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autoCompressPictures="0"/>
  <xr:revisionPtr revIDLastSave="0" documentId="8_{74503EB7-8EFC-4821-A022-AA1EF6C57EAD}" xr6:coauthVersionLast="46" xr6:coauthVersionMax="46" xr10:uidLastSave="{00000000-0000-0000-0000-000000000000}"/>
  <bookViews>
    <workbookView xWindow="-120" yWindow="-120" windowWidth="24240" windowHeight="13140" tabRatio="788" activeTab="3" xr2:uid="{00000000-000D-0000-FFFF-FFFF00000000}"/>
  </bookViews>
  <sheets>
    <sheet name="Enero" sheetId="14" r:id="rId1"/>
    <sheet name="Febrero" sheetId="15" r:id="rId2"/>
    <sheet name="Marzo" sheetId="16" r:id="rId3"/>
    <sheet name="Abril" sheetId="17" r:id="rId4"/>
    <sheet name="Mayo" sheetId="18" r:id="rId5"/>
    <sheet name="Junio" sheetId="19" r:id="rId6"/>
    <sheet name="Julio" sheetId="20" r:id="rId7"/>
    <sheet name="Agosto" sheetId="21" r:id="rId8"/>
    <sheet name="Septiembre" sheetId="22" r:id="rId9"/>
    <sheet name="Octubre" sheetId="23" r:id="rId10"/>
    <sheet name="Noviembre" sheetId="24" r:id="rId11"/>
    <sheet name="Diciembre" sheetId="25" r:id="rId12"/>
  </sheets>
  <definedNames>
    <definedName name="_xlnm.Print_Area" localSheetId="3">Abril!$A:$I</definedName>
    <definedName name="_xlnm.Print_Area" localSheetId="7">Agosto!$A:$I</definedName>
    <definedName name="_xlnm.Print_Area" localSheetId="11">Diciembre!$A:$I</definedName>
    <definedName name="_xlnm.Print_Area" localSheetId="0">Enero!$A:$I</definedName>
    <definedName name="_xlnm.Print_Area" localSheetId="1">Febrero!$A:$I</definedName>
    <definedName name="_xlnm.Print_Area" localSheetId="6">Julio!$A:$I</definedName>
    <definedName name="_xlnm.Print_Area" localSheetId="5">Junio!$A:$I</definedName>
    <definedName name="_xlnm.Print_Area" localSheetId="2">Marzo!$A:$I</definedName>
    <definedName name="_xlnm.Print_Area" localSheetId="4">Mayo!$A:$I</definedName>
    <definedName name="_xlnm.Print_Area" localSheetId="10">Noviembre!$A:$I</definedName>
    <definedName name="_xlnm.Print_Area" localSheetId="9">Octubre!$A:$I</definedName>
    <definedName name="_xlnm.Print_Area" localSheetId="8">Septiembre!$A:$I</definedName>
    <definedName name="CalendarioAño">Enero!$K$5</definedName>
    <definedName name="ColumnTitleRegion1..H12.1">Enero!$B$3</definedName>
    <definedName name="ColumnTitleRegion1..H12.10">Octubre!$B$3</definedName>
    <definedName name="ColumnTitleRegion1..H12.11">Noviembre!$B$3</definedName>
    <definedName name="ColumnTitleRegion1..H12.12">Diciembre!$B$3</definedName>
    <definedName name="ColumnTitleRegion1..H12.2">Febrero!$B$3</definedName>
    <definedName name="ColumnTitleRegion1..H12.3">Marzo!$B$3</definedName>
    <definedName name="ColumnTitleRegion1..H12.4">Abril!$B$3</definedName>
    <definedName name="ColumnTitleRegion1..H12.5">Mayo!$B$3</definedName>
    <definedName name="ColumnTitleRegion1..H12.6">Junio!$B$3</definedName>
    <definedName name="ColumnTitleRegion1..H12.7">Julio!$B$3</definedName>
    <definedName name="ColumnTitleRegion1..H12.8">Agosto!$B$3</definedName>
    <definedName name="ColumnTitleRegion1..H12.9">Septiembre!$B$3</definedName>
    <definedName name="ColumnTitleRegion2..C14.1">Enero!$B$3</definedName>
    <definedName name="ColumnTitleRegion2..C14.10">Octubre!$B$3</definedName>
    <definedName name="ColumnTitleRegion2..C14.11">Noviembre!$B$3</definedName>
    <definedName name="ColumnTitleRegion2..C14.12">Diciembre!$B$3</definedName>
    <definedName name="ColumnTitleRegion2..C14.2">Febrero!$B$3</definedName>
    <definedName name="ColumnTitleRegion2..C14.3">Marzo!$B$3</definedName>
    <definedName name="ColumnTitleRegion2..C14.4">Abril!$B$3</definedName>
    <definedName name="ColumnTitleRegion2..C14.5">Mayo!$B$3</definedName>
    <definedName name="ColumnTitleRegion2..C14.6">Junio!$B$3</definedName>
    <definedName name="ColumnTitleRegion2..C14.7">Julio!$B$3</definedName>
    <definedName name="ColumnTitleRegion2..C14.8">Agosto!$B$3</definedName>
    <definedName name="ColumnTitleRegion2..C14.9">Septiembre!$B$3</definedName>
    <definedName name="DaysAndWeeks">{0,1,2,3,4,5,6} + {0;1;2;3;4;5}*7</definedName>
    <definedName name="RowTitleRegion1..K3">Enero!$K$4</definedName>
    <definedName name="WeekStart">Enero!$L$5</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14" i="25" l="1" a="1"/>
  <c r="C14" i="25" s="1"/>
  <c r="B12" i="25"/>
  <c r="B12" i="25" a="1"/>
  <c r="G12" i="25" s="1"/>
  <c r="D10" i="25"/>
  <c r="B10" i="25"/>
  <c r="B10" i="25" a="1"/>
  <c r="G10" i="25" s="1"/>
  <c r="B8" i="25" a="1"/>
  <c r="G8" i="25" s="1"/>
  <c r="B6" i="25" a="1"/>
  <c r="G6" i="25" s="1"/>
  <c r="B4" i="25"/>
  <c r="B4" i="25" a="1"/>
  <c r="G4" i="25" s="1"/>
  <c r="B14" i="24" a="1"/>
  <c r="B14" i="24" s="1"/>
  <c r="G12" i="24"/>
  <c r="C12" i="24"/>
  <c r="B12" i="24" a="1"/>
  <c r="B10" i="24" a="1"/>
  <c r="G10" i="24" s="1"/>
  <c r="B8" i="24" a="1"/>
  <c r="C8" i="24" s="1"/>
  <c r="B6" i="24" a="1"/>
  <c r="G6" i="24" s="1"/>
  <c r="G4" i="24"/>
  <c r="B4" i="24" a="1"/>
  <c r="C4" i="24" s="1"/>
  <c r="B14" i="23" a="1"/>
  <c r="C14" i="23" s="1"/>
  <c r="B12" i="23"/>
  <c r="B12" i="23" a="1"/>
  <c r="G12" i="23" s="1"/>
  <c r="D10" i="23"/>
  <c r="B10" i="23" a="1"/>
  <c r="G10" i="23" s="1"/>
  <c r="B8" i="23" a="1"/>
  <c r="G8" i="23" s="1"/>
  <c r="B6" i="23" a="1"/>
  <c r="G6" i="23" s="1"/>
  <c r="B4" i="23"/>
  <c r="B4" i="23" a="1"/>
  <c r="G4" i="23" s="1"/>
  <c r="B14" i="22" a="1"/>
  <c r="B14" i="22" s="1"/>
  <c r="B12" i="22" a="1"/>
  <c r="B10" i="22" a="1"/>
  <c r="B8" i="22" a="1"/>
  <c r="B6" i="22" a="1"/>
  <c r="B4" i="22" a="1"/>
  <c r="E4" i="22" s="1"/>
  <c r="B14" i="21" a="1"/>
  <c r="C14" i="21" s="1"/>
  <c r="B12" i="21" a="1"/>
  <c r="G12" i="21" s="1"/>
  <c r="B10" i="21" a="1"/>
  <c r="G10" i="21" s="1"/>
  <c r="D8" i="21"/>
  <c r="B8" i="21"/>
  <c r="B8" i="21" a="1"/>
  <c r="G8" i="21" s="1"/>
  <c r="B6" i="21" a="1"/>
  <c r="G6" i="21" s="1"/>
  <c r="B4" i="21" a="1"/>
  <c r="H4" i="21" s="1"/>
  <c r="B14" i="20" a="1"/>
  <c r="C14" i="20" s="1"/>
  <c r="B12" i="20" a="1"/>
  <c r="G12" i="20" s="1"/>
  <c r="B10" i="20" a="1"/>
  <c r="G10" i="20" s="1"/>
  <c r="D8" i="20"/>
  <c r="B8" i="20"/>
  <c r="B8" i="20" a="1"/>
  <c r="G8" i="20" s="1"/>
  <c r="D6" i="20"/>
  <c r="B6" i="20" a="1"/>
  <c r="G6" i="20" s="1"/>
  <c r="B4" i="20" a="1"/>
  <c r="G4" i="20" s="1"/>
  <c r="B14" i="19" a="1"/>
  <c r="B14" i="19" s="1"/>
  <c r="B12" i="19" a="1"/>
  <c r="H12" i="19" s="1"/>
  <c r="B10" i="19" a="1"/>
  <c r="H10" i="19" s="1"/>
  <c r="B8" i="19" a="1"/>
  <c r="B6" i="19" a="1"/>
  <c r="G6" i="19" s="1"/>
  <c r="B4" i="19" a="1"/>
  <c r="G4" i="19" s="1"/>
  <c r="B14" i="18" a="1"/>
  <c r="C14" i="18" s="1"/>
  <c r="F12" i="18"/>
  <c r="B12" i="18"/>
  <c r="B12" i="18" a="1"/>
  <c r="G12" i="18" s="1"/>
  <c r="B10" i="18" a="1"/>
  <c r="G10" i="18" s="1"/>
  <c r="B8" i="18"/>
  <c r="B8" i="18" a="1"/>
  <c r="G8" i="18" s="1"/>
  <c r="D6" i="18"/>
  <c r="B6" i="18" a="1"/>
  <c r="G6" i="18" s="1"/>
  <c r="F4" i="18"/>
  <c r="B4" i="18"/>
  <c r="B4" i="18" a="1"/>
  <c r="G4" i="18" s="1"/>
  <c r="B14" i="17" a="1"/>
  <c r="B14" i="17" s="1"/>
  <c r="B12" i="17" a="1"/>
  <c r="B10" i="17" a="1"/>
  <c r="B8" i="17" a="1"/>
  <c r="B6" i="17" a="1"/>
  <c r="B4" i="17" a="1"/>
  <c r="B14" i="16" a="1"/>
  <c r="C14" i="16" s="1"/>
  <c r="B12" i="16" a="1"/>
  <c r="G12" i="16" s="1"/>
  <c r="B10" i="16"/>
  <c r="B10" i="16" a="1"/>
  <c r="G10" i="16" s="1"/>
  <c r="D8" i="16"/>
  <c r="B8" i="16"/>
  <c r="B8" i="16" a="1"/>
  <c r="G8" i="16" s="1"/>
  <c r="F6" i="16"/>
  <c r="B6" i="16" a="1"/>
  <c r="G6" i="16" s="1"/>
  <c r="B4" i="16" a="1"/>
  <c r="G4" i="16" s="1"/>
  <c r="B14" i="15" a="1"/>
  <c r="B14" i="15" s="1"/>
  <c r="C12" i="15"/>
  <c r="B12" i="15" a="1"/>
  <c r="G12" i="15" s="1"/>
  <c r="B10" i="15" a="1"/>
  <c r="C10" i="15" s="1"/>
  <c r="B8" i="15" a="1"/>
  <c r="G8" i="15" s="1"/>
  <c r="G6" i="15"/>
  <c r="B6" i="15" a="1"/>
  <c r="C6" i="15" s="1"/>
  <c r="C4" i="15"/>
  <c r="B4" i="15" a="1"/>
  <c r="G4" i="15" s="1"/>
  <c r="B14" i="14" a="1"/>
  <c r="C14" i="14" s="1"/>
  <c r="B12" i="14" a="1"/>
  <c r="G12" i="14" s="1"/>
  <c r="B10" i="14" a="1"/>
  <c r="G10" i="14" s="1"/>
  <c r="B8" i="14"/>
  <c r="B8" i="14" a="1"/>
  <c r="G8" i="14" s="1"/>
  <c r="D6" i="14"/>
  <c r="B6" i="14" a="1"/>
  <c r="G6" i="14" s="1"/>
  <c r="B4" i="14" a="1"/>
  <c r="G4" i="14" s="1"/>
  <c r="B2" i="25"/>
  <c r="B2" i="24"/>
  <c r="B2" i="23"/>
  <c r="B2" i="22"/>
  <c r="B2" i="21"/>
  <c r="B2" i="20"/>
  <c r="B2" i="19"/>
  <c r="B2" i="18"/>
  <c r="B2" i="17"/>
  <c r="B2" i="16"/>
  <c r="B2" i="15"/>
  <c r="B2" i="14"/>
  <c r="D4" i="14" l="1"/>
  <c r="B6" i="14"/>
  <c r="H8" i="14"/>
  <c r="F10" i="14"/>
  <c r="D12" i="14"/>
  <c r="B14" i="14"/>
  <c r="C8" i="15"/>
  <c r="G10" i="15"/>
  <c r="D4" i="16"/>
  <c r="B6" i="16"/>
  <c r="H8" i="16"/>
  <c r="F10" i="16"/>
  <c r="D12" i="16"/>
  <c r="B14" i="16"/>
  <c r="H6" i="18"/>
  <c r="F8" i="18"/>
  <c r="D10" i="18"/>
  <c r="C6" i="19"/>
  <c r="F4" i="20"/>
  <c r="H10" i="20"/>
  <c r="F12" i="20"/>
  <c r="B10" i="21"/>
  <c r="H12" i="21"/>
  <c r="F4" i="23"/>
  <c r="D6" i="23"/>
  <c r="B8" i="23"/>
  <c r="H10" i="23"/>
  <c r="F12" i="23"/>
  <c r="C6" i="24"/>
  <c r="G8" i="24"/>
  <c r="C14" i="24"/>
  <c r="F4" i="25"/>
  <c r="D6" i="25"/>
  <c r="B8" i="25"/>
  <c r="H10" i="25"/>
  <c r="F12" i="25"/>
  <c r="F4" i="14"/>
  <c r="H10" i="14"/>
  <c r="F12" i="14"/>
  <c r="C14" i="15"/>
  <c r="F4" i="16"/>
  <c r="D6" i="16"/>
  <c r="H10" i="16"/>
  <c r="F12" i="16"/>
  <c r="D4" i="18"/>
  <c r="B6" i="18"/>
  <c r="H8" i="18"/>
  <c r="F10" i="18"/>
  <c r="D12" i="18"/>
  <c r="B14" i="18"/>
  <c r="H4" i="20"/>
  <c r="F6" i="20"/>
  <c r="B10" i="20"/>
  <c r="H12" i="20"/>
  <c r="F8" i="21"/>
  <c r="D10" i="21"/>
  <c r="B12" i="21"/>
  <c r="H4" i="23"/>
  <c r="F6" i="23"/>
  <c r="D8" i="23"/>
  <c r="B10" i="23"/>
  <c r="H12" i="23"/>
  <c r="H4" i="25"/>
  <c r="F6" i="25"/>
  <c r="D8" i="25"/>
  <c r="H12" i="25"/>
  <c r="H4" i="14"/>
  <c r="F6" i="14"/>
  <c r="D8" i="14"/>
  <c r="B10" i="14"/>
  <c r="H12" i="14"/>
  <c r="H4" i="16"/>
  <c r="H12" i="16"/>
  <c r="H10" i="18"/>
  <c r="B4" i="20"/>
  <c r="H6" i="20"/>
  <c r="F8" i="20"/>
  <c r="D10" i="20"/>
  <c r="B12" i="20"/>
  <c r="H8" i="21"/>
  <c r="F10" i="21"/>
  <c r="D12" i="21"/>
  <c r="B14" i="21"/>
  <c r="H6" i="23"/>
  <c r="F8" i="23"/>
  <c r="C10" i="24"/>
  <c r="H6" i="25"/>
  <c r="F8" i="25"/>
  <c r="B4" i="14"/>
  <c r="H6" i="14"/>
  <c r="F8" i="14"/>
  <c r="D10" i="14"/>
  <c r="B12" i="14"/>
  <c r="B4" i="16"/>
  <c r="H6" i="16"/>
  <c r="F8" i="16"/>
  <c r="D10" i="16"/>
  <c r="B12" i="16"/>
  <c r="H4" i="18"/>
  <c r="F6" i="18"/>
  <c r="D8" i="18"/>
  <c r="B10" i="18"/>
  <c r="H12" i="18"/>
  <c r="D4" i="20"/>
  <c r="B6" i="20"/>
  <c r="H8" i="20"/>
  <c r="F10" i="20"/>
  <c r="D12" i="20"/>
  <c r="B14" i="20"/>
  <c r="H10" i="21"/>
  <c r="F12" i="21"/>
  <c r="D4" i="23"/>
  <c r="B6" i="23"/>
  <c r="H8" i="23"/>
  <c r="F10" i="23"/>
  <c r="D12" i="23"/>
  <c r="B14" i="23"/>
  <c r="D4" i="25"/>
  <c r="B6" i="25"/>
  <c r="H8" i="25"/>
  <c r="F10" i="25"/>
  <c r="D12" i="25"/>
  <c r="B14" i="25"/>
  <c r="H4" i="17"/>
  <c r="F4" i="17"/>
  <c r="D4" i="17"/>
  <c r="B4" i="17"/>
  <c r="E4" i="17"/>
  <c r="H8" i="17"/>
  <c r="F8" i="17"/>
  <c r="D8" i="17"/>
  <c r="B8" i="17"/>
  <c r="E8" i="17"/>
  <c r="H10" i="17"/>
  <c r="F10" i="17"/>
  <c r="D10" i="17"/>
  <c r="B10" i="17"/>
  <c r="E10" i="17"/>
  <c r="H12" i="17"/>
  <c r="F12" i="17"/>
  <c r="D12" i="17"/>
  <c r="B12" i="17"/>
  <c r="E12" i="17"/>
  <c r="C4" i="19"/>
  <c r="H6" i="17"/>
  <c r="F6" i="17"/>
  <c r="D6" i="17"/>
  <c r="B6" i="17"/>
  <c r="E6" i="17"/>
  <c r="H4" i="15"/>
  <c r="F4" i="15"/>
  <c r="D4" i="15"/>
  <c r="B4" i="15"/>
  <c r="E4" i="15"/>
  <c r="H6" i="15"/>
  <c r="F6" i="15"/>
  <c r="D6" i="15"/>
  <c r="B6" i="15"/>
  <c r="E6" i="15"/>
  <c r="H8" i="15"/>
  <c r="F8" i="15"/>
  <c r="D8" i="15"/>
  <c r="B8" i="15"/>
  <c r="E8" i="15"/>
  <c r="H10" i="15"/>
  <c r="F10" i="15"/>
  <c r="D10" i="15"/>
  <c r="B10" i="15"/>
  <c r="E10" i="15"/>
  <c r="H12" i="15"/>
  <c r="F12" i="15"/>
  <c r="D12" i="15"/>
  <c r="B12" i="15"/>
  <c r="E12" i="15"/>
  <c r="C4" i="17"/>
  <c r="G4" i="17"/>
  <c r="C6" i="17"/>
  <c r="G6" i="17"/>
  <c r="C8" i="17"/>
  <c r="G8" i="17"/>
  <c r="C10" i="17"/>
  <c r="G10" i="17"/>
  <c r="C12" i="17"/>
  <c r="G12" i="17"/>
  <c r="C14" i="17"/>
  <c r="H4" i="19"/>
  <c r="F4" i="19"/>
  <c r="D4" i="19"/>
  <c r="B4" i="19"/>
  <c r="E4" i="19"/>
  <c r="H6" i="19"/>
  <c r="F6" i="19"/>
  <c r="D6" i="19"/>
  <c r="B6" i="19"/>
  <c r="E6" i="19"/>
  <c r="H8" i="19"/>
  <c r="F8" i="19"/>
  <c r="D8" i="19"/>
  <c r="B8" i="19"/>
  <c r="G8" i="19"/>
  <c r="E8" i="19"/>
  <c r="C8" i="19"/>
  <c r="C6" i="21"/>
  <c r="E6" i="21"/>
  <c r="H6" i="21"/>
  <c r="C10" i="19"/>
  <c r="E10" i="19"/>
  <c r="G10" i="19"/>
  <c r="C12" i="19"/>
  <c r="E12" i="19"/>
  <c r="G12" i="19"/>
  <c r="C14" i="19"/>
  <c r="C4" i="21"/>
  <c r="E4" i="21"/>
  <c r="G4" i="21"/>
  <c r="H4" i="22"/>
  <c r="F4" i="22"/>
  <c r="D4" i="22"/>
  <c r="B4" i="22"/>
  <c r="H6" i="22"/>
  <c r="F6" i="22"/>
  <c r="D6" i="22"/>
  <c r="B6" i="22"/>
  <c r="E6" i="22"/>
  <c r="H8" i="22"/>
  <c r="F8" i="22"/>
  <c r="D8" i="22"/>
  <c r="B8" i="22"/>
  <c r="E8" i="22"/>
  <c r="H10" i="22"/>
  <c r="F10" i="22"/>
  <c r="D10" i="22"/>
  <c r="B10" i="22"/>
  <c r="E10" i="22"/>
  <c r="H12" i="22"/>
  <c r="F12" i="22"/>
  <c r="D12" i="22"/>
  <c r="B12" i="22"/>
  <c r="E12" i="22"/>
  <c r="C4" i="14"/>
  <c r="E4" i="14"/>
  <c r="C6" i="14"/>
  <c r="E6" i="14"/>
  <c r="C8" i="14"/>
  <c r="E8" i="14"/>
  <c r="C10" i="14"/>
  <c r="E10" i="14"/>
  <c r="C12" i="14"/>
  <c r="E12" i="14"/>
  <c r="C4" i="16"/>
  <c r="E4" i="16"/>
  <c r="C6" i="16"/>
  <c r="E6" i="16"/>
  <c r="C8" i="16"/>
  <c r="E8" i="16"/>
  <c r="C10" i="16"/>
  <c r="E10" i="16"/>
  <c r="C12" i="16"/>
  <c r="E12" i="16"/>
  <c r="C4" i="18"/>
  <c r="E4" i="18"/>
  <c r="C6" i="18"/>
  <c r="E6" i="18"/>
  <c r="C8" i="18"/>
  <c r="E8" i="18"/>
  <c r="C10" i="18"/>
  <c r="E10" i="18"/>
  <c r="C12" i="18"/>
  <c r="E12" i="18"/>
  <c r="B10" i="19"/>
  <c r="D10" i="19"/>
  <c r="F10" i="19"/>
  <c r="B12" i="19"/>
  <c r="D12" i="19"/>
  <c r="F12" i="19"/>
  <c r="C4" i="20"/>
  <c r="E4" i="20"/>
  <c r="C6" i="20"/>
  <c r="E6" i="20"/>
  <c r="C8" i="20"/>
  <c r="E8" i="20"/>
  <c r="C10" i="20"/>
  <c r="E10" i="20"/>
  <c r="C12" i="20"/>
  <c r="E12" i="20"/>
  <c r="B4" i="21"/>
  <c r="D4" i="21"/>
  <c r="F4" i="21"/>
  <c r="B6" i="21"/>
  <c r="D6" i="21"/>
  <c r="F6" i="21"/>
  <c r="C4" i="22"/>
  <c r="G4" i="22"/>
  <c r="C6" i="22"/>
  <c r="G6" i="22"/>
  <c r="C8" i="22"/>
  <c r="G8" i="22"/>
  <c r="C10" i="22"/>
  <c r="G10" i="22"/>
  <c r="C12" i="22"/>
  <c r="G12" i="22"/>
  <c r="C14" i="22"/>
  <c r="H4" i="24"/>
  <c r="F4" i="24"/>
  <c r="D4" i="24"/>
  <c r="B4" i="24"/>
  <c r="E4" i="24"/>
  <c r="H6" i="24"/>
  <c r="F6" i="24"/>
  <c r="D6" i="24"/>
  <c r="B6" i="24"/>
  <c r="E6" i="24"/>
  <c r="H8" i="24"/>
  <c r="F8" i="24"/>
  <c r="D8" i="24"/>
  <c r="B8" i="24"/>
  <c r="E8" i="24"/>
  <c r="H10" i="24"/>
  <c r="F10" i="24"/>
  <c r="D10" i="24"/>
  <c r="B10" i="24"/>
  <c r="E10" i="24"/>
  <c r="H12" i="24"/>
  <c r="F12" i="24"/>
  <c r="D12" i="24"/>
  <c r="B12" i="24"/>
  <c r="E12" i="24"/>
  <c r="C8" i="21"/>
  <c r="E8" i="21"/>
  <c r="C10" i="21"/>
  <c r="E10" i="21"/>
  <c r="C12" i="21"/>
  <c r="E12" i="21"/>
  <c r="C4" i="23"/>
  <c r="E4" i="23"/>
  <c r="C6" i="23"/>
  <c r="E6" i="23"/>
  <c r="C8" i="23"/>
  <c r="E8" i="23"/>
  <c r="C10" i="23"/>
  <c r="E10" i="23"/>
  <c r="C12" i="23"/>
  <c r="E12" i="23"/>
  <c r="C4" i="25"/>
  <c r="E4" i="25"/>
  <c r="C6" i="25"/>
  <c r="E6" i="25"/>
  <c r="C8" i="25"/>
  <c r="E8" i="25"/>
  <c r="C10" i="25"/>
  <c r="E10" i="25"/>
  <c r="C12" i="25"/>
  <c r="E12" i="25"/>
  <c r="B3" i="24"/>
  <c r="B3" i="23"/>
  <c r="B3" i="22"/>
  <c r="B3" i="21"/>
  <c r="B3" i="20"/>
  <c r="B3" i="19" l="1"/>
  <c r="B3" i="18"/>
  <c r="B3" i="17"/>
  <c r="B3" i="16" l="1"/>
  <c r="B3" i="25" l="1"/>
  <c r="B3" i="15" l="1"/>
  <c r="G3" i="25" l="1"/>
  <c r="G3" i="24"/>
  <c r="G3" i="23"/>
  <c r="H3" i="22"/>
  <c r="G3" i="21"/>
  <c r="E3" i="20"/>
  <c r="H3" i="19"/>
  <c r="G3" i="18"/>
  <c r="H3" i="17"/>
  <c r="H3" i="16"/>
  <c r="H3" i="15"/>
  <c r="F3" i="18" l="1"/>
  <c r="D3" i="18"/>
  <c r="H3" i="18"/>
  <c r="D3" i="25"/>
  <c r="F3" i="25"/>
  <c r="H3" i="25"/>
  <c r="C3" i="25"/>
  <c r="E3" i="25"/>
  <c r="D3" i="24"/>
  <c r="F3" i="24"/>
  <c r="H3" i="24"/>
  <c r="C3" i="24"/>
  <c r="E3" i="24"/>
  <c r="D3" i="23"/>
  <c r="F3" i="23"/>
  <c r="H3" i="23"/>
  <c r="C3" i="23"/>
  <c r="E3" i="23"/>
  <c r="C3" i="22"/>
  <c r="E3" i="22"/>
  <c r="G3" i="22"/>
  <c r="D3" i="22"/>
  <c r="F3" i="22"/>
  <c r="D3" i="21"/>
  <c r="F3" i="21"/>
  <c r="H3" i="21"/>
  <c r="C3" i="21"/>
  <c r="E3" i="21"/>
  <c r="C3" i="20"/>
  <c r="G3" i="20"/>
  <c r="D3" i="20"/>
  <c r="F3" i="20"/>
  <c r="H3" i="20"/>
  <c r="C3" i="19"/>
  <c r="E3" i="19"/>
  <c r="G3" i="19"/>
  <c r="D3" i="19"/>
  <c r="F3" i="19"/>
  <c r="C3" i="18"/>
  <c r="E3" i="18"/>
  <c r="C3" i="17"/>
  <c r="E3" i="17"/>
  <c r="G3" i="17"/>
  <c r="D3" i="17"/>
  <c r="F3" i="17"/>
  <c r="C3" i="16"/>
  <c r="E3" i="16"/>
  <c r="G3" i="16"/>
  <c r="D3" i="16"/>
  <c r="F3" i="16"/>
  <c r="C3" i="15"/>
  <c r="E3" i="15"/>
  <c r="G3" i="15"/>
  <c r="D3" i="15"/>
  <c r="F3" i="15"/>
  <c r="B3" i="14"/>
  <c r="G3" i="14" l="1"/>
  <c r="E3" i="14"/>
  <c r="C3" i="14"/>
  <c r="H3" i="14"/>
  <c r="F3" i="14"/>
  <c r="D3" i="14"/>
</calcChain>
</file>

<file path=xl/sharedStrings.xml><?xml version="1.0" encoding="utf-8"?>
<sst xmlns="http://schemas.openxmlformats.org/spreadsheetml/2006/main" count="164" uniqueCount="25">
  <si>
    <t>Notas</t>
  </si>
  <si>
    <t xml:space="preserve"> </t>
  </si>
  <si>
    <t>Configuración del calendario</t>
  </si>
  <si>
    <t>Año</t>
  </si>
  <si>
    <t>Inicio de la semana</t>
  </si>
  <si>
    <t>domingo</t>
  </si>
  <si>
    <t>FESTIVO</t>
  </si>
  <si>
    <t>JAC TUNJUELITO</t>
  </si>
  <si>
    <t>JAC TUNJUELITO 20 DE JULIO</t>
  </si>
  <si>
    <t>JAC MEISSEN</t>
  </si>
  <si>
    <t>JAC MEISSEN 25 DE DICIEMBRE?</t>
  </si>
  <si>
    <t>JAC VISTA HERMOSA</t>
  </si>
  <si>
    <t>JAC NAZARETH</t>
  </si>
  <si>
    <t>JAC USME  
JAC TUNAL</t>
  </si>
  <si>
    <t>COMITÉ DE ÉTICA</t>
  </si>
  <si>
    <t>JAC USME        
JAC TUNAL</t>
  </si>
  <si>
    <t>ASOCIACIÓN DE USUARIOS TUNAL</t>
  </si>
  <si>
    <t>NOV - 6</t>
  </si>
  <si>
    <t>AGO - 07</t>
  </si>
  <si>
    <t>JULIO 03</t>
  </si>
  <si>
    <t>MAYO 1o.</t>
  </si>
  <si>
    <t>COPACOS TUNJUELITO</t>
  </si>
  <si>
    <t>COPACOS CIUDAD BOLIVAR</t>
  </si>
  <si>
    <t>DIC 08</t>
  </si>
  <si>
    <t>COPACOS USME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</si>
</sst>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 &quot;€&quot;_-;\-* #,##0\ &quot;€&quot;_-;_-* &quot;-&quot;\ &quot;€&quot;_-;_-@_-"/>
    <numFmt numFmtId="165" formatCode="_-* #,##0.00\ &quot;€&quot;_-;\-* #,##0.00\ &quot;€&quot;_-;_-* &quot;-&quot;??\ &quot;€&quot;_-;_-@_-"/>
    <numFmt numFmtId="166" formatCode="_(* #,##0_);_(* \(#,##0\);_(* &quot;-&quot;_);_(@_)"/>
    <numFmt numFmtId="167" formatCode="_(* #,##0.00_);_(* \(#,##0.00\);_(* &quot;-&quot;??_);_(@_)"/>
    <numFmt numFmtId="168" formatCode="d"/>
  </numFmts>
  <fonts count="70" x14ac:knownFonts="1">
    <font>
      <sz val="11"/>
      <color theme="1" tint="0.24994659260841701"/>
      <name val="Lucida Bright"/>
      <family val="2"/>
      <scheme val="minor"/>
    </font>
    <font>
      <sz val="11"/>
      <color theme="1"/>
      <name val="Lucida Bright"/>
      <family val="2"/>
      <scheme val="minor"/>
    </font>
    <font>
      <sz val="8"/>
      <name val="Arial"/>
      <family val="2"/>
    </font>
    <font>
      <b/>
      <sz val="11"/>
      <color theme="0"/>
      <name val="Lucida Bright"/>
      <family val="2"/>
      <scheme val="minor"/>
    </font>
    <font>
      <b/>
      <sz val="14"/>
      <color theme="0"/>
      <name val="Lucida Bright"/>
      <family val="2"/>
      <scheme val="minor"/>
    </font>
    <font>
      <sz val="35"/>
      <color theme="4"/>
      <name val="Lucida Bright"/>
      <family val="2"/>
      <scheme val="minor"/>
    </font>
    <font>
      <sz val="12"/>
      <color theme="4" tint="-0.24994659260841701"/>
      <name val="Cambria"/>
      <family val="1"/>
      <scheme val="major"/>
    </font>
    <font>
      <sz val="11"/>
      <color theme="1" tint="0.34998626667073579"/>
      <name val="Lucida Bright"/>
      <family val="2"/>
      <scheme val="minor"/>
    </font>
    <font>
      <sz val="11"/>
      <color theme="4" tint="-0.24994659260841701"/>
      <name val="Lucida Bright"/>
      <family val="2"/>
      <scheme val="minor"/>
    </font>
    <font>
      <sz val="11"/>
      <color indexed="63"/>
      <name val="Lucida Bright"/>
      <family val="2"/>
      <scheme val="minor"/>
    </font>
    <font>
      <sz val="11"/>
      <name val="Lucida Bright"/>
      <family val="2"/>
      <scheme val="minor"/>
    </font>
    <font>
      <b/>
      <sz val="11"/>
      <color theme="1" tint="0.34998626667073579"/>
      <name val="Lucida Bright"/>
      <family val="2"/>
      <scheme val="minor"/>
    </font>
    <font>
      <sz val="11"/>
      <color theme="1" tint="0.24994659260841701"/>
      <name val="Lucida Bright"/>
      <family val="2"/>
      <scheme val="minor"/>
    </font>
    <font>
      <sz val="12"/>
      <color theme="8" tint="-0.249977111117893"/>
      <name val="Lucida Bright"/>
      <family val="1"/>
      <scheme val="minor"/>
    </font>
    <font>
      <sz val="11"/>
      <color theme="1" tint="0.14999847407452621"/>
      <name val="Lucida Bright"/>
      <family val="1"/>
      <scheme val="minor"/>
    </font>
    <font>
      <sz val="35"/>
      <color theme="1" tint="0.14999847407452621"/>
      <name val="Lucida Bright"/>
      <family val="1"/>
      <scheme val="minor"/>
    </font>
    <font>
      <sz val="12"/>
      <color theme="1" tint="0.14999847407452621"/>
      <name val="Lucida Bright"/>
      <family val="1"/>
      <scheme val="minor"/>
    </font>
    <font>
      <sz val="10"/>
      <color theme="1" tint="0.14999847407452621"/>
      <name val="Lucida Bright"/>
      <family val="1"/>
      <scheme val="minor"/>
    </font>
    <font>
      <sz val="9"/>
      <color theme="1" tint="0.14999847407452621"/>
      <name val="Lucida Bright"/>
      <family val="1"/>
      <scheme val="minor"/>
    </font>
    <font>
      <sz val="11"/>
      <color theme="1" tint="0.14999847407452621"/>
      <name val="Lucida Bright"/>
      <family val="2"/>
      <scheme val="minor"/>
    </font>
    <font>
      <sz val="35"/>
      <color theme="9" tint="-0.499984740745262"/>
      <name val="Cambria"/>
      <family val="1"/>
      <scheme val="major"/>
    </font>
    <font>
      <sz val="35"/>
      <color theme="8" tint="-0.499984740745262"/>
      <name val="Cambria"/>
      <family val="1"/>
      <scheme val="major"/>
    </font>
    <font>
      <sz val="35"/>
      <color theme="5" tint="-0.499984740745262"/>
      <name val="Cambria"/>
      <family val="1"/>
      <scheme val="major"/>
    </font>
    <font>
      <sz val="35"/>
      <color theme="7" tint="-0.499984740745262"/>
      <name val="Cambria"/>
      <family val="1"/>
      <scheme val="major"/>
    </font>
    <font>
      <sz val="12"/>
      <color theme="8" tint="-0.499984740745262"/>
      <name val="Lucida Bright"/>
      <family val="1"/>
      <scheme val="minor"/>
    </font>
    <font>
      <sz val="12"/>
      <color theme="9" tint="-0.499984740745262"/>
      <name val="Lucida Bright"/>
      <family val="1"/>
      <scheme val="minor"/>
    </font>
    <font>
      <sz val="12"/>
      <color theme="7" tint="-0.499984740745262"/>
      <name val="Lucida Bright"/>
      <family val="1"/>
      <scheme val="minor"/>
    </font>
    <font>
      <sz val="12"/>
      <color theme="5" tint="-0.499984740745262"/>
      <name val="Lucida Bright"/>
      <family val="1"/>
      <scheme val="minor"/>
    </font>
    <font>
      <sz val="12"/>
      <color theme="1" tint="0.34998626667073579"/>
      <name val="Lucida Bright"/>
      <family val="2"/>
      <scheme val="minor"/>
    </font>
    <font>
      <sz val="11"/>
      <color rgb="FF006100"/>
      <name val="Lucida Bright"/>
      <family val="2"/>
      <scheme val="minor"/>
    </font>
    <font>
      <sz val="11"/>
      <color rgb="FF9C0006"/>
      <name val="Lucida Bright"/>
      <family val="2"/>
      <scheme val="minor"/>
    </font>
    <font>
      <sz val="11"/>
      <color rgb="FF9C5700"/>
      <name val="Lucida Bright"/>
      <family val="2"/>
      <scheme val="minor"/>
    </font>
    <font>
      <sz val="11"/>
      <color rgb="FF3F3F76"/>
      <name val="Lucida Bright"/>
      <family val="2"/>
      <scheme val="minor"/>
    </font>
    <font>
      <b/>
      <sz val="11"/>
      <color rgb="FF3F3F3F"/>
      <name val="Lucida Bright"/>
      <family val="2"/>
      <scheme val="minor"/>
    </font>
    <font>
      <b/>
      <sz val="11"/>
      <color rgb="FFFA7D00"/>
      <name val="Lucida Bright"/>
      <family val="2"/>
      <scheme val="minor"/>
    </font>
    <font>
      <sz val="11"/>
      <color rgb="FFFA7D00"/>
      <name val="Lucida Bright"/>
      <family val="2"/>
      <scheme val="minor"/>
    </font>
    <font>
      <sz val="11"/>
      <color rgb="FFFF0000"/>
      <name val="Lucida Bright"/>
      <family val="2"/>
      <scheme val="minor"/>
    </font>
    <font>
      <i/>
      <sz val="11"/>
      <color rgb="FF7F7F7F"/>
      <name val="Lucida Bright"/>
      <family val="2"/>
      <scheme val="minor"/>
    </font>
    <font>
      <b/>
      <sz val="11"/>
      <color theme="1"/>
      <name val="Lucida Bright"/>
      <family val="2"/>
      <scheme val="minor"/>
    </font>
    <font>
      <sz val="11"/>
      <color theme="0"/>
      <name val="Lucida Bright"/>
      <family val="2"/>
      <scheme val="minor"/>
    </font>
    <font>
      <sz val="12"/>
      <color theme="1" tint="0.34998626667073579"/>
      <name val="Lucida Bright"/>
      <family val="1"/>
      <scheme val="minor"/>
    </font>
    <font>
      <b/>
      <i/>
      <sz val="18"/>
      <color rgb="FFFF0000"/>
      <name val="Lucida Bright"/>
      <family val="1"/>
      <scheme val="minor"/>
    </font>
    <font>
      <b/>
      <sz val="11"/>
      <color theme="1" tint="0.24994659260841701"/>
      <name val="Lucida Bright"/>
      <family val="1"/>
      <scheme val="minor"/>
    </font>
    <font>
      <b/>
      <sz val="11"/>
      <color theme="1" tint="0.14999847407452621"/>
      <name val="Lucida Bright"/>
      <family val="1"/>
      <scheme val="minor"/>
    </font>
    <font>
      <b/>
      <sz val="18"/>
      <color rgb="FFFF0000"/>
      <name val="Lucida Bright"/>
      <family val="1"/>
      <scheme val="minor"/>
    </font>
    <font>
      <sz val="12"/>
      <color indexed="63" tint="0.34998626667073579"/>
      <name val="Lucida Bright"/>
      <family val="1"/>
      <scheme val="minor"/>
    </font>
    <font>
      <b/>
      <i/>
      <sz val="11"/>
      <color theme="1" tint="0.24994659260841701"/>
      <name val="Calibri"/>
      <family val="2"/>
    </font>
    <font>
      <b/>
      <sz val="16"/>
      <color indexed="63" tint="0.14999847407452621"/>
      <name val="Lucida Bright"/>
      <family val="1"/>
      <scheme val="minor"/>
    </font>
    <font>
      <b/>
      <sz val="16"/>
      <color theme="1" tint="0.34998626667073579"/>
      <name val="Lucida Bright"/>
      <family val="1"/>
      <scheme val="minor"/>
    </font>
    <font>
      <b/>
      <sz val="16"/>
      <color rgb="FFFF0000"/>
      <name val="Lucida Bright"/>
      <family val="1"/>
      <scheme val="minor"/>
    </font>
    <font>
      <b/>
      <sz val="16"/>
      <color theme="1" tint="0.14999847407452621"/>
      <name val="Lucida Bright"/>
      <family val="1"/>
      <scheme val="minor"/>
    </font>
    <font>
      <b/>
      <sz val="16"/>
      <name val="Lucida Bright"/>
      <family val="1"/>
      <scheme val="minor"/>
    </font>
    <font>
      <sz val="16"/>
      <color theme="1" tint="0.14999847407452621"/>
      <name val="Lucida Bright"/>
      <family val="1"/>
      <scheme val="minor"/>
    </font>
    <font>
      <sz val="16"/>
      <color indexed="63" tint="0.14999847407452621"/>
      <name val="Lucida Bright"/>
      <family val="1"/>
      <scheme val="minor"/>
    </font>
    <font>
      <sz val="16"/>
      <color theme="1" tint="0.34998626667073579"/>
      <name val="Lucida Bright"/>
      <family val="1"/>
      <scheme val="minor"/>
    </font>
    <font>
      <sz val="10"/>
      <name val="Lucida Bright"/>
      <family val="1"/>
      <scheme val="minor"/>
    </font>
    <font>
      <b/>
      <sz val="10"/>
      <color theme="1" tint="0.14999847407452621"/>
      <name val="Lucida Bright"/>
      <family val="1"/>
      <scheme val="minor"/>
    </font>
    <font>
      <b/>
      <sz val="10"/>
      <color indexed="63" tint="0.14999847407452621"/>
      <name val="Lucida Bright"/>
      <family val="1"/>
      <scheme val="minor"/>
    </font>
    <font>
      <sz val="10"/>
      <color theme="1" tint="0.34998626667073579"/>
      <name val="Lucida Bright"/>
      <family val="1"/>
      <scheme val="minor"/>
    </font>
    <font>
      <sz val="16"/>
      <name val="Lucida Bright"/>
      <family val="1"/>
      <scheme val="minor"/>
    </font>
    <font>
      <b/>
      <sz val="16"/>
      <color indexed="63"/>
      <name val="Lucida Bright"/>
      <family val="1"/>
      <scheme val="minor"/>
    </font>
    <font>
      <sz val="10"/>
      <color indexed="63"/>
      <name val="Lucida Bright"/>
      <family val="1"/>
      <scheme val="minor"/>
    </font>
    <font>
      <sz val="10"/>
      <color indexed="63" tint="0.34998626667073579"/>
      <name val="Lucida Bright"/>
      <family val="1"/>
      <scheme val="minor"/>
    </font>
    <font>
      <b/>
      <sz val="10"/>
      <color indexed="63"/>
      <name val="Lucida Bright"/>
      <family val="1"/>
      <scheme val="minor"/>
    </font>
    <font>
      <sz val="16"/>
      <color indexed="63"/>
      <name val="Lucida Bright"/>
      <family val="1"/>
      <scheme val="minor"/>
    </font>
    <font>
      <sz val="10"/>
      <color theme="0"/>
      <name val="Lucida Bright"/>
      <family val="1"/>
      <scheme val="minor"/>
    </font>
    <font>
      <b/>
      <sz val="10"/>
      <color theme="0"/>
      <name val="Lucida Bright"/>
      <family val="1"/>
      <scheme val="minor"/>
    </font>
    <font>
      <sz val="16"/>
      <color indexed="63" tint="0.34998626667073579"/>
      <name val="Lucida Bright"/>
      <family val="1"/>
      <scheme val="minor"/>
    </font>
    <font>
      <sz val="16"/>
      <color theme="9" tint="-0.499984740745262"/>
      <name val="Lucida Bright"/>
      <family val="1"/>
      <scheme val="minor"/>
    </font>
    <font>
      <b/>
      <i/>
      <sz val="16"/>
      <name val="Lucida Bright"/>
      <family val="1"/>
      <scheme val="minor"/>
    </font>
  </fonts>
  <fills count="39">
    <fill>
      <patternFill patternType="none"/>
    </fill>
    <fill>
      <patternFill patternType="gray125"/>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6">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right/>
      <top/>
      <bottom style="medium">
        <color theme="8" tint="-0.24994659260841701"/>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0">
    <xf numFmtId="0" fontId="0" fillId="0" borderId="0" applyFill="0" applyBorder="0">
      <alignment vertical="top"/>
    </xf>
    <xf numFmtId="0" fontId="9" fillId="2" borderId="0" applyNumberFormat="0" applyBorder="0" applyAlignment="0" applyProtection="0"/>
    <xf numFmtId="0" fontId="8" fillId="0" borderId="3" applyNumberFormat="0" applyFill="0" applyProtection="0">
      <alignment horizontal="left" vertical="center" indent="1"/>
    </xf>
    <xf numFmtId="0" fontId="3" fillId="3" borderId="1" applyNumberFormat="0" applyAlignment="0" applyProtection="0"/>
    <xf numFmtId="0" fontId="4" fillId="4" borderId="2" applyNumberFormat="0" applyProtection="0">
      <alignment vertical="center"/>
    </xf>
    <xf numFmtId="0" fontId="5" fillId="0" borderId="0" applyFill="0" applyBorder="0" applyProtection="0">
      <alignment vertical="center"/>
    </xf>
    <xf numFmtId="167"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11" fillId="5" borderId="0" applyBorder="0" applyProtection="0">
      <alignment horizontal="left" vertical="top" wrapText="1" indent="1"/>
    </xf>
    <xf numFmtId="168" fontId="28" fillId="0" borderId="0" applyFill="0" applyBorder="0">
      <alignment horizontal="left" vertical="center" indent="1"/>
    </xf>
    <xf numFmtId="0" fontId="10" fillId="5" borderId="0" applyNumberFormat="0" applyFont="0" applyBorder="0" applyAlignment="0">
      <alignment horizontal="left" vertical="center" indent="1"/>
    </xf>
    <xf numFmtId="0" fontId="6" fillId="0" borderId="0">
      <alignment horizontal="left" indent="1"/>
    </xf>
    <xf numFmtId="0" fontId="8" fillId="0" borderId="0" applyFill="0" applyProtection="0"/>
    <xf numFmtId="0" fontId="12" fillId="0" borderId="0" applyFill="0" applyProtection="0"/>
    <xf numFmtId="0" fontId="29" fillId="10"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2" fillId="13" borderId="9" applyNumberFormat="0" applyAlignment="0" applyProtection="0"/>
    <xf numFmtId="0" fontId="33" fillId="14" borderId="10" applyNumberFormat="0" applyAlignment="0" applyProtection="0"/>
    <xf numFmtId="0" fontId="34" fillId="14" borderId="9" applyNumberFormat="0" applyAlignment="0" applyProtection="0"/>
    <xf numFmtId="0" fontId="35" fillId="0" borderId="11" applyNumberFormat="0" applyFill="0" applyAlignment="0" applyProtection="0"/>
    <xf numFmtId="0" fontId="3" fillId="15" borderId="12" applyNumberFormat="0" applyAlignment="0" applyProtection="0"/>
    <xf numFmtId="0" fontId="36" fillId="0" borderId="0" applyNumberFormat="0" applyFill="0" applyBorder="0" applyAlignment="0" applyProtection="0"/>
    <xf numFmtId="0" fontId="12" fillId="16" borderId="13" applyNumberFormat="0" applyFont="0" applyAlignment="0" applyProtection="0"/>
    <xf numFmtId="0" fontId="37" fillId="0" borderId="0" applyNumberFormat="0" applyFill="0" applyBorder="0" applyAlignment="0" applyProtection="0"/>
    <xf numFmtId="0" fontId="38" fillId="0" borderId="14" applyNumberFormat="0" applyFill="0" applyAlignment="0" applyProtection="0"/>
    <xf numFmtId="0" fontId="1" fillId="17" borderId="0" applyNumberFormat="0" applyBorder="0" applyAlignment="0" applyProtection="0"/>
    <xf numFmtId="0" fontId="1" fillId="18" borderId="0" applyNumberFormat="0" applyBorder="0" applyAlignment="0" applyProtection="0"/>
    <xf numFmtId="0" fontId="3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cellStyleXfs>
  <cellXfs count="106">
    <xf numFmtId="0" fontId="0" fillId="0" borderId="0" xfId="0">
      <alignment vertical="top"/>
    </xf>
    <xf numFmtId="0" fontId="14" fillId="0" borderId="0" xfId="0" applyFont="1">
      <alignment vertical="top"/>
    </xf>
    <xf numFmtId="0" fontId="14" fillId="0" borderId="0" xfId="2" applyFont="1" applyBorder="1" applyAlignment="1">
      <alignment vertical="center"/>
    </xf>
    <xf numFmtId="0" fontId="15" fillId="0" borderId="0" xfId="5" applyFont="1" applyAlignment="1">
      <alignment horizontal="left" vertical="center"/>
    </xf>
    <xf numFmtId="0" fontId="17" fillId="0" borderId="0" xfId="0" applyFont="1">
      <alignment vertical="top"/>
    </xf>
    <xf numFmtId="0" fontId="18" fillId="0" borderId="0" xfId="0" applyFont="1" applyAlignment="1">
      <alignment horizontal="left" vertical="top" wrapText="1" indent="1"/>
    </xf>
    <xf numFmtId="0" fontId="16" fillId="0" borderId="0" xfId="0" applyFont="1" applyAlignment="1">
      <alignment horizontal="left" vertical="center" indent="1"/>
    </xf>
    <xf numFmtId="0" fontId="17" fillId="6" borderId="7" xfId="14" applyFont="1" applyFill="1" applyBorder="1" applyAlignment="1">
      <alignment horizontal="center" vertical="center"/>
    </xf>
    <xf numFmtId="0" fontId="17" fillId="6" borderId="8" xfId="14" applyFont="1" applyFill="1" applyBorder="1" applyAlignment="1">
      <alignment horizontal="center" vertical="center"/>
    </xf>
    <xf numFmtId="0" fontId="17" fillId="0" borderId="5" xfId="16" applyFont="1" applyBorder="1" applyAlignment="1">
      <alignment horizontal="center" vertical="center"/>
    </xf>
    <xf numFmtId="0" fontId="17" fillId="0" borderId="6" xfId="16" applyFont="1" applyBorder="1" applyAlignment="1">
      <alignment horizontal="center" vertical="center"/>
    </xf>
    <xf numFmtId="0" fontId="19" fillId="0" borderId="0" xfId="0" applyFont="1">
      <alignment vertical="top"/>
    </xf>
    <xf numFmtId="0" fontId="41" fillId="6" borderId="15" xfId="0" applyFont="1" applyFill="1" applyBorder="1" applyAlignment="1">
      <alignment horizontal="center" vertical="center"/>
    </xf>
    <xf numFmtId="0" fontId="26" fillId="0" borderId="0" xfId="2" applyFont="1" applyBorder="1" applyAlignment="1">
      <alignment horizontal="left" vertical="top" indent="1"/>
    </xf>
    <xf numFmtId="0" fontId="24" fillId="0" borderId="0" xfId="2" applyFont="1" applyBorder="1" applyAlignment="1">
      <alignment horizontal="left" vertical="top" indent="1"/>
    </xf>
    <xf numFmtId="0" fontId="25" fillId="0" borderId="0" xfId="2" applyFont="1" applyBorder="1" applyAlignment="1">
      <alignment horizontal="left" vertical="top" indent="1"/>
    </xf>
    <xf numFmtId="0" fontId="42" fillId="0" borderId="15" xfId="0" applyFont="1" applyBorder="1" applyAlignment="1">
      <alignment horizontal="center" vertical="top"/>
    </xf>
    <xf numFmtId="0" fontId="42" fillId="6" borderId="15" xfId="0" applyFont="1" applyFill="1" applyBorder="1" applyAlignment="1">
      <alignment horizontal="center" vertical="top"/>
    </xf>
    <xf numFmtId="0" fontId="43" fillId="0" borderId="15" xfId="0" applyFont="1" applyBorder="1" applyAlignment="1">
      <alignment horizontal="center" vertical="top"/>
    </xf>
    <xf numFmtId="0" fontId="42" fillId="7" borderId="15" xfId="0" applyFont="1" applyFill="1" applyBorder="1" applyAlignment="1">
      <alignment horizontal="center" vertical="top"/>
    </xf>
    <xf numFmtId="0" fontId="27" fillId="0" borderId="0" xfId="2" applyFont="1" applyBorder="1" applyAlignment="1">
      <alignment horizontal="left" vertical="top" indent="1"/>
    </xf>
    <xf numFmtId="168" fontId="40" fillId="8" borderId="15" xfId="12" applyFont="1" applyFill="1" applyBorder="1" applyAlignment="1">
      <alignment horizontal="center" vertical="center"/>
    </xf>
    <xf numFmtId="0" fontId="42" fillId="0" borderId="15" xfId="0" applyFont="1" applyBorder="1" applyAlignment="1">
      <alignment horizontal="center" vertical="center"/>
    </xf>
    <xf numFmtId="0" fontId="42" fillId="7" borderId="15" xfId="0" applyFont="1" applyFill="1" applyBorder="1" applyAlignment="1">
      <alignment horizontal="center" vertical="center"/>
    </xf>
    <xf numFmtId="0" fontId="43" fillId="0" borderId="15" xfId="0" applyFont="1" applyBorder="1" applyAlignment="1">
      <alignment horizontal="center" vertical="center"/>
    </xf>
    <xf numFmtId="0" fontId="42" fillId="6" borderId="15" xfId="0" applyFont="1" applyFill="1" applyBorder="1" applyAlignment="1">
      <alignment horizontal="center" vertical="center"/>
    </xf>
    <xf numFmtId="0" fontId="42" fillId="8" borderId="15" xfId="0" applyFont="1" applyFill="1" applyBorder="1" applyAlignment="1">
      <alignment horizontal="center" vertical="center"/>
    </xf>
    <xf numFmtId="0" fontId="42" fillId="9" borderId="15" xfId="0" applyFont="1" applyFill="1" applyBorder="1" applyAlignment="1">
      <alignment horizontal="center" vertical="center"/>
    </xf>
    <xf numFmtId="0" fontId="44" fillId="6" borderId="15" xfId="0" applyFont="1" applyFill="1" applyBorder="1" applyAlignment="1">
      <alignment horizontal="center" vertical="center"/>
    </xf>
    <xf numFmtId="168" fontId="45" fillId="8" borderId="15" xfId="12" applyFont="1" applyFill="1" applyBorder="1" applyAlignment="1">
      <alignment horizontal="center" vertical="center"/>
    </xf>
    <xf numFmtId="0" fontId="46" fillId="0" borderId="0" xfId="0" applyFont="1" applyAlignment="1">
      <alignment vertical="center"/>
    </xf>
    <xf numFmtId="0" fontId="44" fillId="38" borderId="15" xfId="0" applyFont="1" applyFill="1" applyBorder="1" applyAlignment="1">
      <alignment horizontal="center" vertical="center"/>
    </xf>
    <xf numFmtId="168" fontId="47" fillId="0" borderId="15" xfId="12" applyFont="1" applyBorder="1" applyAlignment="1">
      <alignment horizontal="center" vertical="center"/>
    </xf>
    <xf numFmtId="168" fontId="48" fillId="6" borderId="15" xfId="12" applyFont="1" applyFill="1" applyBorder="1" applyAlignment="1">
      <alignment horizontal="center" vertical="center"/>
    </xf>
    <xf numFmtId="168" fontId="49" fillId="6" borderId="15" xfId="12" applyFont="1" applyFill="1" applyBorder="1" applyAlignment="1">
      <alignment horizontal="center" vertical="center"/>
    </xf>
    <xf numFmtId="168" fontId="50" fillId="0" borderId="15" xfId="12" applyFont="1" applyBorder="1" applyAlignment="1">
      <alignment horizontal="center" vertical="center"/>
    </xf>
    <xf numFmtId="168" fontId="51" fillId="6" borderId="15" xfId="12" applyFont="1" applyFill="1" applyBorder="1" applyAlignment="1">
      <alignment horizontal="center" vertical="center"/>
    </xf>
    <xf numFmtId="168" fontId="51" fillId="38" borderId="15" xfId="12" applyFont="1" applyFill="1" applyBorder="1" applyAlignment="1">
      <alignment horizontal="center" vertical="center"/>
    </xf>
    <xf numFmtId="168" fontId="52" fillId="0" borderId="15" xfId="12" applyFont="1" applyBorder="1" applyAlignment="1">
      <alignment horizontal="center" vertical="center"/>
    </xf>
    <xf numFmtId="168" fontId="53" fillId="0" borderId="15" xfId="12" applyFont="1" applyBorder="1" applyAlignment="1">
      <alignment horizontal="center" vertical="center"/>
    </xf>
    <xf numFmtId="0" fontId="46" fillId="0" borderId="15" xfId="0" applyFont="1" applyBorder="1" applyAlignment="1">
      <alignment horizontal="center" vertical="center"/>
    </xf>
    <xf numFmtId="0" fontId="46" fillId="0" borderId="15" xfId="0" applyFont="1" applyBorder="1" applyAlignment="1">
      <alignment horizontal="center" vertical="center" wrapText="1"/>
    </xf>
    <xf numFmtId="168" fontId="17" fillId="0" borderId="15" xfId="12" applyFont="1" applyBorder="1" applyAlignment="1">
      <alignment horizontal="center" vertical="center"/>
    </xf>
    <xf numFmtId="168" fontId="55" fillId="0" borderId="15" xfId="12" applyFont="1" applyBorder="1" applyAlignment="1">
      <alignment horizontal="center" vertical="center"/>
    </xf>
    <xf numFmtId="168" fontId="56" fillId="0" borderId="15" xfId="12" applyFont="1" applyBorder="1" applyAlignment="1">
      <alignment horizontal="center" vertical="center"/>
    </xf>
    <xf numFmtId="168" fontId="57" fillId="0" borderId="15" xfId="12" applyFont="1" applyBorder="1" applyAlignment="1">
      <alignment horizontal="center" vertical="center"/>
    </xf>
    <xf numFmtId="168" fontId="58" fillId="6" borderId="15" xfId="12" applyFont="1" applyFill="1" applyBorder="1" applyAlignment="1">
      <alignment horizontal="center" vertical="center"/>
    </xf>
    <xf numFmtId="168" fontId="48" fillId="8" borderId="15" xfId="12" applyFont="1" applyFill="1" applyBorder="1" applyAlignment="1">
      <alignment horizontal="center" vertical="center"/>
    </xf>
    <xf numFmtId="168" fontId="51" fillId="8" borderId="15" xfId="12" applyFont="1" applyFill="1" applyBorder="1" applyAlignment="1">
      <alignment horizontal="center" vertical="center"/>
    </xf>
    <xf numFmtId="0" fontId="46" fillId="0" borderId="0" xfId="0" applyFont="1" applyAlignment="1">
      <alignment horizontal="center" vertical="center"/>
    </xf>
    <xf numFmtId="0" fontId="46" fillId="0" borderId="0" xfId="0" applyFont="1" applyAlignment="1">
      <alignment horizontal="center" vertical="center" wrapText="1"/>
    </xf>
    <xf numFmtId="0" fontId="44" fillId="8" borderId="15" xfId="0" applyFont="1" applyFill="1" applyBorder="1" applyAlignment="1">
      <alignment horizontal="center" vertical="center"/>
    </xf>
    <xf numFmtId="168" fontId="59" fillId="0" borderId="15" xfId="12" applyFont="1" applyBorder="1" applyAlignment="1">
      <alignment horizontal="center" vertical="center"/>
    </xf>
    <xf numFmtId="168" fontId="60" fillId="0" borderId="15" xfId="12" applyFont="1" applyBorder="1" applyAlignment="1">
      <alignment horizontal="center" vertical="center"/>
    </xf>
    <xf numFmtId="168" fontId="61" fillId="0" borderId="15" xfId="12" applyFont="1" applyBorder="1" applyAlignment="1">
      <alignment horizontal="center" vertical="center"/>
    </xf>
    <xf numFmtId="168" fontId="58" fillId="8" borderId="15" xfId="12" applyFont="1" applyFill="1" applyBorder="1" applyAlignment="1">
      <alignment horizontal="center" vertical="center"/>
    </xf>
    <xf numFmtId="168" fontId="62" fillId="8" borderId="15" xfId="12" applyFont="1" applyFill="1" applyBorder="1" applyAlignment="1">
      <alignment horizontal="center" vertical="center"/>
    </xf>
    <xf numFmtId="0" fontId="46" fillId="8" borderId="15" xfId="0" applyFont="1" applyFill="1" applyBorder="1" applyAlignment="1">
      <alignment horizontal="center" vertical="center" wrapText="1"/>
    </xf>
    <xf numFmtId="0" fontId="46" fillId="8" borderId="0" xfId="0" applyFont="1" applyFill="1" applyAlignment="1">
      <alignment horizontal="center" vertical="center"/>
    </xf>
    <xf numFmtId="168" fontId="63" fillId="0" borderId="15" xfId="12" applyFont="1" applyBorder="1" applyAlignment="1">
      <alignment horizontal="center" vertical="center"/>
    </xf>
    <xf numFmtId="168" fontId="64" fillId="0" borderId="15" xfId="12" applyFont="1" applyBorder="1" applyAlignment="1">
      <alignment horizontal="center" vertical="center"/>
    </xf>
    <xf numFmtId="0" fontId="46" fillId="8" borderId="15" xfId="0" applyFont="1" applyFill="1" applyBorder="1" applyAlignment="1">
      <alignment horizontal="center" vertical="center"/>
    </xf>
    <xf numFmtId="168" fontId="48" fillId="9" borderId="15" xfId="12" applyFont="1" applyFill="1" applyBorder="1" applyAlignment="1">
      <alignment horizontal="center" vertical="center"/>
    </xf>
    <xf numFmtId="168" fontId="58" fillId="9" borderId="15" xfId="12" applyFont="1" applyFill="1" applyBorder="1" applyAlignment="1">
      <alignment horizontal="center" vertical="center"/>
    </xf>
    <xf numFmtId="168" fontId="62" fillId="9" borderId="15" xfId="12" applyFont="1" applyFill="1" applyBorder="1" applyAlignment="1">
      <alignment horizontal="center" vertical="center"/>
    </xf>
    <xf numFmtId="168" fontId="51" fillId="9" borderId="15" xfId="12" applyFont="1" applyFill="1" applyBorder="1" applyAlignment="1">
      <alignment horizontal="center" vertical="center"/>
    </xf>
    <xf numFmtId="0" fontId="44" fillId="9" borderId="15" xfId="0" applyFont="1" applyFill="1" applyBorder="1" applyAlignment="1">
      <alignment horizontal="center" vertical="center"/>
    </xf>
    <xf numFmtId="168" fontId="65" fillId="0" borderId="15" xfId="12" applyFont="1" applyBorder="1" applyAlignment="1">
      <alignment horizontal="center" vertical="center"/>
    </xf>
    <xf numFmtId="168" fontId="66" fillId="0" borderId="15" xfId="12" applyFont="1" applyBorder="1" applyAlignment="1">
      <alignment horizontal="center" vertical="center"/>
    </xf>
    <xf numFmtId="168" fontId="54" fillId="9" borderId="15" xfId="12" applyFont="1" applyFill="1" applyBorder="1" applyAlignment="1">
      <alignment horizontal="center" vertical="center"/>
    </xf>
    <xf numFmtId="168" fontId="67" fillId="9" borderId="15" xfId="12" applyFont="1" applyFill="1" applyBorder="1" applyAlignment="1">
      <alignment horizontal="center" vertical="center"/>
    </xf>
    <xf numFmtId="0" fontId="46" fillId="9" borderId="0" xfId="0" applyFont="1" applyFill="1" applyAlignment="1">
      <alignment horizontal="center" vertical="center"/>
    </xf>
    <xf numFmtId="0" fontId="46" fillId="9" borderId="0" xfId="0" applyFont="1" applyFill="1" applyAlignment="1">
      <alignment horizontal="center" vertical="center" wrapText="1"/>
    </xf>
    <xf numFmtId="0" fontId="68" fillId="0" borderId="0" xfId="2" applyFont="1" applyBorder="1" applyAlignment="1">
      <alignment horizontal="left" vertical="top" indent="1"/>
    </xf>
    <xf numFmtId="168" fontId="48" fillId="7" borderId="15" xfId="12" applyFont="1" applyFill="1" applyBorder="1" applyAlignment="1">
      <alignment horizontal="center" vertical="center"/>
    </xf>
    <xf numFmtId="168" fontId="58" fillId="7" borderId="15" xfId="12" applyFont="1" applyFill="1" applyBorder="1" applyAlignment="1">
      <alignment horizontal="center" vertical="center"/>
    </xf>
    <xf numFmtId="168" fontId="62" fillId="7" borderId="15" xfId="12" applyFont="1" applyFill="1" applyBorder="1" applyAlignment="1">
      <alignment horizontal="center" vertical="center"/>
    </xf>
    <xf numFmtId="168" fontId="51" fillId="7" borderId="15" xfId="12" applyFont="1" applyFill="1" applyBorder="1" applyAlignment="1">
      <alignment horizontal="center" vertical="center"/>
    </xf>
    <xf numFmtId="0" fontId="44" fillId="7" borderId="15" xfId="0" applyFont="1" applyFill="1" applyBorder="1" applyAlignment="1">
      <alignment horizontal="center" vertical="center"/>
    </xf>
    <xf numFmtId="168" fontId="59" fillId="38" borderId="15" xfId="12" applyFont="1" applyFill="1" applyBorder="1" applyAlignment="1">
      <alignment horizontal="center" vertical="center"/>
    </xf>
    <xf numFmtId="0" fontId="46" fillId="7" borderId="0" xfId="0" applyFont="1" applyFill="1" applyAlignment="1">
      <alignment horizontal="center" vertical="center" wrapText="1"/>
    </xf>
    <xf numFmtId="0" fontId="41" fillId="7" borderId="15" xfId="0" applyFont="1" applyFill="1" applyBorder="1" applyAlignment="1">
      <alignment horizontal="center" vertical="center"/>
    </xf>
    <xf numFmtId="168" fontId="69" fillId="7" borderId="15" xfId="12" applyFont="1" applyFill="1" applyBorder="1" applyAlignment="1">
      <alignment horizontal="center" vertical="center"/>
    </xf>
    <xf numFmtId="0" fontId="18" fillId="0" borderId="0" xfId="0" quotePrefix="1" applyFont="1" applyAlignment="1">
      <alignment horizontal="left" vertical="top" wrapText="1" indent="1"/>
    </xf>
    <xf numFmtId="0" fontId="46" fillId="6" borderId="15" xfId="0" applyFont="1" applyFill="1" applyBorder="1" applyAlignment="1">
      <alignment horizontal="center" vertical="center"/>
    </xf>
    <xf numFmtId="0" fontId="46" fillId="6" borderId="15" xfId="0" applyFont="1" applyFill="1" applyBorder="1" applyAlignment="1">
      <alignment horizontal="center" vertical="center" wrapText="1"/>
    </xf>
    <xf numFmtId="0" fontId="46" fillId="7" borderId="15" xfId="0" applyFont="1" applyFill="1" applyBorder="1" applyAlignment="1">
      <alignment horizontal="center" vertical="center" wrapText="1"/>
    </xf>
    <xf numFmtId="0" fontId="46" fillId="7" borderId="15" xfId="0" applyFont="1" applyFill="1" applyBorder="1" applyAlignment="1">
      <alignment horizontal="center" vertical="center"/>
    </xf>
    <xf numFmtId="0" fontId="46" fillId="9" borderId="15" xfId="0" applyFont="1" applyFill="1" applyBorder="1" applyAlignment="1">
      <alignment horizontal="center" vertical="center" wrapText="1"/>
    </xf>
    <xf numFmtId="0" fontId="46" fillId="9" borderId="15" xfId="0" applyFont="1" applyFill="1" applyBorder="1" applyAlignment="1">
      <alignment horizontal="center" vertical="center"/>
    </xf>
    <xf numFmtId="0" fontId="46" fillId="8" borderId="0" xfId="0" applyFont="1" applyFill="1" applyAlignment="1">
      <alignment horizontal="center" vertical="center" wrapText="1"/>
    </xf>
    <xf numFmtId="0" fontId="21" fillId="0" borderId="0" xfId="5" applyFont="1">
      <alignment vertical="center"/>
    </xf>
    <xf numFmtId="0" fontId="43" fillId="6" borderId="15" xfId="11" applyFont="1" applyFill="1" applyBorder="1" applyAlignment="1">
      <alignment horizontal="center" vertical="center" wrapText="1"/>
    </xf>
    <xf numFmtId="0" fontId="42" fillId="6" borderId="15" xfId="0" applyFont="1" applyFill="1" applyBorder="1" applyAlignment="1">
      <alignment horizontal="center" vertical="top"/>
    </xf>
    <xf numFmtId="0" fontId="13" fillId="0" borderId="4" xfId="15" applyFont="1" applyBorder="1" applyAlignment="1">
      <alignment horizontal="center" vertical="top"/>
    </xf>
    <xf numFmtId="0" fontId="20" fillId="0" borderId="0" xfId="5" applyFont="1">
      <alignment vertical="center"/>
    </xf>
    <xf numFmtId="0" fontId="43" fillId="7" borderId="15" xfId="11" applyFont="1" applyFill="1" applyBorder="1" applyAlignment="1">
      <alignment horizontal="center" vertical="center" wrapText="1"/>
    </xf>
    <xf numFmtId="0" fontId="42" fillId="7" borderId="15" xfId="0" applyFont="1" applyFill="1" applyBorder="1" applyAlignment="1">
      <alignment horizontal="center" vertical="top"/>
    </xf>
    <xf numFmtId="0" fontId="42" fillId="7" borderId="15" xfId="0" applyFont="1" applyFill="1" applyBorder="1" applyAlignment="1">
      <alignment horizontal="center" vertical="center"/>
    </xf>
    <xf numFmtId="0" fontId="23" fillId="0" borderId="0" xfId="5" applyFont="1">
      <alignment vertical="center"/>
    </xf>
    <xf numFmtId="0" fontId="43" fillId="9" borderId="15" xfId="11" applyFont="1" applyFill="1" applyBorder="1" applyAlignment="1">
      <alignment horizontal="center" vertical="center" wrapText="1"/>
    </xf>
    <xf numFmtId="0" fontId="42" fillId="9" borderId="15" xfId="0" applyFont="1" applyFill="1" applyBorder="1" applyAlignment="1">
      <alignment horizontal="center" vertical="center"/>
    </xf>
    <xf numFmtId="0" fontId="22" fillId="0" borderId="0" xfId="5" applyFont="1">
      <alignment vertical="center"/>
    </xf>
    <xf numFmtId="0" fontId="43" fillId="8" borderId="15" xfId="11" applyFont="1" applyFill="1" applyBorder="1" applyAlignment="1">
      <alignment horizontal="center" vertical="center" wrapText="1"/>
    </xf>
    <xf numFmtId="0" fontId="42" fillId="8" borderId="15" xfId="0" applyFont="1" applyFill="1" applyBorder="1" applyAlignment="1">
      <alignment horizontal="center" vertical="center"/>
    </xf>
    <xf numFmtId="0" fontId="42" fillId="6" borderId="15" xfId="0" applyFont="1" applyFill="1" applyBorder="1" applyAlignment="1">
      <alignment horizontal="center" vertical="center"/>
    </xf>
  </cellXfs>
  <cellStyles count="50">
    <cellStyle name="20% - Énfasis1" xfId="29" builtinId="30" customBuiltin="1"/>
    <cellStyle name="20% - Énfasis2" xfId="32" builtinId="34" customBuiltin="1"/>
    <cellStyle name="20% - Énfasis3" xfId="36" builtinId="38" customBuiltin="1"/>
    <cellStyle name="20% - Énfasis4" xfId="40" builtinId="42" customBuiltin="1"/>
    <cellStyle name="20% - Énfasis5" xfId="43" builtinId="46" customBuiltin="1"/>
    <cellStyle name="20% - Énfasis6" xfId="47" builtinId="50" customBuiltin="1"/>
    <cellStyle name="40% - Énfasis1" xfId="1" builtinId="31" customBuiltin="1"/>
    <cellStyle name="40% - Énfasis2" xfId="33" builtinId="35" customBuiltin="1"/>
    <cellStyle name="40% - Énfasis3" xfId="37" builtinId="39" customBuiltin="1"/>
    <cellStyle name="40% - Énfasis4" xfId="41" builtinId="43" customBuiltin="1"/>
    <cellStyle name="40% - Énfasis5" xfId="44" builtinId="47" customBuiltin="1"/>
    <cellStyle name="40% - Énfasis6" xfId="48" builtinId="51" customBuiltin="1"/>
    <cellStyle name="60% - Énfasis1" xfId="30" builtinId="32" customBuiltin="1"/>
    <cellStyle name="60% - Énfasis2" xfId="34" builtinId="36" customBuiltin="1"/>
    <cellStyle name="60% - Énfasis3" xfId="38" builtinId="40" customBuiltin="1"/>
    <cellStyle name="60% - Énfasis4" xfId="42" builtinId="44" customBuiltin="1"/>
    <cellStyle name="60% - Énfasis5" xfId="45" builtinId="48" customBuiltin="1"/>
    <cellStyle name="60% - Énfasis6" xfId="49" builtinId="52" customBuiltin="1"/>
    <cellStyle name="Bueno" xfId="17" builtinId="26" customBuiltin="1"/>
    <cellStyle name="Cálculo" xfId="22" builtinId="22" customBuiltin="1"/>
    <cellStyle name="Celda de comprobación" xfId="24" builtinId="23" customBuiltin="1"/>
    <cellStyle name="Celda vinculada" xfId="23" builtinId="24" customBuiltin="1"/>
    <cellStyle name="Con bandas" xfId="13" xr:uid="{00000000-0005-0000-0000-000003000000}"/>
    <cellStyle name="Día" xfId="12" xr:uid="{00000000-0005-0000-0000-000008000000}"/>
    <cellStyle name="Encabezado 1" xfId="2" builtinId="16" customBuiltin="1"/>
    <cellStyle name="Encabezado 4" xfId="11" builtinId="19" customBuiltin="1"/>
    <cellStyle name="Énfasis1" xfId="3" builtinId="29" customBuiltin="1"/>
    <cellStyle name="Énfasis2" xfId="31" builtinId="33" customBuiltin="1"/>
    <cellStyle name="Énfasis3" xfId="35" builtinId="37" customBuiltin="1"/>
    <cellStyle name="Énfasis4" xfId="39" builtinId="41" customBuiltin="1"/>
    <cellStyle name="Énfasis5" xfId="4" builtinId="45" customBuiltin="1"/>
    <cellStyle name="Énfasis6" xfId="46" builtinId="49" customBuiltin="1"/>
    <cellStyle name="Entrada" xfId="20" builtinId="20" customBuiltin="1"/>
    <cellStyle name="Entrada de configuración" xfId="14" xr:uid="{00000000-0005-0000-0000-00000F000000}"/>
    <cellStyle name="Incorrecto" xfId="18" builtinId="27" customBuiltin="1"/>
    <cellStyle name="Millares" xfId="6" builtinId="3" customBuiltin="1"/>
    <cellStyle name="Millares [0]" xfId="7" builtinId="6" customBuiltin="1"/>
    <cellStyle name="Moneda" xfId="8" builtinId="4" customBuiltin="1"/>
    <cellStyle name="Moneda [0]" xfId="9" builtinId="7" customBuiltin="1"/>
    <cellStyle name="Neutral" xfId="19" builtinId="28" customBuiltin="1"/>
    <cellStyle name="Normal" xfId="0" builtinId="0" customBuiltin="1"/>
    <cellStyle name="Notas" xfId="26" builtinId="10" customBuiltin="1"/>
    <cellStyle name="Porcentaje" xfId="10" builtinId="5" customBuiltin="1"/>
    <cellStyle name="Salida" xfId="21" builtinId="21" customBuiltin="1"/>
    <cellStyle name="Texto de advertencia" xfId="25" builtinId="11" customBuiltin="1"/>
    <cellStyle name="Texto explicativo" xfId="27" builtinId="53" customBuiltin="1"/>
    <cellStyle name="Título" xfId="5" builtinId="15" customBuiltin="1"/>
    <cellStyle name="Título 2" xfId="15" builtinId="17" customBuiltin="1"/>
    <cellStyle name="Título 3" xfId="16" builtinId="18" customBuiltin="1"/>
    <cellStyle name="Total" xfId="28" builtinId="25" customBuiltin="1"/>
  </cellStyles>
  <dxfs count="24">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B0E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3" name="Imagen 2" descr="Edificios y un árbol en invierno" title="Encabezado de invierno">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86400" y="114300"/>
          <a:ext cx="4152900"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2" name="Imagen 1" descr="Edificios y un árbol en invierno" title="Encabezado de invierno">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86400" y="114300"/>
          <a:ext cx="4152900" cy="1143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3" name="Imagen 2" descr="Edificios y un árbol en primavera" title="Encabezado de primavera">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86400" y="114300"/>
          <a:ext cx="4152900" cy="1143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2" name="Imagen 1" descr="Edificios y un árbol en primavera" title="Encabezado de primavera">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86400" y="114300"/>
          <a:ext cx="4152900" cy="1143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2" name="Imagen 1" descr="Edificios y un árbol en primavera" title="Encabezado de primavera">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86400" y="114300"/>
          <a:ext cx="4152900" cy="1143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3" name="Imagen 2" descr="Edificios y un árbol en verano" title="Encabezado de verano">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86400" y="114300"/>
          <a:ext cx="4152900" cy="1143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2" name="Imagen 1" descr="Edificios y un árbol en verano" title="Encabezado de verano">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48300" y="114300"/>
          <a:ext cx="4152900" cy="1143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2" name="Imagen 1" descr="Edificios y un árbol en verano" title="Encabezado de verano">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86400" y="114300"/>
          <a:ext cx="4152900" cy="1143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1289816</xdr:colOff>
      <xdr:row>1</xdr:row>
      <xdr:rowOff>0</xdr:rowOff>
    </xdr:from>
    <xdr:to>
      <xdr:col>9</xdr:col>
      <xdr:colOff>28575</xdr:colOff>
      <xdr:row>1</xdr:row>
      <xdr:rowOff>1143000</xdr:rowOff>
    </xdr:to>
    <xdr:pic>
      <xdr:nvPicPr>
        <xdr:cNvPr id="3" name="Imagen 2" descr="Edificios y un árbol en otoño" title="Encabezado de otoño">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14141" y="114300"/>
          <a:ext cx="4187059" cy="1143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1289816</xdr:colOff>
      <xdr:row>1</xdr:row>
      <xdr:rowOff>0</xdr:rowOff>
    </xdr:from>
    <xdr:to>
      <xdr:col>9</xdr:col>
      <xdr:colOff>28575</xdr:colOff>
      <xdr:row>1</xdr:row>
      <xdr:rowOff>1143000</xdr:rowOff>
    </xdr:to>
    <xdr:pic>
      <xdr:nvPicPr>
        <xdr:cNvPr id="2" name="Imagen 1" descr="Edificios y un árbol en otoño" title="Encabezado de otoño">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14141" y="114300"/>
          <a:ext cx="4187059" cy="1143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1289816</xdr:colOff>
      <xdr:row>1</xdr:row>
      <xdr:rowOff>0</xdr:rowOff>
    </xdr:from>
    <xdr:to>
      <xdr:col>9</xdr:col>
      <xdr:colOff>28575</xdr:colOff>
      <xdr:row>1</xdr:row>
      <xdr:rowOff>1143000</xdr:rowOff>
    </xdr:to>
    <xdr:pic>
      <xdr:nvPicPr>
        <xdr:cNvPr id="2" name="Imagen 1" descr="Edificios y un árbol en otoño" title="Encabezado de otoño">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14141" y="114300"/>
          <a:ext cx="4187059" cy="1143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2" name="Imagen 1" descr="Edificios y un árbol en invierno" title="Encabezado de invierno">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86400" y="114300"/>
          <a:ext cx="4152900" cy="1143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5">
      <a:majorFont>
        <a:latin typeface="Cambria"/>
        <a:ea typeface=""/>
        <a:cs typeface=""/>
      </a:majorFont>
      <a:minorFont>
        <a:latin typeface="Lucida Br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59999389629810485"/>
    <pageSetUpPr autoPageBreaks="0" fitToPage="1"/>
  </sheetPr>
  <dimension ref="A1:L15"/>
  <sheetViews>
    <sheetView showGridLines="0" showRowColHeaders="0" zoomScaleNormal="100" workbookViewId="0">
      <selection activeCell="K9" sqref="K9"/>
    </sheetView>
  </sheetViews>
  <sheetFormatPr baseColWidth="10" defaultColWidth="8.88671875" defaultRowHeight="14.25" x14ac:dyDescent="0.2"/>
  <cols>
    <col min="1" max="1" width="1.77734375" style="1" customWidth="1"/>
    <col min="2" max="8" width="15.44140625" style="1" customWidth="1"/>
    <col min="9" max="9" width="1.77734375" style="1" customWidth="1"/>
    <col min="10" max="10" width="8.77734375" style="1" customWidth="1"/>
    <col min="11" max="12" width="14.77734375" style="1" customWidth="1"/>
    <col min="13" max="13" width="1.77734375" style="1" customWidth="1"/>
    <col min="14" max="16384" width="8.88671875" style="1"/>
  </cols>
  <sheetData>
    <row r="1" spans="1:12" ht="9" customHeight="1" x14ac:dyDescent="0.2">
      <c r="I1" s="1" t="s">
        <v>1</v>
      </c>
    </row>
    <row r="2" spans="1:12" ht="100.5" customHeight="1" x14ac:dyDescent="0.2">
      <c r="B2" s="91" t="str">
        <f>"Enero "&amp;CalendarioAño</f>
        <v>Enero 2023</v>
      </c>
      <c r="C2" s="91"/>
      <c r="D2" s="91"/>
      <c r="E2" s="2"/>
      <c r="F2" s="2"/>
      <c r="G2" s="2"/>
      <c r="H2" s="3"/>
    </row>
    <row r="3" spans="1:12" s="4" customFormat="1" ht="19.5" customHeight="1" thickBot="1" x14ac:dyDescent="0.25">
      <c r="A3" s="1"/>
      <c r="B3" s="14" t="str">
        <f>WeekStart</f>
        <v>domingo</v>
      </c>
      <c r="C3" s="14" t="str">
        <f t="shared" ref="C3:H3" si="0">TEXT(C4,"dddd")</f>
        <v>lunes</v>
      </c>
      <c r="D3" s="14" t="str">
        <f t="shared" si="0"/>
        <v>martes</v>
      </c>
      <c r="E3" s="14" t="str">
        <f t="shared" si="0"/>
        <v>miércoles</v>
      </c>
      <c r="F3" s="14" t="str">
        <f t="shared" si="0"/>
        <v>jueves</v>
      </c>
      <c r="G3" s="14" t="str">
        <f t="shared" si="0"/>
        <v>viernes</v>
      </c>
      <c r="H3" s="14" t="str">
        <f t="shared" si="0"/>
        <v>sábado</v>
      </c>
      <c r="K3" s="94" t="s">
        <v>2</v>
      </c>
      <c r="L3" s="94"/>
    </row>
    <row r="4" spans="1:12" s="6" customFormat="1" ht="19.5" customHeight="1" x14ac:dyDescent="0.2">
      <c r="B4" s="35">
        <f t="array" ref="B4:H4">DaysAndWeeks+DATE(CalendarioAño,1,1)-WEEKDAY(DATE(CalendarioAño,1,1),(WeekStart="lunes")+1)+1</f>
        <v>44927</v>
      </c>
      <c r="C4" s="35">
        <v>44928</v>
      </c>
      <c r="D4" s="35">
        <v>44929</v>
      </c>
      <c r="E4" s="35">
        <v>44930</v>
      </c>
      <c r="F4" s="35">
        <v>44931</v>
      </c>
      <c r="G4" s="35">
        <v>44932</v>
      </c>
      <c r="H4" s="35">
        <v>44933</v>
      </c>
      <c r="K4" s="9" t="s">
        <v>3</v>
      </c>
      <c r="L4" s="10" t="s">
        <v>4</v>
      </c>
    </row>
    <row r="5" spans="1:12" s="5" customFormat="1" ht="48" customHeight="1" x14ac:dyDescent="0.2">
      <c r="B5" s="16"/>
      <c r="C5" s="50" t="s">
        <v>16</v>
      </c>
      <c r="D5" s="16"/>
      <c r="E5" s="16"/>
      <c r="F5" s="16"/>
      <c r="G5" s="16"/>
      <c r="H5" s="16"/>
      <c r="K5" s="7">
        <v>2023</v>
      </c>
      <c r="L5" s="8" t="s">
        <v>5</v>
      </c>
    </row>
    <row r="6" spans="1:12" s="6" customFormat="1" ht="19.5" customHeight="1" x14ac:dyDescent="0.2">
      <c r="B6" s="33">
        <f t="array" ref="B6:H6">DaysAndWeeks+DATE(CalendarioAño,1,1)-WEEKDAY(DATE(CalendarioAño,1,1),(WeekStart="lunes")+1)+8</f>
        <v>44934</v>
      </c>
      <c r="C6" s="36">
        <v>44935</v>
      </c>
      <c r="D6" s="33">
        <v>44936</v>
      </c>
      <c r="E6" s="33">
        <v>44937</v>
      </c>
      <c r="F6" s="33">
        <v>44938</v>
      </c>
      <c r="G6" s="33">
        <v>44939</v>
      </c>
      <c r="H6" s="33">
        <v>44940</v>
      </c>
    </row>
    <row r="7" spans="1:12" s="5" customFormat="1" ht="48" customHeight="1" x14ac:dyDescent="0.2">
      <c r="B7" s="17"/>
      <c r="C7" s="12" t="s">
        <v>6</v>
      </c>
      <c r="D7" s="17"/>
      <c r="E7" s="17"/>
      <c r="F7" s="17"/>
      <c r="G7" s="85" t="s">
        <v>22</v>
      </c>
      <c r="H7" s="85" t="s">
        <v>24</v>
      </c>
    </row>
    <row r="8" spans="1:12" s="6" customFormat="1" ht="19.5" customHeight="1" x14ac:dyDescent="0.2">
      <c r="B8" s="35">
        <f t="array" ref="B8:H8">DaysAndWeeks+DATE(CalendarioAño,1,1)-WEEKDAY(DATE(CalendarioAño,1,1),(WeekStart="lunes")+1)+15</f>
        <v>44941</v>
      </c>
      <c r="C8" s="35">
        <v>44942</v>
      </c>
      <c r="D8" s="35">
        <v>44943</v>
      </c>
      <c r="E8" s="35">
        <v>44944</v>
      </c>
      <c r="F8" s="35">
        <v>44945</v>
      </c>
      <c r="G8" s="35">
        <v>44946</v>
      </c>
      <c r="H8" s="35">
        <v>44947</v>
      </c>
    </row>
    <row r="9" spans="1:12" s="5" customFormat="1" ht="48" customHeight="1" x14ac:dyDescent="0.2">
      <c r="B9" s="18"/>
      <c r="C9" s="18"/>
      <c r="D9" s="50" t="s">
        <v>21</v>
      </c>
      <c r="E9" s="40" t="s">
        <v>14</v>
      </c>
      <c r="F9" s="49" t="s">
        <v>7</v>
      </c>
      <c r="G9" s="18"/>
      <c r="H9" s="18"/>
    </row>
    <row r="10" spans="1:12" s="6" customFormat="1" ht="19.5" customHeight="1" x14ac:dyDescent="0.2">
      <c r="B10" s="33">
        <f t="array" ref="B10:H10">DaysAndWeeks+DATE(CalendarioAño,1,1)-WEEKDAY(DATE(CalendarioAño,1,1),(WeekStart="lunes")+1)+22</f>
        <v>44948</v>
      </c>
      <c r="C10" s="33">
        <v>44949</v>
      </c>
      <c r="D10" s="33">
        <v>44950</v>
      </c>
      <c r="E10" s="33">
        <v>44951</v>
      </c>
      <c r="F10" s="33">
        <v>44952</v>
      </c>
      <c r="G10" s="33">
        <v>44953</v>
      </c>
      <c r="H10" s="33">
        <v>44954</v>
      </c>
    </row>
    <row r="11" spans="1:12" s="5" customFormat="1" ht="48" customHeight="1" x14ac:dyDescent="0.2">
      <c r="B11" s="17"/>
      <c r="C11" s="17"/>
      <c r="D11" s="17"/>
      <c r="E11" s="85" t="s">
        <v>11</v>
      </c>
      <c r="F11" s="85" t="s">
        <v>13</v>
      </c>
      <c r="G11" s="17"/>
      <c r="H11" s="17"/>
    </row>
    <row r="12" spans="1:12" s="6" customFormat="1" ht="19.5" customHeight="1" x14ac:dyDescent="0.2">
      <c r="B12" s="35">
        <f t="array" ref="B12:H12">DaysAndWeeks+DATE(CalendarioAño,1,1)-WEEKDAY(DATE(CalendarioAño,1,1),(WeekStart="lunes")+1)+29</f>
        <v>44955</v>
      </c>
      <c r="C12" s="35">
        <v>44956</v>
      </c>
      <c r="D12" s="35">
        <v>44957</v>
      </c>
      <c r="E12" s="42">
        <v>44958</v>
      </c>
      <c r="F12" s="42">
        <v>44959</v>
      </c>
      <c r="G12" s="42">
        <v>44960</v>
      </c>
      <c r="H12" s="42">
        <v>44961</v>
      </c>
    </row>
    <row r="13" spans="1:12" s="5" customFormat="1" ht="48" customHeight="1" x14ac:dyDescent="0.2">
      <c r="B13" s="18"/>
      <c r="C13" s="50" t="s">
        <v>9</v>
      </c>
      <c r="D13" s="18"/>
      <c r="E13" s="18"/>
      <c r="F13" s="18"/>
      <c r="G13" s="18"/>
      <c r="H13" s="18"/>
    </row>
    <row r="14" spans="1:12" s="6" customFormat="1" ht="19.5" customHeight="1" x14ac:dyDescent="0.2">
      <c r="B14" s="46">
        <f t="array" ref="B14:C14">DaysAndWeeks+DATE(CalendarioAño,1,1)-WEEKDAY(DATE(CalendarioAño,1,1),(WeekStart="lunes")+1)+36</f>
        <v>44962</v>
      </c>
      <c r="C14" s="46">
        <v>44963</v>
      </c>
      <c r="D14" s="92" t="s">
        <v>0</v>
      </c>
      <c r="E14" s="92"/>
      <c r="F14" s="92"/>
      <c r="G14" s="92"/>
      <c r="H14" s="92"/>
    </row>
    <row r="15" spans="1:12" s="5" customFormat="1" ht="48" customHeight="1" x14ac:dyDescent="0.2">
      <c r="B15" s="17"/>
      <c r="C15" s="17"/>
      <c r="D15" s="93"/>
      <c r="E15" s="93"/>
      <c r="F15" s="93"/>
      <c r="G15" s="93"/>
      <c r="H15" s="93"/>
    </row>
  </sheetData>
  <mergeCells count="4">
    <mergeCell ref="B2:D2"/>
    <mergeCell ref="D14:H14"/>
    <mergeCell ref="D15:H15"/>
    <mergeCell ref="K3:L3"/>
  </mergeCells>
  <phoneticPr fontId="2" type="noConversion"/>
  <conditionalFormatting sqref="B12:H12 B14:C14">
    <cfRule type="expression" dxfId="23" priority="24">
      <formula>AND(DAY(B12)&gt;=1,DAY(B12)&lt;=15)</formula>
    </cfRule>
  </conditionalFormatting>
  <conditionalFormatting sqref="B4:G4">
    <cfRule type="expression" dxfId="22" priority="23">
      <formula>DAY(B4)&gt;8</formula>
    </cfRule>
  </conditionalFormatting>
  <dataValidations count="13">
    <dataValidation type="list" errorStyle="warning" allowBlank="1" showInputMessage="1" showErrorMessage="1" error="Seleccione un día de la lista. Seleccione Cancelar y, después, presione ALT + Flecha abajo para seleccionar el día de la lista desplegable" prompt="Seleccione el día de inicio de la semana en esta celda. Presione ALT + Flecha abajo para abrir la lista desplegable, presione Flecha abajo y después ENTRAR para realizar la selección" sqref="L5" xr:uid="{00000000-0002-0000-0000-000000000000}">
      <formula1>"domingo, lunes"</formula1>
    </dataValidation>
    <dataValidation allowBlank="1" showInputMessage="1" showErrorMessage="1" prompt="Cree un calendario de un mes personalizado en este libro. Personalice el año y el día de inicio de la semana para todos los meses de esta hoja de cálculo de enero. Cada mes se encuentra en una hoja de cálculo independiente." sqref="A1" xr:uid="{00000000-0002-0000-0000-000001000000}"/>
    <dataValidation allowBlank="1" showInputMessage="1" showErrorMessage="1" prompt="Escriba el año en la celda inferior." sqref="K4" xr:uid="{00000000-0002-0000-0000-000002000000}"/>
    <dataValidation allowBlank="1" showInputMessage="1" showErrorMessage="1" prompt="Seleccione el día de inicio de la semana en la celda inferior." sqref="L4" xr:uid="{00000000-0002-0000-0000-000003000000}"/>
    <dataValidation allowBlank="1" showInputMessage="1" showErrorMessage="1" prompt="Escriba el año en esta celda" sqref="K5" xr:uid="{00000000-0002-0000-0000-000004000000}"/>
    <dataValidation allowBlank="1" showInputMessage="1" showErrorMessage="1" prompt="Esta fila contiene los nombres de los días laborables de este calendario. Esta celda contiene el día de inicio de la semana. Para cambiar el día de inicio de la semana, escriba un nuevo día laborable en la celda L5, en esta hoja de cálculo." sqref="B3" xr:uid="{00000000-0002-0000-0000-000005000000}"/>
    <dataValidation allowBlank="1" showInputMessage="1" showErrorMessage="1" prompt="Esta fila y las filas 6, 8, 10, 12 y 14 contienen días naturales de la semana. Si esta celda no contiene el número 1, se trata de un día del mes anterior. Escriba notas en la celda D15." sqref="B4" xr:uid="{00000000-0002-0000-0000-000006000000}"/>
    <dataValidation allowBlank="1" showInputMessage="1" showErrorMessage="1" prompt="El año de esta celda se actualiza automáticamente según el año especificado en la celda K5. El calendario siguiente incluye fechas de los meses anterior y posterior con un sombreado de fuente más claro." sqref="B2:D2" xr:uid="{00000000-0002-0000-0000-000007000000}"/>
    <dataValidation allowBlank="1" showInputMessage="1" showErrorMessage="1" prompt="El día de la semana se determinará automáticamente" sqref="C3:H3" xr:uid="{00000000-0002-0000-0000-000008000000}"/>
    <dataValidation allowBlank="1" showInputMessage="1" showErrorMessage="1" prompt="Las celdas de esta fila y las filas 7, 9, 11, 13 y 15 son para escribir notas diarias relacionadas con el día natural de la celda anterior." sqref="B5" xr:uid="{00000000-0002-0000-0000-000009000000}"/>
    <dataValidation allowBlank="1" showInputMessage="1" prompt="Escriba las notas del mes en esta celda." sqref="D15:H15" xr:uid="{00000000-0002-0000-0000-00000A000000}"/>
    <dataValidation allowBlank="1" showInputMessage="1" prompt="Escriba las notas del mes en la celda inferior." sqref="D14:H14" xr:uid="{00000000-0002-0000-0000-00000B000000}"/>
    <dataValidation allowBlank="1" showInputMessage="1" showErrorMessage="1" prompt="Escriba el año y seleccione el día de inicio del calendario en las celdas siguientes. Estas celdas de configuración del calendario no se imprimirán." sqref="K3" xr:uid="{00000000-0002-0000-0000-00000C000000}"/>
  </dataValidations>
  <printOptions horizontalCentered="1"/>
  <pageMargins left="0.25" right="0.25" top="0.5" bottom="0.5" header="0.3" footer="0.3"/>
  <pageSetup paperSize="9" orientation="landscape" r:id="rId1"/>
  <headerFooter differentFirst="1"/>
  <customProperties>
    <customPr name="SheetChanged" r:id="rId2"/>
  </customPropertie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59999389629810485"/>
    <pageSetUpPr fitToPage="1"/>
  </sheetPr>
  <dimension ref="A1:I15"/>
  <sheetViews>
    <sheetView showGridLines="0" showRowColHeaders="0" topLeftCell="A7" zoomScaleNormal="100" workbookViewId="0">
      <selection activeCell="G11" sqref="G11"/>
    </sheetView>
  </sheetViews>
  <sheetFormatPr baseColWidth="10" defaultColWidth="8.88671875" defaultRowHeight="14.25" x14ac:dyDescent="0.2"/>
  <cols>
    <col min="1" max="1" width="1.77734375" style="1" customWidth="1"/>
    <col min="2" max="8" width="15.44140625" style="1" customWidth="1"/>
    <col min="9" max="9" width="1.77734375" style="1" customWidth="1"/>
    <col min="10" max="16384" width="8.88671875" style="1"/>
  </cols>
  <sheetData>
    <row r="1" spans="1:9" ht="9" customHeight="1" x14ac:dyDescent="0.2">
      <c r="I1" s="1" t="s">
        <v>1</v>
      </c>
    </row>
    <row r="2" spans="1:9" ht="100.5" customHeight="1" x14ac:dyDescent="0.2">
      <c r="B2" s="91" t="str">
        <f>"Febrero "&amp;CalendarioAño</f>
        <v>Febrero 2023</v>
      </c>
      <c r="C2" s="91"/>
      <c r="D2" s="91"/>
      <c r="E2" s="2"/>
      <c r="F2" s="2"/>
      <c r="G2" s="2"/>
      <c r="H2" s="3"/>
    </row>
    <row r="3" spans="1:9" s="4" customFormat="1" ht="19.5" customHeight="1" x14ac:dyDescent="0.2">
      <c r="A3" s="1"/>
      <c r="B3" s="14" t="str">
        <f>WeekStart</f>
        <v>domingo</v>
      </c>
      <c r="C3" s="14" t="str">
        <f t="shared" ref="C3:H3" si="0">TEXT(C4,"dddd")</f>
        <v>lunes</v>
      </c>
      <c r="D3" s="14" t="str">
        <f t="shared" si="0"/>
        <v>martes</v>
      </c>
      <c r="E3" s="14" t="str">
        <f t="shared" si="0"/>
        <v>miércoles</v>
      </c>
      <c r="F3" s="14" t="str">
        <f t="shared" si="0"/>
        <v>jueves</v>
      </c>
      <c r="G3" s="14" t="str">
        <f t="shared" si="0"/>
        <v>viernes</v>
      </c>
      <c r="H3" s="14" t="str">
        <f t="shared" si="0"/>
        <v>sábado</v>
      </c>
    </row>
    <row r="4" spans="1:9" s="6" customFormat="1" ht="19.5" customHeight="1" x14ac:dyDescent="0.2">
      <c r="B4" s="42">
        <f t="array" ref="B4:H4">DaysAndWeeks+DATE(CalendarioAño,2,1)-WEEKDAY(DATE(CalendarioAño,2,1),(WeekStart="lunes")+1)+1</f>
        <v>44955</v>
      </c>
      <c r="C4" s="42">
        <v>44956</v>
      </c>
      <c r="D4" s="42">
        <v>44957</v>
      </c>
      <c r="E4" s="35">
        <v>44958</v>
      </c>
      <c r="F4" s="35">
        <v>44959</v>
      </c>
      <c r="G4" s="35">
        <v>44960</v>
      </c>
      <c r="H4" s="35">
        <v>44961</v>
      </c>
    </row>
    <row r="5" spans="1:9" s="5" customFormat="1" ht="48" customHeight="1" x14ac:dyDescent="0.2">
      <c r="B5" s="16"/>
      <c r="C5" s="16"/>
      <c r="D5" s="16"/>
      <c r="E5" s="16"/>
      <c r="F5" s="16"/>
      <c r="G5" s="16"/>
      <c r="H5" s="16"/>
    </row>
    <row r="6" spans="1:9" s="6" customFormat="1" ht="19.5" customHeight="1" x14ac:dyDescent="0.2">
      <c r="B6" s="33">
        <f t="array" ref="B6:H6">DaysAndWeeks+DATE(CalendarioAño,2,1)-WEEKDAY(DATE(CalendarioAño,2,1),(WeekStart="lunes")+1)+8</f>
        <v>44962</v>
      </c>
      <c r="C6" s="33">
        <v>44963</v>
      </c>
      <c r="D6" s="33">
        <v>44964</v>
      </c>
      <c r="E6" s="33">
        <v>44965</v>
      </c>
      <c r="F6" s="33">
        <v>44966</v>
      </c>
      <c r="G6" s="33">
        <v>44967</v>
      </c>
      <c r="H6" s="33">
        <v>44968</v>
      </c>
    </row>
    <row r="7" spans="1:9" s="5" customFormat="1" ht="48" customHeight="1" x14ac:dyDescent="0.2">
      <c r="B7" s="17"/>
      <c r="C7" s="85" t="s">
        <v>16</v>
      </c>
      <c r="D7" s="17"/>
      <c r="E7" s="17"/>
      <c r="F7" s="17"/>
      <c r="G7" s="85" t="s">
        <v>22</v>
      </c>
      <c r="H7" s="85" t="s">
        <v>24</v>
      </c>
    </row>
    <row r="8" spans="1:9" s="6" customFormat="1" ht="19.5" customHeight="1" x14ac:dyDescent="0.2">
      <c r="B8" s="35">
        <f t="array" ref="B8:H8">DaysAndWeeks+DATE(CalendarioAño,2,1)-WEEKDAY(DATE(CalendarioAño,2,1),(WeekStart="lunes")+1)+15</f>
        <v>44969</v>
      </c>
      <c r="C8" s="35">
        <v>44970</v>
      </c>
      <c r="D8" s="35">
        <v>44971</v>
      </c>
      <c r="E8" s="35">
        <v>44972</v>
      </c>
      <c r="F8" s="35">
        <v>44973</v>
      </c>
      <c r="G8" s="35">
        <v>44974</v>
      </c>
      <c r="H8" s="35">
        <v>44975</v>
      </c>
    </row>
    <row r="9" spans="1:9" s="5" customFormat="1" ht="48" customHeight="1" x14ac:dyDescent="0.2">
      <c r="B9" s="18"/>
      <c r="C9" s="18"/>
      <c r="D9" s="41" t="s">
        <v>12</v>
      </c>
      <c r="E9" s="41" t="s">
        <v>14</v>
      </c>
      <c r="F9" s="41" t="s">
        <v>7</v>
      </c>
      <c r="G9" s="18"/>
      <c r="H9" s="18"/>
    </row>
    <row r="10" spans="1:9" s="6" customFormat="1" ht="19.5" customHeight="1" x14ac:dyDescent="0.2">
      <c r="B10" s="33">
        <f t="array" ref="B10:H10">DaysAndWeeks+DATE(CalendarioAño,2,1)-WEEKDAY(DATE(CalendarioAño,2,1),(WeekStart="lunes")+1)+22</f>
        <v>44976</v>
      </c>
      <c r="C10" s="33">
        <v>44977</v>
      </c>
      <c r="D10" s="33">
        <v>44978</v>
      </c>
      <c r="E10" s="33">
        <v>44979</v>
      </c>
      <c r="F10" s="33">
        <v>44980</v>
      </c>
      <c r="G10" s="33">
        <v>44981</v>
      </c>
      <c r="H10" s="33">
        <v>44982</v>
      </c>
    </row>
    <row r="11" spans="1:9" s="5" customFormat="1" ht="48" customHeight="1" x14ac:dyDescent="0.2">
      <c r="B11" s="17"/>
      <c r="C11" s="17"/>
      <c r="D11" s="85" t="s">
        <v>21</v>
      </c>
      <c r="E11" s="85" t="s">
        <v>11</v>
      </c>
      <c r="F11" s="85" t="s">
        <v>13</v>
      </c>
      <c r="G11" s="17"/>
      <c r="H11" s="17"/>
    </row>
    <row r="12" spans="1:9" s="6" customFormat="1" ht="19.5" customHeight="1" x14ac:dyDescent="0.2">
      <c r="B12" s="35">
        <f t="array" ref="B12:H12">DaysAndWeeks+DATE(CalendarioAño,2,1)-WEEKDAY(DATE(CalendarioAño,2,1),(WeekStart="lunes")+1)+29</f>
        <v>44983</v>
      </c>
      <c r="C12" s="35">
        <v>44984</v>
      </c>
      <c r="D12" s="35">
        <v>44985</v>
      </c>
      <c r="E12" s="42">
        <v>44986</v>
      </c>
      <c r="F12" s="42">
        <v>44987</v>
      </c>
      <c r="G12" s="42">
        <v>44988</v>
      </c>
      <c r="H12" s="42">
        <v>44989</v>
      </c>
    </row>
    <row r="13" spans="1:9" s="5" customFormat="1" ht="48" customHeight="1" x14ac:dyDescent="0.2">
      <c r="B13" s="18"/>
      <c r="C13" s="50" t="s">
        <v>9</v>
      </c>
      <c r="D13" s="18"/>
      <c r="E13" s="18"/>
      <c r="F13" s="18"/>
      <c r="G13" s="18"/>
      <c r="H13" s="18"/>
    </row>
    <row r="14" spans="1:9" s="6" customFormat="1" ht="19.5" customHeight="1" x14ac:dyDescent="0.2">
      <c r="B14" s="46">
        <f t="array" ref="B14:C14">DaysAndWeeks+DATE(CalendarioAño,2,1)-WEEKDAY(DATE(CalendarioAño,2,1),(WeekStart="lunes")+1)+36</f>
        <v>44990</v>
      </c>
      <c r="C14" s="46">
        <v>44991</v>
      </c>
      <c r="D14" s="92" t="s">
        <v>0</v>
      </c>
      <c r="E14" s="92"/>
      <c r="F14" s="92"/>
      <c r="G14" s="92"/>
      <c r="H14" s="92"/>
    </row>
    <row r="15" spans="1:9" s="5" customFormat="1" ht="48" customHeight="1" x14ac:dyDescent="0.2">
      <c r="B15" s="17"/>
      <c r="C15" s="17"/>
      <c r="D15" s="93"/>
      <c r="E15" s="93"/>
      <c r="F15" s="93"/>
      <c r="G15" s="93"/>
      <c r="H15" s="93"/>
    </row>
  </sheetData>
  <mergeCells count="3">
    <mergeCell ref="B2:D2"/>
    <mergeCell ref="D14:H14"/>
    <mergeCell ref="D15:H15"/>
  </mergeCells>
  <conditionalFormatting sqref="B12:H12 B14:C14">
    <cfRule type="expression" dxfId="21" priority="2">
      <formula>AND(DAY(B12)&gt;=1,DAY(B12)&lt;=15)</formula>
    </cfRule>
  </conditionalFormatting>
  <conditionalFormatting sqref="B4:G4">
    <cfRule type="expression" dxfId="20" priority="1">
      <formula>DAY(B4)&gt;8</formula>
    </cfRule>
  </conditionalFormatting>
  <dataValidations count="8">
    <dataValidation allowBlank="1" showInputMessage="1" showErrorMessage="1" prompt="El día de la semana se determinará automáticamente" sqref="C3:H3" xr:uid="{00000000-0002-0000-0100-000000000000}"/>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2:D2" xr:uid="{00000000-0002-0000-0100-000001000000}"/>
    <dataValidation allowBlank="1" showInputMessage="1" showErrorMessage="1" prompt="Esta fila contiene los nombres de los días laborables de este calendario. Esta celda contiene el día de inicio de la semana. Para cambiar el día de inicio, escriba un nuevo día laborable en la celda L5 de la hoja de cálculo Enero" sqref="B3" xr:uid="{00000000-0002-0000-0100-000002000000}"/>
    <dataValidation allowBlank="1" showInputMessage="1" showErrorMessage="1" prompt="Calendario del mes de febrero" sqref="A1" xr:uid="{00000000-0002-0000-0100-000003000000}"/>
    <dataValidation allowBlank="1" showInputMessage="1" prompt="Escriba las notas del mes en la celda inferior." sqref="D14:H14" xr:uid="{00000000-0002-0000-0100-000004000000}"/>
    <dataValidation allowBlank="1" showInputMessage="1" prompt="Escriba las notas del mes en esta celda." sqref="D15:H15" xr:uid="{00000000-0002-0000-0100-000005000000}"/>
    <dataValidation allowBlank="1" showInputMessage="1" showErrorMessage="1" prompt="Las celdas de esta fila y las filas 7, 9, 11, 13 y 15 son para escribir notas diarias relacionadas con el día natural de la celda anterior." sqref="B5" xr:uid="{00000000-0002-0000-0100-000006000000}"/>
    <dataValidation allowBlank="1" showInputMessage="1" showErrorMessage="1" prompt="Esta fila y las filas 6, 8, 10, 12 y 14 contienen días naturales de la semana. Si esta celda no contiene el número 1, se trata de un día del mes anterior. Escriba notas en la celda D15." sqref="B4" xr:uid="{00000000-0002-0000-0100-000007000000}"/>
  </dataValidations>
  <printOptions horizontalCentered="1"/>
  <pageMargins left="0.25" right="0.25" top="0.5" bottom="0.5" header="0.3" footer="0.3"/>
  <pageSetup paperSize="9" scale="98" orientation="landscape"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fitToPage="1"/>
  </sheetPr>
  <dimension ref="A1:I15"/>
  <sheetViews>
    <sheetView showGridLines="0" showRowColHeaders="0" zoomScaleNormal="100" workbookViewId="0">
      <selection activeCell="J13" sqref="J13"/>
    </sheetView>
  </sheetViews>
  <sheetFormatPr baseColWidth="10" defaultColWidth="8.88671875" defaultRowHeight="14.25" x14ac:dyDescent="0.2"/>
  <cols>
    <col min="1" max="1" width="1.77734375" style="1" customWidth="1"/>
    <col min="2" max="8" width="15.44140625" style="1" customWidth="1"/>
    <col min="9" max="9" width="1.77734375" style="1" customWidth="1"/>
    <col min="10" max="10" width="10.6640625" style="11" customWidth="1"/>
    <col min="11" max="16384" width="8.88671875" style="11"/>
  </cols>
  <sheetData>
    <row r="1" spans="1:9" s="1" customFormat="1" ht="9" customHeight="1" x14ac:dyDescent="0.2">
      <c r="I1" s="1" t="s">
        <v>1</v>
      </c>
    </row>
    <row r="2" spans="1:9" s="1" customFormat="1" ht="100.5" customHeight="1" x14ac:dyDescent="0.2">
      <c r="B2" s="95" t="str">
        <f>"Marzo "&amp;CalendarioAño</f>
        <v>Marzo 2023</v>
      </c>
      <c r="C2" s="95"/>
      <c r="D2" s="95"/>
      <c r="E2" s="2"/>
      <c r="F2" s="2"/>
      <c r="G2" s="2"/>
      <c r="H2" s="3"/>
    </row>
    <row r="3" spans="1:9" s="4" customFormat="1" ht="19.5" customHeight="1" x14ac:dyDescent="0.2">
      <c r="A3" s="1"/>
      <c r="B3" s="15" t="str">
        <f>WeekStart</f>
        <v>domingo</v>
      </c>
      <c r="C3" s="15" t="str">
        <f t="shared" ref="C3:H3" si="0">TEXT(C4,"dddd")</f>
        <v>lunes</v>
      </c>
      <c r="D3" s="15" t="str">
        <f t="shared" si="0"/>
        <v>martes</v>
      </c>
      <c r="E3" s="15" t="str">
        <f t="shared" si="0"/>
        <v>miércoles</v>
      </c>
      <c r="F3" s="15" t="str">
        <f t="shared" si="0"/>
        <v>jueves</v>
      </c>
      <c r="G3" s="15" t="str">
        <f t="shared" si="0"/>
        <v>viernes</v>
      </c>
      <c r="H3" s="15" t="str">
        <f t="shared" si="0"/>
        <v>sábado</v>
      </c>
    </row>
    <row r="4" spans="1:9" s="6" customFormat="1" ht="19.5" customHeight="1" x14ac:dyDescent="0.2">
      <c r="B4" s="42">
        <f t="array" ref="B4:H4">DaysAndWeeks+DATE(CalendarioAño,3,1)-WEEKDAY(DATE(CalendarioAño,3,1),(WeekStart="lunes")+1)+1</f>
        <v>44983</v>
      </c>
      <c r="C4" s="42">
        <v>44984</v>
      </c>
      <c r="D4" s="42">
        <v>44985</v>
      </c>
      <c r="E4" s="35">
        <v>44986</v>
      </c>
      <c r="F4" s="35">
        <v>44987</v>
      </c>
      <c r="G4" s="35">
        <v>44988</v>
      </c>
      <c r="H4" s="35">
        <v>44989</v>
      </c>
    </row>
    <row r="5" spans="1:9" s="5" customFormat="1" ht="48" customHeight="1" x14ac:dyDescent="0.2">
      <c r="B5" s="16"/>
      <c r="C5" s="16"/>
      <c r="D5" s="16"/>
      <c r="E5" s="16"/>
      <c r="F5" s="16"/>
      <c r="G5" s="16"/>
      <c r="H5" s="16"/>
    </row>
    <row r="6" spans="1:9" s="6" customFormat="1" ht="19.5" customHeight="1" x14ac:dyDescent="0.2">
      <c r="B6" s="74">
        <f t="array" ref="B6:H6">DaysAndWeeks+DATE(CalendarioAño,3,1)-WEEKDAY(DATE(CalendarioAño,3,1),(WeekStart="lunes")+1)+8</f>
        <v>44990</v>
      </c>
      <c r="C6" s="74">
        <v>44991</v>
      </c>
      <c r="D6" s="74">
        <v>44992</v>
      </c>
      <c r="E6" s="74">
        <v>44993</v>
      </c>
      <c r="F6" s="74">
        <v>44994</v>
      </c>
      <c r="G6" s="74">
        <v>44995</v>
      </c>
      <c r="H6" s="74">
        <v>44996</v>
      </c>
    </row>
    <row r="7" spans="1:9" s="5" customFormat="1" ht="48" customHeight="1" x14ac:dyDescent="0.2">
      <c r="B7" s="19"/>
      <c r="C7" s="80" t="s">
        <v>16</v>
      </c>
      <c r="D7" s="19"/>
      <c r="E7" s="19"/>
      <c r="F7" s="19"/>
      <c r="G7" s="86" t="s">
        <v>22</v>
      </c>
      <c r="H7" s="87" t="s">
        <v>24</v>
      </c>
    </row>
    <row r="8" spans="1:9" s="6" customFormat="1" ht="19.5" customHeight="1" x14ac:dyDescent="0.2">
      <c r="B8" s="35">
        <f t="array" ref="B8:H8">DaysAndWeeks+DATE(CalendarioAño,3,1)-WEEKDAY(DATE(CalendarioAño,3,1),(WeekStart="lunes")+1)+15</f>
        <v>44997</v>
      </c>
      <c r="C8" s="35">
        <v>44998</v>
      </c>
      <c r="D8" s="35">
        <v>44999</v>
      </c>
      <c r="E8" s="35">
        <v>45000</v>
      </c>
      <c r="F8" s="35">
        <v>45001</v>
      </c>
      <c r="G8" s="35">
        <v>45002</v>
      </c>
      <c r="H8" s="35">
        <v>45003</v>
      </c>
    </row>
    <row r="9" spans="1:9" s="5" customFormat="1" ht="48" customHeight="1" x14ac:dyDescent="0.2">
      <c r="B9" s="18"/>
      <c r="C9" s="18"/>
      <c r="D9" s="18"/>
      <c r="E9" s="49" t="s">
        <v>14</v>
      </c>
      <c r="F9" s="40" t="s">
        <v>7</v>
      </c>
      <c r="G9" s="18"/>
      <c r="H9" s="18"/>
    </row>
    <row r="10" spans="1:9" s="6" customFormat="1" ht="19.5" customHeight="1" x14ac:dyDescent="0.2">
      <c r="B10" s="74">
        <f t="array" ref="B10:H10">DaysAndWeeks+DATE(CalendarioAño,3,1)-WEEKDAY(DATE(CalendarioAño,3,1),(WeekStart="lunes")+1)+22</f>
        <v>45004</v>
      </c>
      <c r="C10" s="82">
        <v>45005</v>
      </c>
      <c r="D10" s="74">
        <v>45006</v>
      </c>
      <c r="E10" s="74">
        <v>45007</v>
      </c>
      <c r="F10" s="74">
        <v>45008</v>
      </c>
      <c r="G10" s="74">
        <v>45009</v>
      </c>
      <c r="H10" s="74">
        <v>45010</v>
      </c>
    </row>
    <row r="11" spans="1:9" s="5" customFormat="1" ht="48" customHeight="1" x14ac:dyDescent="0.2">
      <c r="B11" s="19"/>
      <c r="C11" s="81" t="s">
        <v>6</v>
      </c>
      <c r="D11" s="80" t="s">
        <v>21</v>
      </c>
      <c r="E11" s="19"/>
      <c r="F11" s="19"/>
      <c r="G11" s="19"/>
      <c r="H11" s="19"/>
    </row>
    <row r="12" spans="1:9" s="6" customFormat="1" ht="19.5" customHeight="1" x14ac:dyDescent="0.2">
      <c r="B12" s="35">
        <f t="array" ref="B12:H12">DaysAndWeeks+DATE(CalendarioAño,3,1)-WEEKDAY(DATE(CalendarioAño,3,1),(WeekStart="lunes")+1)+29</f>
        <v>45011</v>
      </c>
      <c r="C12" s="35">
        <v>45012</v>
      </c>
      <c r="D12" s="35">
        <v>45013</v>
      </c>
      <c r="E12" s="35">
        <v>45014</v>
      </c>
      <c r="F12" s="35">
        <v>45015</v>
      </c>
      <c r="G12" s="35">
        <v>45016</v>
      </c>
      <c r="H12" s="42">
        <v>45017</v>
      </c>
    </row>
    <row r="13" spans="1:9" s="5" customFormat="1" ht="48" customHeight="1" x14ac:dyDescent="0.2">
      <c r="B13" s="18"/>
      <c r="C13" s="49" t="s">
        <v>9</v>
      </c>
      <c r="D13" s="18"/>
      <c r="E13" s="49" t="s">
        <v>11</v>
      </c>
      <c r="F13" s="41" t="s">
        <v>13</v>
      </c>
      <c r="G13" s="18"/>
      <c r="H13" s="18"/>
    </row>
    <row r="14" spans="1:9" s="6" customFormat="1" ht="19.5" customHeight="1" x14ac:dyDescent="0.2">
      <c r="B14" s="75">
        <f t="array" ref="B14:C14">DaysAndWeeks+DATE(CalendarioAño,3,1)-WEEKDAY(DATE(CalendarioAño,3,1),(WeekStart="lunes")+1)+36</f>
        <v>45018</v>
      </c>
      <c r="C14" s="75">
        <v>45019</v>
      </c>
      <c r="D14" s="96" t="s">
        <v>0</v>
      </c>
      <c r="E14" s="96"/>
      <c r="F14" s="96"/>
      <c r="G14" s="96"/>
      <c r="H14" s="96"/>
    </row>
    <row r="15" spans="1:9" s="5" customFormat="1" ht="48" customHeight="1" x14ac:dyDescent="0.2">
      <c r="B15" s="19"/>
      <c r="C15" s="19"/>
      <c r="D15" s="97"/>
      <c r="E15" s="97"/>
      <c r="F15" s="97"/>
      <c r="G15" s="97"/>
      <c r="H15" s="97"/>
    </row>
  </sheetData>
  <mergeCells count="3">
    <mergeCell ref="B2:D2"/>
    <mergeCell ref="D14:H14"/>
    <mergeCell ref="D15:H15"/>
  </mergeCells>
  <conditionalFormatting sqref="B12:H12 B14:C14">
    <cfRule type="expression" dxfId="19" priority="2">
      <formula>AND(DAY(B12)&gt;=1,DAY(B12)&lt;=15)</formula>
    </cfRule>
  </conditionalFormatting>
  <conditionalFormatting sqref="B4:G4">
    <cfRule type="expression" dxfId="18" priority="1">
      <formula>DAY(B4)&gt;8</formula>
    </cfRule>
  </conditionalFormatting>
  <dataValidations count="8">
    <dataValidation allowBlank="1" showInputMessage="1" showErrorMessage="1" prompt="Calendario del mes de marzo" sqref="A1" xr:uid="{00000000-0002-0000-0200-000000000000}"/>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2:D2" xr:uid="{00000000-0002-0000-0200-000001000000}"/>
    <dataValidation allowBlank="1" showInputMessage="1" showErrorMessage="1" prompt="El día de la semana se determinará automáticamente" sqref="C3:H3" xr:uid="{00000000-0002-0000-0200-000002000000}"/>
    <dataValidation allowBlank="1" showInputMessage="1" showErrorMessage="1" prompt="Esta fila y las filas 6, 8, 10, 12 y 14 contienen días naturales de la semana. Si esta celda no contiene el número 1, se trata de un día del mes anterior. Escriba notas en la celda D15." sqref="B4" xr:uid="{00000000-0002-0000-0200-000003000000}"/>
    <dataValidation allowBlank="1" showInputMessage="1" showErrorMessage="1" prompt="Las celdas de esta fila y las filas 7, 9, 11, 13 y 15 son para escribir notas diarias relacionadas con el día natural de la celda anterior." sqref="B5" xr:uid="{00000000-0002-0000-0200-000004000000}"/>
    <dataValidation allowBlank="1" showInputMessage="1" prompt="Escriba las notas del mes en esta celda." sqref="D15:H15" xr:uid="{00000000-0002-0000-0200-000005000000}"/>
    <dataValidation allowBlank="1" showInputMessage="1" prompt="Escriba las notas del mes en la celda inferior." sqref="D14:H14" xr:uid="{00000000-0002-0000-0200-000006000000}"/>
    <dataValidation allowBlank="1" showInputMessage="1" showErrorMessage="1" prompt="Esta fila contiene los nombres de los días laborables de este calendario. Esta celda contiene el día de inicio de la semana. Para cambiar el día de inicio, escriba un nuevo día laborable en la celda L5 de la hoja de cálculo Enero" sqref="B3" xr:uid="{00000000-0002-0000-0200-000007000000}"/>
  </dataValidations>
  <printOptions horizontalCentered="1"/>
  <pageMargins left="0.25" right="0.25" top="0.5" bottom="0.5" header="0.3" footer="0.3"/>
  <pageSetup paperSize="9" scale="98" orientation="landscape"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59999389629810485"/>
    <pageSetUpPr fitToPage="1"/>
  </sheetPr>
  <dimension ref="A1:I15"/>
  <sheetViews>
    <sheetView showGridLines="0" showRowColHeaders="0" tabSelected="1" workbookViewId="0">
      <selection activeCell="I9" sqref="I9"/>
    </sheetView>
  </sheetViews>
  <sheetFormatPr baseColWidth="10" defaultColWidth="8.88671875" defaultRowHeight="14.25" x14ac:dyDescent="0.2"/>
  <cols>
    <col min="1" max="1" width="1.77734375" style="1" customWidth="1"/>
    <col min="2" max="8" width="15.44140625" style="1" customWidth="1"/>
    <col min="9" max="9" width="1.77734375" style="1" customWidth="1"/>
    <col min="10" max="10" width="10.6640625" style="11" customWidth="1"/>
    <col min="11" max="16384" width="8.88671875" style="11"/>
  </cols>
  <sheetData>
    <row r="1" spans="1:9" s="1" customFormat="1" ht="9" customHeight="1" x14ac:dyDescent="0.2">
      <c r="I1" s="1" t="s">
        <v>1</v>
      </c>
    </row>
    <row r="2" spans="1:9" s="1" customFormat="1" ht="100.5" customHeight="1" x14ac:dyDescent="0.2">
      <c r="B2" s="95" t="str">
        <f>"Abril "&amp;CalendarioAño</f>
        <v>Abril 2023</v>
      </c>
      <c r="C2" s="95"/>
      <c r="D2" s="95"/>
      <c r="E2" s="2"/>
      <c r="F2" s="2"/>
      <c r="G2" s="2"/>
      <c r="H2" s="3"/>
    </row>
    <row r="3" spans="1:9" s="4" customFormat="1" ht="19.5" customHeight="1" x14ac:dyDescent="0.2">
      <c r="A3" s="1"/>
      <c r="B3" s="15" t="str">
        <f>WeekStart</f>
        <v>domingo</v>
      </c>
      <c r="C3" s="15" t="str">
        <f t="shared" ref="C3:H3" si="0">TEXT(C4,"dddd")</f>
        <v>lunes</v>
      </c>
      <c r="D3" s="15" t="str">
        <f t="shared" si="0"/>
        <v>martes</v>
      </c>
      <c r="E3" s="15" t="str">
        <f t="shared" si="0"/>
        <v>miércoles</v>
      </c>
      <c r="F3" s="15" t="str">
        <f t="shared" si="0"/>
        <v>jueves</v>
      </c>
      <c r="G3" s="15" t="str">
        <f t="shared" si="0"/>
        <v>viernes</v>
      </c>
      <c r="H3" s="15" t="str">
        <f t="shared" si="0"/>
        <v>sábado</v>
      </c>
    </row>
    <row r="4" spans="1:9" s="6" customFormat="1" ht="19.5" customHeight="1" x14ac:dyDescent="0.2">
      <c r="B4" s="42">
        <f t="array" ref="B4:H4">DaysAndWeeks+DATE(CalendarioAño,4,1)-WEEKDAY(DATE(CalendarioAño,4,1),(WeekStart="lunes")+1)+1</f>
        <v>45011</v>
      </c>
      <c r="C4" s="42">
        <v>45012</v>
      </c>
      <c r="D4" s="42">
        <v>45013</v>
      </c>
      <c r="E4" s="42">
        <v>45014</v>
      </c>
      <c r="F4" s="42">
        <v>45015</v>
      </c>
      <c r="G4" s="42">
        <v>45016</v>
      </c>
      <c r="H4" s="35">
        <v>45017</v>
      </c>
    </row>
    <row r="5" spans="1:9" s="5" customFormat="1" ht="48" customHeight="1" x14ac:dyDescent="0.2">
      <c r="B5" s="16"/>
      <c r="C5" s="16"/>
      <c r="D5" s="16"/>
      <c r="E5" s="16"/>
      <c r="F5" s="16"/>
      <c r="G5" s="16"/>
      <c r="H5" s="16"/>
    </row>
    <row r="6" spans="1:9" s="6" customFormat="1" ht="19.5" customHeight="1" x14ac:dyDescent="0.2">
      <c r="B6" s="74">
        <f t="array" ref="B6:H6">DaysAndWeeks+DATE(CalendarioAño,4,1)-WEEKDAY(DATE(CalendarioAño,4,1),(WeekStart="lunes")+1)+8</f>
        <v>45018</v>
      </c>
      <c r="C6" s="74">
        <v>45019</v>
      </c>
      <c r="D6" s="74">
        <v>45020</v>
      </c>
      <c r="E6" s="74">
        <v>45021</v>
      </c>
      <c r="F6" s="77">
        <v>45022</v>
      </c>
      <c r="G6" s="77">
        <v>45023</v>
      </c>
      <c r="H6" s="74">
        <v>45024</v>
      </c>
    </row>
    <row r="7" spans="1:9" s="5" customFormat="1" ht="48" customHeight="1" x14ac:dyDescent="0.2">
      <c r="B7" s="19"/>
      <c r="C7" s="80" t="s">
        <v>16</v>
      </c>
      <c r="D7" s="19"/>
      <c r="E7" s="19"/>
      <c r="F7" s="81" t="s">
        <v>6</v>
      </c>
      <c r="G7" s="81" t="s">
        <v>6</v>
      </c>
      <c r="H7" s="87" t="s">
        <v>24</v>
      </c>
    </row>
    <row r="8" spans="1:9" s="6" customFormat="1" ht="19.5" customHeight="1" x14ac:dyDescent="0.2">
      <c r="B8" s="35">
        <f t="array" ref="B8:H8">DaysAndWeeks+DATE(CalendarioAño,4,1)-WEEKDAY(DATE(CalendarioAño,4,1),(WeekStart="lunes")+1)+15</f>
        <v>45025</v>
      </c>
      <c r="C8" s="35">
        <v>45026</v>
      </c>
      <c r="D8" s="35">
        <v>45027</v>
      </c>
      <c r="E8" s="35">
        <v>45028</v>
      </c>
      <c r="F8" s="35">
        <v>45029</v>
      </c>
      <c r="G8" s="35">
        <v>45030</v>
      </c>
      <c r="H8" s="35">
        <v>45031</v>
      </c>
    </row>
    <row r="9" spans="1:9" s="5" customFormat="1" ht="48" customHeight="1" x14ac:dyDescent="0.2">
      <c r="B9" s="18"/>
      <c r="C9" s="18"/>
      <c r="D9" s="50" t="s">
        <v>12</v>
      </c>
      <c r="E9" s="18"/>
      <c r="F9" s="41" t="s">
        <v>7</v>
      </c>
      <c r="G9" s="50" t="s">
        <v>22</v>
      </c>
      <c r="H9" s="18"/>
    </row>
    <row r="10" spans="1:9" s="6" customFormat="1" ht="19.5" customHeight="1" x14ac:dyDescent="0.2">
      <c r="B10" s="74">
        <f t="array" ref="B10:H10">DaysAndWeeks+DATE(CalendarioAño,4,1)-WEEKDAY(DATE(CalendarioAño,4,1),(WeekStart="lunes")+1)+22</f>
        <v>45032</v>
      </c>
      <c r="C10" s="74">
        <v>45033</v>
      </c>
      <c r="D10" s="74">
        <v>45034</v>
      </c>
      <c r="E10" s="74">
        <v>45035</v>
      </c>
      <c r="F10" s="74">
        <v>45036</v>
      </c>
      <c r="G10" s="74">
        <v>45037</v>
      </c>
      <c r="H10" s="74">
        <v>45038</v>
      </c>
    </row>
    <row r="11" spans="1:9" s="5" customFormat="1" ht="48" customHeight="1" x14ac:dyDescent="0.2">
      <c r="B11" s="19"/>
      <c r="C11" s="19"/>
      <c r="D11" s="86" t="s">
        <v>21</v>
      </c>
      <c r="E11" s="80" t="s">
        <v>14</v>
      </c>
      <c r="F11" s="19"/>
      <c r="G11" s="19"/>
      <c r="H11" s="19"/>
    </row>
    <row r="12" spans="1:9" s="6" customFormat="1" ht="19.5" customHeight="1" x14ac:dyDescent="0.2">
      <c r="B12" s="35">
        <f t="array" ref="B12:H12">DaysAndWeeks+DATE(CalendarioAño,4,1)-WEEKDAY(DATE(CalendarioAño,4,1),(WeekStart="lunes")+1)+29</f>
        <v>45039</v>
      </c>
      <c r="C12" s="35">
        <v>45040</v>
      </c>
      <c r="D12" s="35">
        <v>45041</v>
      </c>
      <c r="E12" s="35">
        <v>45042</v>
      </c>
      <c r="F12" s="35">
        <v>45043</v>
      </c>
      <c r="G12" s="35">
        <v>45044</v>
      </c>
      <c r="H12" s="35">
        <v>45045</v>
      </c>
    </row>
    <row r="13" spans="1:9" s="5" customFormat="1" ht="48" customHeight="1" x14ac:dyDescent="0.2">
      <c r="B13" s="18"/>
      <c r="C13" s="50" t="s">
        <v>9</v>
      </c>
      <c r="D13" s="18"/>
      <c r="E13" s="50" t="s">
        <v>11</v>
      </c>
      <c r="F13" s="41" t="s">
        <v>13</v>
      </c>
      <c r="G13" s="18"/>
      <c r="H13" s="18"/>
    </row>
    <row r="14" spans="1:9" s="6" customFormat="1" ht="19.5" customHeight="1" x14ac:dyDescent="0.2">
      <c r="B14" s="74">
        <f t="array" ref="B14:C14">DaysAndWeeks+DATE(CalendarioAño,4,1)-WEEKDAY(DATE(CalendarioAño,4,1),(WeekStart="lunes")+1)+36</f>
        <v>45046</v>
      </c>
      <c r="C14" s="75">
        <v>45047</v>
      </c>
      <c r="D14" s="96" t="s">
        <v>0</v>
      </c>
      <c r="E14" s="96"/>
      <c r="F14" s="96"/>
      <c r="G14" s="96"/>
      <c r="H14" s="96"/>
    </row>
    <row r="15" spans="1:9" s="5" customFormat="1" ht="48" customHeight="1" x14ac:dyDescent="0.2">
      <c r="B15" s="19"/>
      <c r="C15" s="19"/>
      <c r="D15" s="97"/>
      <c r="E15" s="97"/>
      <c r="F15" s="97"/>
      <c r="G15" s="97"/>
      <c r="H15" s="97"/>
    </row>
  </sheetData>
  <mergeCells count="3">
    <mergeCell ref="B2:D2"/>
    <mergeCell ref="D14:H14"/>
    <mergeCell ref="D15:H15"/>
  </mergeCells>
  <conditionalFormatting sqref="B12:H12 B14:C14">
    <cfRule type="expression" dxfId="17" priority="2">
      <formula>AND(DAY(B12)&gt;=1,DAY(B12)&lt;=15)</formula>
    </cfRule>
  </conditionalFormatting>
  <conditionalFormatting sqref="B4:G4">
    <cfRule type="expression" dxfId="16" priority="1">
      <formula>DAY(B4)&gt;8</formula>
    </cfRule>
  </conditionalFormatting>
  <dataValidations count="8">
    <dataValidation allowBlank="1" showInputMessage="1" showErrorMessage="1" prompt="El día de la semana se determinará automáticamente" sqref="C3:H3" xr:uid="{00000000-0002-0000-0300-000000000000}"/>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2:D2" xr:uid="{00000000-0002-0000-0300-000001000000}"/>
    <dataValidation allowBlank="1" showInputMessage="1" showErrorMessage="1" prompt="Calendario del mes de abril" sqref="A1" xr:uid="{00000000-0002-0000-0300-000002000000}"/>
    <dataValidation allowBlank="1" showInputMessage="1" showErrorMessage="1" prompt="Esta fila contiene los nombres de los días laborables de este calendario. Esta celda contiene el día de inicio de la semana. Para cambiar el día de inicio, escriba un nuevo día laborable en la celda L5 de la hoja de cálculo Enero" sqref="B3" xr:uid="{00000000-0002-0000-0300-000003000000}"/>
    <dataValidation allowBlank="1" showInputMessage="1" prompt="Escriba las notas del mes en la celda inferior." sqref="D14:H14" xr:uid="{00000000-0002-0000-0300-000004000000}"/>
    <dataValidation allowBlank="1" showInputMessage="1" prompt="Escriba las notas del mes en esta celda." sqref="D15:H15" xr:uid="{00000000-0002-0000-0300-000005000000}"/>
    <dataValidation allowBlank="1" showInputMessage="1" showErrorMessage="1" prompt="Las celdas de esta fila y las filas 7, 9, 11, 13 y 15 son para escribir notas diarias relacionadas con el día natural de la celda anterior." sqref="B5" xr:uid="{00000000-0002-0000-0300-000006000000}"/>
    <dataValidation allowBlank="1" showInputMessage="1" showErrorMessage="1" prompt="Esta fila y las filas 6, 8, 10, 12 y 14 contienen días naturales de la semana. Si esta celda no contiene el número 1, se trata de un día del mes anterior. Escriba notas en la celda D15." sqref="B4" xr:uid="{00000000-0002-0000-0300-000007000000}"/>
  </dataValidations>
  <printOptions horizontalCentered="1"/>
  <pageMargins left="0.25" right="0.25" top="0.5" bottom="0.5" header="0.3" footer="0.3"/>
  <pageSetup paperSize="9" scale="98" orientation="landscape" r:id="rId1"/>
  <headerFooter differentFirst="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59999389629810485"/>
    <pageSetUpPr fitToPage="1"/>
  </sheetPr>
  <dimension ref="A1:K15"/>
  <sheetViews>
    <sheetView showGridLines="0" showRowColHeaders="0" topLeftCell="A4" workbookViewId="0">
      <selection activeCell="K9" sqref="K9"/>
    </sheetView>
  </sheetViews>
  <sheetFormatPr baseColWidth="10" defaultColWidth="8.88671875" defaultRowHeight="14.25" x14ac:dyDescent="0.2"/>
  <cols>
    <col min="1" max="1" width="1.77734375" style="1" customWidth="1"/>
    <col min="2" max="8" width="15.44140625" style="1" customWidth="1"/>
    <col min="9" max="9" width="1.77734375" style="1" customWidth="1"/>
    <col min="10" max="10" width="10.6640625" style="11" customWidth="1"/>
    <col min="11" max="16384" width="8.88671875" style="11"/>
  </cols>
  <sheetData>
    <row r="1" spans="1:11" s="1" customFormat="1" ht="9" customHeight="1" x14ac:dyDescent="0.2">
      <c r="I1" s="1" t="s">
        <v>1</v>
      </c>
    </row>
    <row r="2" spans="1:11" s="1" customFormat="1" ht="100.5" customHeight="1" x14ac:dyDescent="0.2">
      <c r="B2" s="95" t="str">
        <f>"Mayo "&amp;CalendarioAño</f>
        <v>Mayo 2023</v>
      </c>
      <c r="C2" s="95"/>
      <c r="D2" s="95"/>
      <c r="E2" s="2"/>
      <c r="F2" s="2"/>
      <c r="G2" s="2"/>
      <c r="H2" s="3"/>
    </row>
    <row r="3" spans="1:11" s="4" customFormat="1" ht="19.5" customHeight="1" x14ac:dyDescent="0.2">
      <c r="A3" s="1"/>
      <c r="B3" s="15" t="str">
        <f>WeekStart</f>
        <v>domingo</v>
      </c>
      <c r="C3" s="73" t="str">
        <f t="shared" ref="C3:H3" si="0">TEXT(C4,"dddd")</f>
        <v>lunes</v>
      </c>
      <c r="D3" s="73" t="str">
        <f t="shared" si="0"/>
        <v>martes</v>
      </c>
      <c r="E3" s="73" t="str">
        <f t="shared" si="0"/>
        <v>miércoles</v>
      </c>
      <c r="F3" s="73" t="str">
        <f t="shared" si="0"/>
        <v>jueves</v>
      </c>
      <c r="G3" s="73" t="str">
        <f t="shared" si="0"/>
        <v>viernes</v>
      </c>
      <c r="H3" s="73" t="str">
        <f t="shared" si="0"/>
        <v>sábado</v>
      </c>
    </row>
    <row r="4" spans="1:11" s="6" customFormat="1" ht="19.5" customHeight="1" x14ac:dyDescent="0.2">
      <c r="B4" s="42">
        <f t="array" ref="B4:H4">DaysAndWeeks+DATE(CalendarioAño,5,1)-WEEKDAY(DATE(CalendarioAño,5,1),(WeekStart="lunes")+1)+1</f>
        <v>45046</v>
      </c>
      <c r="C4" s="79">
        <v>45047</v>
      </c>
      <c r="D4" s="35">
        <v>45048</v>
      </c>
      <c r="E4" s="53">
        <v>45049</v>
      </c>
      <c r="F4" s="53">
        <v>45050</v>
      </c>
      <c r="G4" s="53">
        <v>45051</v>
      </c>
      <c r="H4" s="53">
        <v>45052</v>
      </c>
    </row>
    <row r="5" spans="1:11" s="5" customFormat="1" ht="48" customHeight="1" x14ac:dyDescent="0.2">
      <c r="B5" s="22"/>
      <c r="C5" s="31" t="s">
        <v>6</v>
      </c>
      <c r="D5" s="22"/>
      <c r="E5" s="22"/>
      <c r="F5" s="22"/>
      <c r="G5" s="22"/>
      <c r="H5" s="22"/>
      <c r="J5" s="50" t="s">
        <v>16</v>
      </c>
      <c r="K5" s="83" t="s">
        <v>20</v>
      </c>
    </row>
    <row r="6" spans="1:11" s="6" customFormat="1" ht="19.5" customHeight="1" x14ac:dyDescent="0.2">
      <c r="B6" s="74">
        <f t="array" ref="B6:H6">DaysAndWeeks+DATE(CalendarioAño,5,1)-WEEKDAY(DATE(CalendarioAño,5,1),(WeekStart="lunes")+1)+8</f>
        <v>45053</v>
      </c>
      <c r="C6" s="74">
        <v>45054</v>
      </c>
      <c r="D6" s="74">
        <v>45055</v>
      </c>
      <c r="E6" s="74">
        <v>45056</v>
      </c>
      <c r="F6" s="74">
        <v>45057</v>
      </c>
      <c r="G6" s="74">
        <v>45058</v>
      </c>
      <c r="H6" s="74">
        <v>45059</v>
      </c>
    </row>
    <row r="7" spans="1:11" s="5" customFormat="1" ht="48" customHeight="1" x14ac:dyDescent="0.2">
      <c r="B7" s="23"/>
      <c r="C7" s="23"/>
      <c r="D7" s="23"/>
      <c r="E7" s="23"/>
      <c r="F7" s="23"/>
      <c r="G7" s="86" t="s">
        <v>22</v>
      </c>
      <c r="H7" s="87" t="s">
        <v>24</v>
      </c>
    </row>
    <row r="8" spans="1:11" s="6" customFormat="1" ht="19.5" customHeight="1" x14ac:dyDescent="0.2">
      <c r="B8" s="35">
        <f t="array" ref="B8:H8">DaysAndWeeks+DATE(CalendarioAño,5,1)-WEEKDAY(DATE(CalendarioAño,5,1),(WeekStart="lunes")+1)+15</f>
        <v>45060</v>
      </c>
      <c r="C8" s="35">
        <v>45061</v>
      </c>
      <c r="D8" s="35">
        <v>45062</v>
      </c>
      <c r="E8" s="35">
        <v>45063</v>
      </c>
      <c r="F8" s="35">
        <v>45064</v>
      </c>
      <c r="G8" s="35">
        <v>45065</v>
      </c>
      <c r="H8" s="35">
        <v>45066</v>
      </c>
    </row>
    <row r="9" spans="1:11" s="5" customFormat="1" ht="48" customHeight="1" x14ac:dyDescent="0.2">
      <c r="B9" s="24"/>
      <c r="C9" s="24"/>
      <c r="D9" s="50" t="s">
        <v>21</v>
      </c>
      <c r="E9" s="41" t="s">
        <v>14</v>
      </c>
      <c r="F9" s="50" t="s">
        <v>7</v>
      </c>
      <c r="G9" s="24"/>
      <c r="H9" s="24"/>
    </row>
    <row r="10" spans="1:11" s="6" customFormat="1" ht="19.5" customHeight="1" x14ac:dyDescent="0.2">
      <c r="B10" s="74">
        <f t="array" ref="B10:H10">DaysAndWeeks+DATE(CalendarioAño,5,1)-WEEKDAY(DATE(CalendarioAño,5,1),(WeekStart="lunes")+1)+22</f>
        <v>45067</v>
      </c>
      <c r="C10" s="77">
        <v>45068</v>
      </c>
      <c r="D10" s="74">
        <v>45069</v>
      </c>
      <c r="E10" s="74">
        <v>45070</v>
      </c>
      <c r="F10" s="74">
        <v>45071</v>
      </c>
      <c r="G10" s="74">
        <v>45072</v>
      </c>
      <c r="H10" s="74">
        <v>45073</v>
      </c>
    </row>
    <row r="11" spans="1:11" s="5" customFormat="1" ht="48" customHeight="1" x14ac:dyDescent="0.2">
      <c r="B11" s="23"/>
      <c r="C11" s="78" t="s">
        <v>6</v>
      </c>
      <c r="D11" s="23"/>
      <c r="E11" s="23"/>
      <c r="F11" s="80" t="s">
        <v>13</v>
      </c>
      <c r="G11" s="23"/>
      <c r="H11" s="23"/>
    </row>
    <row r="12" spans="1:11" s="6" customFormat="1" ht="19.5" customHeight="1" x14ac:dyDescent="0.2">
      <c r="B12" s="35">
        <f t="array" ref="B12:H12">DaysAndWeeks+DATE(CalendarioAño,5,1)-WEEKDAY(DATE(CalendarioAño,5,1),(WeekStart="lunes")+1)+29</f>
        <v>45074</v>
      </c>
      <c r="C12" s="35">
        <v>45075</v>
      </c>
      <c r="D12" s="35">
        <v>45076</v>
      </c>
      <c r="E12" s="35">
        <v>45077</v>
      </c>
      <c r="F12" s="42">
        <v>45078</v>
      </c>
      <c r="G12" s="54">
        <v>45079</v>
      </c>
      <c r="H12" s="54">
        <v>45080</v>
      </c>
    </row>
    <row r="13" spans="1:11" s="5" customFormat="1" ht="48" customHeight="1" x14ac:dyDescent="0.2">
      <c r="B13" s="24"/>
      <c r="C13" s="49" t="s">
        <v>9</v>
      </c>
      <c r="D13" s="24"/>
      <c r="E13" s="49" t="s">
        <v>11</v>
      </c>
      <c r="F13" s="24"/>
      <c r="G13" s="24"/>
      <c r="H13" s="24"/>
    </row>
    <row r="14" spans="1:11" s="6" customFormat="1" ht="19.5" customHeight="1" x14ac:dyDescent="0.2">
      <c r="B14" s="75">
        <f t="array" ref="B14:C14">DaysAndWeeks+DATE(CalendarioAño,5,1)-WEEKDAY(DATE(CalendarioAño,5,1),(WeekStart="lunes")+1)+36</f>
        <v>45081</v>
      </c>
      <c r="C14" s="76">
        <v>45082</v>
      </c>
      <c r="D14" s="96" t="s">
        <v>0</v>
      </c>
      <c r="E14" s="96"/>
      <c r="F14" s="96"/>
      <c r="G14" s="96"/>
      <c r="H14" s="96"/>
    </row>
    <row r="15" spans="1:11" s="5" customFormat="1" ht="48" customHeight="1" x14ac:dyDescent="0.2">
      <c r="B15" s="23"/>
      <c r="C15" s="23"/>
      <c r="D15" s="98"/>
      <c r="E15" s="98"/>
      <c r="F15" s="98"/>
      <c r="G15" s="98"/>
      <c r="H15" s="98"/>
    </row>
  </sheetData>
  <mergeCells count="3">
    <mergeCell ref="B2:D2"/>
    <mergeCell ref="D14:H14"/>
    <mergeCell ref="D15:H15"/>
  </mergeCells>
  <conditionalFormatting sqref="B12:H12 B14:C14">
    <cfRule type="expression" dxfId="15" priority="2">
      <formula>AND(DAY(B12)&gt;=1,DAY(B12)&lt;=15)</formula>
    </cfRule>
  </conditionalFormatting>
  <conditionalFormatting sqref="B4 D4:G4">
    <cfRule type="expression" dxfId="14" priority="1">
      <formula>DAY(B4)&gt;8</formula>
    </cfRule>
  </conditionalFormatting>
  <dataValidations count="8">
    <dataValidation allowBlank="1" showInputMessage="1" showErrorMessage="1" prompt="El día de la semana se determinará automáticamente" sqref="C3:H3" xr:uid="{00000000-0002-0000-0400-000000000000}"/>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2:D2" xr:uid="{00000000-0002-0000-0400-000001000000}"/>
    <dataValidation allowBlank="1" showInputMessage="1" showErrorMessage="1" prompt="Calendario del mes de mayo" sqref="A1" xr:uid="{00000000-0002-0000-0400-000002000000}"/>
    <dataValidation allowBlank="1" showInputMessage="1" showErrorMessage="1" prompt="Esta fila y las filas 6, 8, 10, 12 y 14 contienen días naturales de la semana. Si esta celda no contiene el número 1, se trata de un día del mes anterior. Escriba notas en la celda D15." sqref="B4" xr:uid="{00000000-0002-0000-0400-000003000000}"/>
    <dataValidation allowBlank="1" showInputMessage="1" showErrorMessage="1" prompt="Las celdas de esta fila y las filas 7, 9, 11, 13 y 15 son para escribir notas diarias relacionadas con el día natural de la celda anterior." sqref="B5" xr:uid="{00000000-0002-0000-0400-000004000000}"/>
    <dataValidation allowBlank="1" showInputMessage="1" prompt="Escriba las notas del mes en esta celda." sqref="D15:H15" xr:uid="{00000000-0002-0000-0400-000005000000}"/>
    <dataValidation allowBlank="1" showInputMessage="1" prompt="Escriba las notas del mes en la celda inferior." sqref="D14:H14" xr:uid="{00000000-0002-0000-0400-000006000000}"/>
    <dataValidation allowBlank="1" showInputMessage="1" showErrorMessage="1" prompt="Esta fila contiene los nombres de los días laborables de este calendario. Esta celda contiene el día de inicio de la semana. Para cambiar el día de inicio, escriba un nuevo día laborable en la celda L5 de la hoja de cálculo Enero" sqref="B3" xr:uid="{00000000-0002-0000-0400-000007000000}"/>
  </dataValidations>
  <printOptions horizontalCentered="1"/>
  <pageMargins left="0.25" right="0.25" top="0.5" bottom="0.5" header="0.3" footer="0.3"/>
  <pageSetup paperSize="9" scale="98" orientation="landscape" r:id="rId1"/>
  <headerFooter differentFirst="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A1:I15"/>
  <sheetViews>
    <sheetView showGridLines="0" showRowColHeaders="0" topLeftCell="A4" workbookViewId="0">
      <selection activeCell="C7" sqref="C7"/>
    </sheetView>
  </sheetViews>
  <sheetFormatPr baseColWidth="10" defaultColWidth="8.88671875" defaultRowHeight="14.25" x14ac:dyDescent="0.2"/>
  <cols>
    <col min="1" max="1" width="1.77734375" style="1" customWidth="1"/>
    <col min="2" max="8" width="15.44140625" style="1" customWidth="1"/>
    <col min="9" max="9" width="1.77734375" style="1" customWidth="1"/>
    <col min="10" max="10" width="10.6640625" style="11" customWidth="1"/>
    <col min="11" max="16384" width="8.88671875" style="11"/>
  </cols>
  <sheetData>
    <row r="1" spans="1:9" s="1" customFormat="1" ht="9" customHeight="1" x14ac:dyDescent="0.2">
      <c r="I1" s="1" t="s">
        <v>1</v>
      </c>
    </row>
    <row r="2" spans="1:9" s="1" customFormat="1" ht="100.5" customHeight="1" x14ac:dyDescent="0.2">
      <c r="B2" s="99" t="str">
        <f>"Junio "&amp;CalendarioAño</f>
        <v>Junio 2023</v>
      </c>
      <c r="C2" s="99"/>
      <c r="D2" s="99"/>
      <c r="E2" s="2"/>
      <c r="F2" s="2"/>
      <c r="G2" s="2"/>
      <c r="H2" s="3"/>
    </row>
    <row r="3" spans="1:9" s="4" customFormat="1" ht="19.5" customHeight="1" x14ac:dyDescent="0.2">
      <c r="A3" s="1"/>
      <c r="B3" s="13" t="str">
        <f>WeekStart</f>
        <v>domingo</v>
      </c>
      <c r="C3" s="13" t="str">
        <f t="shared" ref="C3:H3" si="0">TEXT(C4,"dddd")</f>
        <v>lunes</v>
      </c>
      <c r="D3" s="13" t="str">
        <f t="shared" si="0"/>
        <v>martes</v>
      </c>
      <c r="E3" s="13" t="str">
        <f t="shared" si="0"/>
        <v>miércoles</v>
      </c>
      <c r="F3" s="13" t="str">
        <f t="shared" si="0"/>
        <v>jueves</v>
      </c>
      <c r="G3" s="13" t="str">
        <f t="shared" si="0"/>
        <v>viernes</v>
      </c>
      <c r="H3" s="13" t="str">
        <f t="shared" si="0"/>
        <v>sábado</v>
      </c>
    </row>
    <row r="4" spans="1:9" s="6" customFormat="1" ht="19.5" customHeight="1" x14ac:dyDescent="0.2">
      <c r="B4" s="42">
        <f t="array" ref="B4:H4">DaysAndWeeks+DATE(CalendarioAño,6,1)-WEEKDAY(DATE(CalendarioAño,6,1),(WeekStart="lunes")+1)+1</f>
        <v>45074</v>
      </c>
      <c r="C4" s="43">
        <v>45075</v>
      </c>
      <c r="D4" s="44">
        <v>45076</v>
      </c>
      <c r="E4" s="59">
        <v>45077</v>
      </c>
      <c r="F4" s="53">
        <v>45078</v>
      </c>
      <c r="G4" s="53">
        <v>45079</v>
      </c>
      <c r="H4" s="53">
        <v>45080</v>
      </c>
    </row>
    <row r="5" spans="1:9" s="5" customFormat="1" ht="48" customHeight="1" x14ac:dyDescent="0.2">
      <c r="B5" s="22"/>
      <c r="C5" s="22"/>
      <c r="D5" s="22"/>
      <c r="E5" s="22"/>
      <c r="F5" s="22"/>
      <c r="G5" s="22"/>
      <c r="H5" s="22"/>
    </row>
    <row r="6" spans="1:9" s="6" customFormat="1" ht="19.5" customHeight="1" x14ac:dyDescent="0.2">
      <c r="B6" s="62">
        <f t="array" ref="B6:H6">DaysAndWeeks+DATE(CalendarioAño,6,1)-WEEKDAY(DATE(CalendarioAño,6,1),(WeekStart="lunes")+1)+8</f>
        <v>45081</v>
      </c>
      <c r="C6" s="62">
        <v>45082</v>
      </c>
      <c r="D6" s="62">
        <v>45083</v>
      </c>
      <c r="E6" s="62">
        <v>45084</v>
      </c>
      <c r="F6" s="62">
        <v>45085</v>
      </c>
      <c r="G6" s="62">
        <v>45086</v>
      </c>
      <c r="H6" s="62">
        <v>45087</v>
      </c>
    </row>
    <row r="7" spans="1:9" s="5" customFormat="1" ht="48" customHeight="1" x14ac:dyDescent="0.2">
      <c r="B7" s="27"/>
      <c r="C7" s="72" t="s">
        <v>16</v>
      </c>
      <c r="D7" s="27"/>
      <c r="E7" s="27"/>
      <c r="F7" s="27"/>
      <c r="G7" s="88" t="s">
        <v>22</v>
      </c>
      <c r="H7" s="89" t="s">
        <v>24</v>
      </c>
    </row>
    <row r="8" spans="1:9" s="6" customFormat="1" ht="19.5" customHeight="1" x14ac:dyDescent="0.2">
      <c r="B8" s="35">
        <f t="array" ref="B8:H8">DaysAndWeeks+DATE(CalendarioAño,6,1)-WEEKDAY(DATE(CalendarioAño,6,1),(WeekStart="lunes")+1)+15</f>
        <v>45088</v>
      </c>
      <c r="C8" s="37">
        <v>45089</v>
      </c>
      <c r="D8" s="35">
        <v>45090</v>
      </c>
      <c r="E8" s="35">
        <v>45091</v>
      </c>
      <c r="F8" s="35">
        <v>45092</v>
      </c>
      <c r="G8" s="35">
        <v>45093</v>
      </c>
      <c r="H8" s="35">
        <v>45094</v>
      </c>
    </row>
    <row r="9" spans="1:9" s="5" customFormat="1" ht="48" customHeight="1" x14ac:dyDescent="0.2">
      <c r="B9" s="24"/>
      <c r="C9" s="31" t="s">
        <v>6</v>
      </c>
      <c r="D9" s="49" t="s">
        <v>12</v>
      </c>
      <c r="E9" s="24"/>
      <c r="F9" s="50" t="s">
        <v>7</v>
      </c>
      <c r="G9" s="24"/>
      <c r="H9" s="24"/>
    </row>
    <row r="10" spans="1:9" s="6" customFormat="1" ht="19.5" customHeight="1" x14ac:dyDescent="0.2">
      <c r="B10" s="62">
        <f t="array" ref="B10:H10">DaysAndWeeks+DATE(CalendarioAño,6,1)-WEEKDAY(DATE(CalendarioAño,6,1),(WeekStart="lunes")+1)+22</f>
        <v>45095</v>
      </c>
      <c r="C10" s="65">
        <v>45096</v>
      </c>
      <c r="D10" s="62">
        <v>45097</v>
      </c>
      <c r="E10" s="62">
        <v>45098</v>
      </c>
      <c r="F10" s="62">
        <v>45099</v>
      </c>
      <c r="G10" s="62">
        <v>45100</v>
      </c>
      <c r="H10" s="62">
        <v>45101</v>
      </c>
    </row>
    <row r="11" spans="1:9" s="5" customFormat="1" ht="48" customHeight="1" x14ac:dyDescent="0.2">
      <c r="B11" s="27"/>
      <c r="C11" s="66" t="s">
        <v>6</v>
      </c>
      <c r="D11" s="88" t="s">
        <v>21</v>
      </c>
      <c r="E11" s="72" t="s">
        <v>14</v>
      </c>
      <c r="F11" s="27"/>
      <c r="G11" s="27"/>
      <c r="H11" s="27"/>
    </row>
    <row r="12" spans="1:9" s="6" customFormat="1" ht="19.5" customHeight="1" x14ac:dyDescent="0.2">
      <c r="B12" s="35">
        <f t="array" ref="B12:H12">DaysAndWeeks+DATE(CalendarioAño,6,1)-WEEKDAY(DATE(CalendarioAño,6,1),(WeekStart="lunes")+1)+29</f>
        <v>45102</v>
      </c>
      <c r="C12" s="35">
        <v>45103</v>
      </c>
      <c r="D12" s="35">
        <v>45104</v>
      </c>
      <c r="E12" s="35">
        <v>45105</v>
      </c>
      <c r="F12" s="38">
        <v>45106</v>
      </c>
      <c r="G12" s="60">
        <v>45107</v>
      </c>
      <c r="H12" s="54">
        <v>45108</v>
      </c>
    </row>
    <row r="13" spans="1:9" s="5" customFormat="1" ht="48" customHeight="1" x14ac:dyDescent="0.2">
      <c r="B13" s="24"/>
      <c r="C13" s="50" t="s">
        <v>9</v>
      </c>
      <c r="D13" s="24"/>
      <c r="E13" s="50" t="s">
        <v>11</v>
      </c>
      <c r="F13" s="41" t="s">
        <v>13</v>
      </c>
      <c r="G13" s="24"/>
      <c r="H13" s="24"/>
    </row>
    <row r="14" spans="1:9" s="6" customFormat="1" ht="19.5" customHeight="1" x14ac:dyDescent="0.2">
      <c r="B14" s="63">
        <f t="array" ref="B14:C14">DaysAndWeeks+DATE(CalendarioAño,6,1)-WEEKDAY(DATE(CalendarioAño,6,1),(WeekStart="lunes")+1)+36</f>
        <v>45109</v>
      </c>
      <c r="C14" s="64">
        <v>45110</v>
      </c>
      <c r="D14" s="100" t="s">
        <v>0</v>
      </c>
      <c r="E14" s="100"/>
      <c r="F14" s="100"/>
      <c r="G14" s="100"/>
      <c r="H14" s="100"/>
    </row>
    <row r="15" spans="1:9" s="5" customFormat="1" ht="48" customHeight="1" x14ac:dyDescent="0.2">
      <c r="B15" s="27"/>
      <c r="C15" s="27"/>
      <c r="D15" s="101"/>
      <c r="E15" s="101"/>
      <c r="F15" s="101"/>
      <c r="G15" s="101"/>
      <c r="H15" s="101"/>
    </row>
  </sheetData>
  <mergeCells count="3">
    <mergeCell ref="B2:D2"/>
    <mergeCell ref="D14:H14"/>
    <mergeCell ref="D15:H15"/>
  </mergeCells>
  <conditionalFormatting sqref="B12:H12 B14:C14">
    <cfRule type="expression" dxfId="13" priority="2">
      <formula>AND(DAY(B12)&gt;=1,DAY(B12)&lt;=15)</formula>
    </cfRule>
  </conditionalFormatting>
  <conditionalFormatting sqref="B4:G4">
    <cfRule type="expression" dxfId="12" priority="1">
      <formula>DAY(B4)&gt;8</formula>
    </cfRule>
  </conditionalFormatting>
  <dataValidations count="8">
    <dataValidation allowBlank="1" showInputMessage="1" showErrorMessage="1" prompt="El día de la semana se determinará automáticamente" sqref="C3:H3" xr:uid="{00000000-0002-0000-0500-000000000000}"/>
    <dataValidation allowBlank="1" showInputMessage="1" showErrorMessage="1" prompt="Calendario del mes de junio" sqref="A1" xr:uid="{00000000-0002-0000-0500-000001000000}"/>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2:D2" xr:uid="{00000000-0002-0000-0500-000002000000}"/>
    <dataValidation allowBlank="1" showInputMessage="1" showErrorMessage="1" prompt="Esta fila contiene los nombres de los días laborables de este calendario. Esta celda contiene el día de inicio de la semana. Para cambiar el día de inicio, escriba un nuevo día laborable en la celda L5 de la hoja de cálculo Enero" sqref="B3" xr:uid="{00000000-0002-0000-0500-000003000000}"/>
    <dataValidation allowBlank="1" showInputMessage="1" prompt="Escriba las notas del mes en la celda inferior." sqref="D14:H14" xr:uid="{00000000-0002-0000-0500-000004000000}"/>
    <dataValidation allowBlank="1" showInputMessage="1" prompt="Escriba las notas del mes en esta celda." sqref="D15:H15" xr:uid="{00000000-0002-0000-0500-000005000000}"/>
    <dataValidation allowBlank="1" showInputMessage="1" showErrorMessage="1" prompt="Las celdas de esta fila y las filas 7, 9, 11, 13 y 15 son para escribir notas diarias relacionadas con el día natural de la celda anterior." sqref="B5" xr:uid="{00000000-0002-0000-0500-000006000000}"/>
    <dataValidation allowBlank="1" showInputMessage="1" showErrorMessage="1" prompt="Esta fila y las filas 6, 8, 10, 12 y 14 contienen días naturales de la semana. Si esta celda no contiene el número 1, se trata de un día del mes anterior. Escriba notas en la celda D15." sqref="B4" xr:uid="{00000000-0002-0000-0500-000007000000}"/>
  </dataValidations>
  <printOptions horizontalCentered="1"/>
  <pageMargins left="0.25" right="0.25" top="0.5" bottom="0.5" header="0.3" footer="0.3"/>
  <pageSetup paperSize="9" scale="98" orientation="landscape" r:id="rId1"/>
  <headerFooter differentFirst="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59999389629810485"/>
    <pageSetUpPr fitToPage="1"/>
  </sheetPr>
  <dimension ref="A1:K15"/>
  <sheetViews>
    <sheetView showGridLines="0" showRowColHeaders="0" topLeftCell="A4" zoomScaleNormal="100" workbookViewId="0">
      <selection activeCell="J11" sqref="J11"/>
    </sheetView>
  </sheetViews>
  <sheetFormatPr baseColWidth="10" defaultColWidth="8.88671875" defaultRowHeight="14.25" x14ac:dyDescent="0.2"/>
  <cols>
    <col min="1" max="1" width="1.77734375" style="1" customWidth="1"/>
    <col min="2" max="8" width="15.44140625" style="1" customWidth="1"/>
    <col min="9" max="9" width="1.77734375" style="1" customWidth="1"/>
    <col min="10" max="10" width="10.6640625" style="11" customWidth="1"/>
    <col min="11" max="16384" width="8.88671875" style="11"/>
  </cols>
  <sheetData>
    <row r="1" spans="1:11" s="1" customFormat="1" ht="9" customHeight="1" x14ac:dyDescent="0.2">
      <c r="I1" s="1" t="s">
        <v>1</v>
      </c>
    </row>
    <row r="2" spans="1:11" s="1" customFormat="1" ht="100.5" customHeight="1" x14ac:dyDescent="0.2">
      <c r="B2" s="99" t="str">
        <f>"Julio "&amp;CalendarioAño</f>
        <v>Julio 2023</v>
      </c>
      <c r="C2" s="99"/>
      <c r="D2" s="99"/>
      <c r="E2" s="2"/>
      <c r="F2" s="2"/>
      <c r="G2" s="2"/>
      <c r="H2" s="3"/>
    </row>
    <row r="3" spans="1:11" s="4" customFormat="1" ht="19.5" customHeight="1" x14ac:dyDescent="0.2">
      <c r="A3" s="1"/>
      <c r="B3" s="13" t="str">
        <f>WeekStart</f>
        <v>domingo</v>
      </c>
      <c r="C3" s="13" t="str">
        <f t="shared" ref="C3:H3" si="0">TEXT(C4,"dddd")</f>
        <v>lunes</v>
      </c>
      <c r="D3" s="13" t="str">
        <f t="shared" si="0"/>
        <v>martes</v>
      </c>
      <c r="E3" s="13" t="str">
        <f t="shared" si="0"/>
        <v>miércoles</v>
      </c>
      <c r="F3" s="13" t="str">
        <f t="shared" si="0"/>
        <v>jueves</v>
      </c>
      <c r="G3" s="13" t="str">
        <f t="shared" si="0"/>
        <v>viernes</v>
      </c>
      <c r="H3" s="13" t="str">
        <f t="shared" si="0"/>
        <v>sábado</v>
      </c>
    </row>
    <row r="4" spans="1:11" s="6" customFormat="1" ht="19.5" customHeight="1" x14ac:dyDescent="0.2">
      <c r="B4" s="67">
        <f t="array" ref="B4:H4">DaysAndWeeks+DATE(CalendarioAño,7,1)-WEEKDAY(DATE(CalendarioAño,7,1),(WeekStart="lunes")+1)+1</f>
        <v>45102</v>
      </c>
      <c r="C4" s="67">
        <v>45103</v>
      </c>
      <c r="D4" s="68">
        <v>45104</v>
      </c>
      <c r="E4" s="68">
        <v>45105</v>
      </c>
      <c r="F4" s="68">
        <v>45106</v>
      </c>
      <c r="G4" s="68">
        <v>45107</v>
      </c>
      <c r="H4" s="53">
        <v>45108</v>
      </c>
    </row>
    <row r="5" spans="1:11" s="5" customFormat="1" ht="48" customHeight="1" x14ac:dyDescent="0.2">
      <c r="B5" s="22"/>
      <c r="C5" s="22"/>
      <c r="D5" s="22"/>
      <c r="E5" s="22"/>
      <c r="F5" s="22"/>
      <c r="G5" s="22"/>
      <c r="H5" s="22"/>
    </row>
    <row r="6" spans="1:11" s="6" customFormat="1" ht="19.5" customHeight="1" x14ac:dyDescent="0.2">
      <c r="B6" s="62">
        <f t="array" ref="B6:H6">DaysAndWeeks+DATE(CalendarioAño,7,1)-WEEKDAY(DATE(CalendarioAño,7,1),(WeekStart="lunes")+1)+8</f>
        <v>45109</v>
      </c>
      <c r="C6" s="65">
        <v>45110</v>
      </c>
      <c r="D6" s="62">
        <v>45111</v>
      </c>
      <c r="E6" s="62">
        <v>45112</v>
      </c>
      <c r="F6" s="62">
        <v>45113</v>
      </c>
      <c r="G6" s="62">
        <v>45114</v>
      </c>
      <c r="H6" s="62">
        <v>45115</v>
      </c>
    </row>
    <row r="7" spans="1:11" s="5" customFormat="1" ht="48" customHeight="1" x14ac:dyDescent="0.2">
      <c r="B7" s="27"/>
      <c r="C7" s="66" t="s">
        <v>6</v>
      </c>
      <c r="D7" s="27"/>
      <c r="E7" s="27"/>
      <c r="F7" s="27"/>
      <c r="G7" s="27"/>
      <c r="H7" s="89" t="s">
        <v>24</v>
      </c>
      <c r="J7" s="50" t="s">
        <v>16</v>
      </c>
      <c r="K7" s="83" t="s">
        <v>19</v>
      </c>
    </row>
    <row r="8" spans="1:11" s="6" customFormat="1" ht="19.5" customHeight="1" x14ac:dyDescent="0.2">
      <c r="B8" s="35">
        <f t="array" ref="B8:H8">DaysAndWeeks+DATE(CalendarioAño,7,1)-WEEKDAY(DATE(CalendarioAño,7,1),(WeekStart="lunes")+1)+15</f>
        <v>45116</v>
      </c>
      <c r="C8" s="35">
        <v>45117</v>
      </c>
      <c r="D8" s="35">
        <v>45118</v>
      </c>
      <c r="E8" s="35">
        <v>45119</v>
      </c>
      <c r="F8" s="35">
        <v>45120</v>
      </c>
      <c r="G8" s="35">
        <v>45121</v>
      </c>
      <c r="H8" s="35">
        <v>45122</v>
      </c>
    </row>
    <row r="9" spans="1:11" s="5" customFormat="1" ht="48" customHeight="1" x14ac:dyDescent="0.2">
      <c r="B9" s="24"/>
      <c r="C9" s="24"/>
      <c r="D9" s="24"/>
      <c r="E9" s="24"/>
      <c r="F9" s="24"/>
      <c r="G9" s="50" t="s">
        <v>22</v>
      </c>
      <c r="H9" s="24"/>
    </row>
    <row r="10" spans="1:11" s="6" customFormat="1" ht="19.5" customHeight="1" x14ac:dyDescent="0.2">
      <c r="B10" s="62">
        <f t="array" ref="B10:H10">DaysAndWeeks+DATE(CalendarioAño,7,1)-WEEKDAY(DATE(CalendarioAño,7,1),(WeekStart="lunes")+1)+22</f>
        <v>45123</v>
      </c>
      <c r="C10" s="65">
        <v>45124</v>
      </c>
      <c r="D10" s="62">
        <v>45125</v>
      </c>
      <c r="E10" s="62">
        <v>45126</v>
      </c>
      <c r="F10" s="65">
        <v>45127</v>
      </c>
      <c r="G10" s="62">
        <v>45128</v>
      </c>
      <c r="H10" s="62">
        <v>45129</v>
      </c>
    </row>
    <row r="11" spans="1:11" s="5" customFormat="1" ht="48" customHeight="1" x14ac:dyDescent="0.2">
      <c r="B11" s="27"/>
      <c r="C11" s="27"/>
      <c r="D11" s="72" t="s">
        <v>21</v>
      </c>
      <c r="E11" s="89" t="s">
        <v>14</v>
      </c>
      <c r="F11" s="66" t="s">
        <v>6</v>
      </c>
      <c r="G11" s="27"/>
      <c r="H11" s="27"/>
      <c r="J11" s="30" t="s">
        <v>8</v>
      </c>
    </row>
    <row r="12" spans="1:11" s="6" customFormat="1" ht="19.5" customHeight="1" x14ac:dyDescent="0.2">
      <c r="B12" s="35">
        <f t="array" ref="B12:H12">DaysAndWeeks+DATE(CalendarioAño,7,1)-WEEKDAY(DATE(CalendarioAño,7,1),(WeekStart="lunes")+1)+29</f>
        <v>45130</v>
      </c>
      <c r="C12" s="35">
        <v>45131</v>
      </c>
      <c r="D12" s="35">
        <v>45132</v>
      </c>
      <c r="E12" s="35">
        <v>45133</v>
      </c>
      <c r="F12" s="38">
        <v>45134</v>
      </c>
      <c r="G12" s="60">
        <v>45135</v>
      </c>
      <c r="H12" s="60">
        <v>45136</v>
      </c>
    </row>
    <row r="13" spans="1:11" s="5" customFormat="1" ht="48" customHeight="1" x14ac:dyDescent="0.2">
      <c r="B13" s="24"/>
      <c r="C13" s="49" t="s">
        <v>9</v>
      </c>
      <c r="D13" s="24"/>
      <c r="E13" s="41" t="s">
        <v>11</v>
      </c>
      <c r="F13" s="50" t="s">
        <v>13</v>
      </c>
      <c r="G13" s="24"/>
      <c r="H13" s="24"/>
    </row>
    <row r="14" spans="1:11" s="6" customFormat="1" ht="19.5" customHeight="1" x14ac:dyDescent="0.2">
      <c r="B14" s="69">
        <f t="array" ref="B14:C14">DaysAndWeeks+DATE(CalendarioAño,7,1)-WEEKDAY(DATE(CalendarioAño,7,1),(WeekStart="lunes")+1)+36</f>
        <v>45137</v>
      </c>
      <c r="C14" s="70">
        <v>45138</v>
      </c>
      <c r="D14" s="100" t="s">
        <v>0</v>
      </c>
      <c r="E14" s="100"/>
      <c r="F14" s="100"/>
      <c r="G14" s="100"/>
      <c r="H14" s="100"/>
    </row>
    <row r="15" spans="1:11" s="5" customFormat="1" ht="48" customHeight="1" x14ac:dyDescent="0.2">
      <c r="B15" s="27"/>
      <c r="C15" s="27"/>
      <c r="D15" s="101"/>
      <c r="E15" s="101"/>
      <c r="F15" s="101"/>
      <c r="G15" s="101"/>
      <c r="H15" s="101"/>
    </row>
  </sheetData>
  <mergeCells count="3">
    <mergeCell ref="B2:D2"/>
    <mergeCell ref="D14:H14"/>
    <mergeCell ref="D15:H15"/>
  </mergeCells>
  <conditionalFormatting sqref="B12:H12 B14:C14">
    <cfRule type="expression" dxfId="11" priority="2">
      <formula>AND(DAY(B12)&gt;=1,DAY(B12)&lt;=15)</formula>
    </cfRule>
  </conditionalFormatting>
  <conditionalFormatting sqref="B4:G4">
    <cfRule type="expression" dxfId="10" priority="1">
      <formula>DAY(B4)&gt;8</formula>
    </cfRule>
  </conditionalFormatting>
  <dataValidations count="8">
    <dataValidation allowBlank="1" showInputMessage="1" showErrorMessage="1" prompt="El día de la semana se determinará automáticamente" sqref="C3:H3" xr:uid="{00000000-0002-0000-0600-000000000000}"/>
    <dataValidation allowBlank="1" showInputMessage="1" showErrorMessage="1" prompt="Calendario del mes de julio" sqref="A1" xr:uid="{00000000-0002-0000-0600-000001000000}"/>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2:D2" xr:uid="{00000000-0002-0000-0600-000002000000}"/>
    <dataValidation allowBlank="1" showInputMessage="1" showErrorMessage="1" prompt="Esta fila y las filas 6, 8, 10, 12 y 14 contienen días naturales de la semana. Si esta celda no contiene el número 1, se trata de un día del mes anterior. Escriba notas en la celda D15." sqref="B4" xr:uid="{00000000-0002-0000-0600-000003000000}"/>
    <dataValidation allowBlank="1" showInputMessage="1" showErrorMessage="1" prompt="Las celdas de esta fila y las filas 7, 9, 11, 13 y 15 son para escribir notas diarias relacionadas con el día natural de la celda anterior." sqref="B5" xr:uid="{00000000-0002-0000-0600-000004000000}"/>
    <dataValidation allowBlank="1" showInputMessage="1" prompt="Escriba las notas del mes en esta celda." sqref="D15:H15" xr:uid="{00000000-0002-0000-0600-000005000000}"/>
    <dataValidation allowBlank="1" showInputMessage="1" prompt="Escriba las notas del mes en la celda inferior." sqref="D14:H14" xr:uid="{00000000-0002-0000-0600-000006000000}"/>
    <dataValidation allowBlank="1" showInputMessage="1" showErrorMessage="1" prompt="Esta fila contiene los nombres de los días laborables de este calendario. Esta celda contiene el día de inicio de la semana. Para cambiar el día de inicio, escriba un nuevo día laborable en la celda L5 de la hoja de cálculo Enero" sqref="B3" xr:uid="{00000000-0002-0000-0600-000007000000}"/>
  </dataValidations>
  <printOptions horizontalCentered="1"/>
  <pageMargins left="0.25" right="0.25" top="0.5" bottom="0.5" header="0.3" footer="0.3"/>
  <pageSetup paperSize="9" scale="98" orientation="landscape" r:id="rId1"/>
  <headerFooter differentFirst="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59999389629810485"/>
    <pageSetUpPr fitToPage="1"/>
  </sheetPr>
  <dimension ref="A1:K15"/>
  <sheetViews>
    <sheetView showGridLines="0" showRowColHeaders="0" topLeftCell="A4" workbookViewId="0">
      <selection activeCell="J7" sqref="J7"/>
    </sheetView>
  </sheetViews>
  <sheetFormatPr baseColWidth="10" defaultColWidth="8.88671875" defaultRowHeight="14.25" x14ac:dyDescent="0.2"/>
  <cols>
    <col min="1" max="1" width="1.77734375" style="1" customWidth="1"/>
    <col min="2" max="8" width="15.44140625" style="1" customWidth="1"/>
    <col min="9" max="9" width="1.77734375" style="1" customWidth="1"/>
    <col min="10" max="10" width="10.6640625" style="11" customWidth="1"/>
    <col min="11" max="16384" width="8.88671875" style="11"/>
  </cols>
  <sheetData>
    <row r="1" spans="1:11" s="1" customFormat="1" ht="9" customHeight="1" x14ac:dyDescent="0.2">
      <c r="I1" s="1" t="s">
        <v>1</v>
      </c>
    </row>
    <row r="2" spans="1:11" s="1" customFormat="1" ht="100.5" customHeight="1" x14ac:dyDescent="0.2">
      <c r="B2" s="99" t="str">
        <f>"Agosto "&amp;CalendarioAño</f>
        <v>Agosto 2023</v>
      </c>
      <c r="C2" s="99"/>
      <c r="D2" s="99"/>
      <c r="E2" s="2"/>
      <c r="F2" s="2"/>
      <c r="G2" s="2"/>
      <c r="H2" s="3"/>
    </row>
    <row r="3" spans="1:11" s="4" customFormat="1" ht="19.5" customHeight="1" x14ac:dyDescent="0.2">
      <c r="A3" s="1"/>
      <c r="B3" s="13" t="str">
        <f>WeekStart</f>
        <v>domingo</v>
      </c>
      <c r="C3" s="13" t="str">
        <f t="shared" ref="C3:H3" si="0">TEXT(C4,"dddd")</f>
        <v>lunes</v>
      </c>
      <c r="D3" s="13" t="str">
        <f t="shared" si="0"/>
        <v>martes</v>
      </c>
      <c r="E3" s="13" t="str">
        <f t="shared" si="0"/>
        <v>miércoles</v>
      </c>
      <c r="F3" s="13" t="str">
        <f t="shared" si="0"/>
        <v>jueves</v>
      </c>
      <c r="G3" s="13" t="str">
        <f t="shared" si="0"/>
        <v>viernes</v>
      </c>
      <c r="H3" s="13" t="str">
        <f t="shared" si="0"/>
        <v>sábado</v>
      </c>
    </row>
    <row r="4" spans="1:11" s="6" customFormat="1" ht="19.5" customHeight="1" x14ac:dyDescent="0.2">
      <c r="B4" s="42">
        <f t="array" ref="B4:H4">DaysAndWeeks+DATE(CalendarioAño,8,1)-WEEKDAY(DATE(CalendarioAño,8,1),(WeekStart="lunes")+1)+1</f>
        <v>45137</v>
      </c>
      <c r="C4" s="43">
        <v>45138</v>
      </c>
      <c r="D4" s="35">
        <v>45139</v>
      </c>
      <c r="E4" s="53">
        <v>45140</v>
      </c>
      <c r="F4" s="53">
        <v>45141</v>
      </c>
      <c r="G4" s="53">
        <v>45142</v>
      </c>
      <c r="H4" s="53">
        <v>45143</v>
      </c>
    </row>
    <row r="5" spans="1:11" s="5" customFormat="1" ht="48" customHeight="1" x14ac:dyDescent="0.2">
      <c r="B5" s="22"/>
      <c r="C5" s="22"/>
      <c r="D5" s="22"/>
      <c r="E5" s="22"/>
      <c r="F5" s="22"/>
      <c r="G5" s="22"/>
      <c r="H5" s="22"/>
    </row>
    <row r="6" spans="1:11" s="6" customFormat="1" ht="19.5" customHeight="1" x14ac:dyDescent="0.2">
      <c r="B6" s="62">
        <f t="array" ref="B6:H6">DaysAndWeeks+DATE(CalendarioAño,8,1)-WEEKDAY(DATE(CalendarioAño,8,1),(WeekStart="lunes")+1)+8</f>
        <v>45144</v>
      </c>
      <c r="C6" s="65">
        <v>45145</v>
      </c>
      <c r="D6" s="62">
        <v>45146</v>
      </c>
      <c r="E6" s="62">
        <v>45147</v>
      </c>
      <c r="F6" s="62">
        <v>45148</v>
      </c>
      <c r="G6" s="62">
        <v>45149</v>
      </c>
      <c r="H6" s="62">
        <v>45150</v>
      </c>
    </row>
    <row r="7" spans="1:11" s="5" customFormat="1" ht="48" customHeight="1" x14ac:dyDescent="0.2">
      <c r="B7" s="27"/>
      <c r="C7" s="66" t="s">
        <v>6</v>
      </c>
      <c r="D7" s="71" t="s">
        <v>12</v>
      </c>
      <c r="E7" s="27"/>
      <c r="F7" s="27"/>
      <c r="G7" s="72" t="s">
        <v>22</v>
      </c>
      <c r="H7" s="89" t="s">
        <v>24</v>
      </c>
      <c r="J7" s="50" t="s">
        <v>16</v>
      </c>
      <c r="K7" s="83" t="s">
        <v>18</v>
      </c>
    </row>
    <row r="8" spans="1:11" s="6" customFormat="1" ht="19.5" customHeight="1" x14ac:dyDescent="0.2">
      <c r="B8" s="35">
        <f t="array" ref="B8:H8">DaysAndWeeks+DATE(CalendarioAño,8,1)-WEEKDAY(DATE(CalendarioAño,8,1),(WeekStart="lunes")+1)+15</f>
        <v>45151</v>
      </c>
      <c r="C8" s="35">
        <v>45152</v>
      </c>
      <c r="D8" s="35">
        <v>45153</v>
      </c>
      <c r="E8" s="35">
        <v>45154</v>
      </c>
      <c r="F8" s="35">
        <v>45155</v>
      </c>
      <c r="G8" s="35">
        <v>45156</v>
      </c>
      <c r="H8" s="35">
        <v>45157</v>
      </c>
    </row>
    <row r="9" spans="1:11" s="5" customFormat="1" ht="48" customHeight="1" x14ac:dyDescent="0.2">
      <c r="B9" s="24"/>
      <c r="C9" s="24"/>
      <c r="D9" s="50" t="s">
        <v>21</v>
      </c>
      <c r="E9" s="41" t="s">
        <v>14</v>
      </c>
      <c r="F9" s="50" t="s">
        <v>7</v>
      </c>
      <c r="G9" s="24"/>
      <c r="H9" s="24"/>
    </row>
    <row r="10" spans="1:11" s="6" customFormat="1" ht="19.5" customHeight="1" x14ac:dyDescent="0.2">
      <c r="B10" s="62">
        <f t="array" ref="B10:H10">DaysAndWeeks+DATE(CalendarioAño,8,1)-WEEKDAY(DATE(CalendarioAño,8,1),(WeekStart="lunes")+1)+22</f>
        <v>45158</v>
      </c>
      <c r="C10" s="65">
        <v>45159</v>
      </c>
      <c r="D10" s="62">
        <v>45160</v>
      </c>
      <c r="E10" s="62">
        <v>45161</v>
      </c>
      <c r="F10" s="62">
        <v>45162</v>
      </c>
      <c r="G10" s="62">
        <v>45163</v>
      </c>
      <c r="H10" s="62">
        <v>45164</v>
      </c>
    </row>
    <row r="11" spans="1:11" s="5" customFormat="1" ht="48" customHeight="1" x14ac:dyDescent="0.2">
      <c r="B11" s="27"/>
      <c r="C11" s="66" t="s">
        <v>6</v>
      </c>
      <c r="D11" s="27"/>
      <c r="E11" s="27"/>
      <c r="F11" s="27"/>
      <c r="G11" s="27"/>
      <c r="H11" s="27"/>
    </row>
    <row r="12" spans="1:11" s="6" customFormat="1" ht="19.5" customHeight="1" x14ac:dyDescent="0.2">
      <c r="B12" s="35">
        <f t="array" ref="B12:H12">DaysAndWeeks+DATE(CalendarioAño,8,1)-WEEKDAY(DATE(CalendarioAño,8,1),(WeekStart="lunes")+1)+29</f>
        <v>45165</v>
      </c>
      <c r="C12" s="35">
        <v>45166</v>
      </c>
      <c r="D12" s="35">
        <v>45167</v>
      </c>
      <c r="E12" s="35">
        <v>45168</v>
      </c>
      <c r="F12" s="38">
        <v>45169</v>
      </c>
      <c r="G12" s="54">
        <v>45170</v>
      </c>
      <c r="H12" s="54">
        <v>45171</v>
      </c>
    </row>
    <row r="13" spans="1:11" s="5" customFormat="1" ht="48" customHeight="1" x14ac:dyDescent="0.2">
      <c r="B13" s="24"/>
      <c r="C13" s="50" t="s">
        <v>9</v>
      </c>
      <c r="D13" s="24"/>
      <c r="E13" s="41" t="s">
        <v>11</v>
      </c>
      <c r="F13" s="50" t="s">
        <v>13</v>
      </c>
      <c r="G13" s="24"/>
      <c r="H13" s="24"/>
    </row>
    <row r="14" spans="1:11" s="6" customFormat="1" ht="19.5" customHeight="1" x14ac:dyDescent="0.2">
      <c r="B14" s="63">
        <f t="array" ref="B14:C14">DaysAndWeeks+DATE(CalendarioAño,8,1)-WEEKDAY(DATE(CalendarioAño,8,1),(WeekStart="lunes")+1)+36</f>
        <v>45172</v>
      </c>
      <c r="C14" s="64">
        <v>45173</v>
      </c>
      <c r="D14" s="100" t="s">
        <v>0</v>
      </c>
      <c r="E14" s="100"/>
      <c r="F14" s="100"/>
      <c r="G14" s="100"/>
      <c r="H14" s="100"/>
    </row>
    <row r="15" spans="1:11" s="5" customFormat="1" ht="48" customHeight="1" x14ac:dyDescent="0.2">
      <c r="B15" s="27"/>
      <c r="C15" s="27"/>
      <c r="D15" s="101"/>
      <c r="E15" s="101"/>
      <c r="F15" s="101"/>
      <c r="G15" s="101"/>
      <c r="H15" s="101"/>
    </row>
  </sheetData>
  <mergeCells count="3">
    <mergeCell ref="B2:D2"/>
    <mergeCell ref="D14:H14"/>
    <mergeCell ref="D15:H15"/>
  </mergeCells>
  <conditionalFormatting sqref="B12:H12 B14:C14">
    <cfRule type="expression" dxfId="9" priority="2">
      <formula>AND(DAY(B12)&gt;=1,DAY(B12)&lt;=15)</formula>
    </cfRule>
  </conditionalFormatting>
  <conditionalFormatting sqref="B4:G4">
    <cfRule type="expression" dxfId="8" priority="1">
      <formula>DAY(B4)&gt;8</formula>
    </cfRule>
  </conditionalFormatting>
  <dataValidations count="8">
    <dataValidation allowBlank="1" showInputMessage="1" showErrorMessage="1" prompt="El día de la semana se determinará automáticamente" sqref="C3:H3" xr:uid="{00000000-0002-0000-0700-000000000000}"/>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2:D2" xr:uid="{00000000-0002-0000-0700-000001000000}"/>
    <dataValidation allowBlank="1" showInputMessage="1" showErrorMessage="1" prompt="Calendario del mes de agosto" sqref="A1" xr:uid="{00000000-0002-0000-0700-000002000000}"/>
    <dataValidation allowBlank="1" showInputMessage="1" showErrorMessage="1" prompt="Esta fila contiene los nombres de los días laborables de este calendario. Esta celda contiene el día de inicio de la semana. Para cambiar el día de inicio, escriba un nuevo día laborable en la celda L5 de la hoja de cálculo Enero" sqref="B3" xr:uid="{00000000-0002-0000-0700-000003000000}"/>
    <dataValidation allowBlank="1" showInputMessage="1" prompt="Escriba las notas del mes en la celda inferior." sqref="D14:H14" xr:uid="{00000000-0002-0000-0700-000004000000}"/>
    <dataValidation allowBlank="1" showInputMessage="1" prompt="Escriba las notas del mes en esta celda." sqref="D15:H15" xr:uid="{00000000-0002-0000-0700-000005000000}"/>
    <dataValidation allowBlank="1" showInputMessage="1" showErrorMessage="1" prompt="Las celdas de esta fila y las filas 7, 9, 11, 13 y 15 son para escribir notas diarias relacionadas con el día natural de la celda anterior." sqref="B5" xr:uid="{00000000-0002-0000-0700-000006000000}"/>
    <dataValidation allowBlank="1" showInputMessage="1" showErrorMessage="1" prompt="Esta fila y las filas 6, 8, 10, 12 y 14 contienen días naturales de la semana. Si esta celda no contiene el número 1, se trata de un día del mes anterior. Escriba notas en la celda D15." sqref="B4" xr:uid="{00000000-0002-0000-0700-000007000000}"/>
  </dataValidations>
  <printOptions horizontalCentered="1"/>
  <pageMargins left="0.25" right="0.25" top="0.5" bottom="0.5" header="0.3" footer="0.3"/>
  <pageSetup paperSize="9" scale="98" orientation="landscape" r:id="rId1"/>
  <headerFooter differentFirst="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pageSetUpPr fitToPage="1"/>
  </sheetPr>
  <dimension ref="A1:I15"/>
  <sheetViews>
    <sheetView showGridLines="0" showRowColHeaders="0" zoomScaleNormal="100" workbookViewId="0">
      <selection activeCell="C13" sqref="C13"/>
    </sheetView>
  </sheetViews>
  <sheetFormatPr baseColWidth="10" defaultColWidth="8.88671875" defaultRowHeight="14.25" x14ac:dyDescent="0.2"/>
  <cols>
    <col min="1" max="1" width="1.77734375" style="1" customWidth="1"/>
    <col min="2" max="8" width="15.44140625" style="1" customWidth="1"/>
    <col min="9" max="9" width="1.77734375" style="1" customWidth="1"/>
    <col min="10" max="10" width="10.6640625" style="11" customWidth="1"/>
    <col min="11" max="16384" width="8.88671875" style="11"/>
  </cols>
  <sheetData>
    <row r="1" spans="1:9" s="1" customFormat="1" ht="9" customHeight="1" x14ac:dyDescent="0.2">
      <c r="I1" s="1" t="s">
        <v>1</v>
      </c>
    </row>
    <row r="2" spans="1:9" s="1" customFormat="1" ht="100.5" customHeight="1" x14ac:dyDescent="0.2">
      <c r="B2" s="102" t="str">
        <f>"Septiembre "&amp;CalendarioAño</f>
        <v>Septiembre 2023</v>
      </c>
      <c r="C2" s="102"/>
      <c r="D2" s="102"/>
      <c r="E2" s="2"/>
      <c r="F2" s="2"/>
      <c r="G2" s="2"/>
      <c r="H2" s="3"/>
    </row>
    <row r="3" spans="1:9" s="4" customFormat="1" ht="19.5" customHeight="1" x14ac:dyDescent="0.2">
      <c r="A3" s="1"/>
      <c r="B3" s="20" t="str">
        <f>WeekStart</f>
        <v>domingo</v>
      </c>
      <c r="C3" s="20" t="str">
        <f t="shared" ref="C3:H3" si="0">TEXT(C4,"dddd")</f>
        <v>lunes</v>
      </c>
      <c r="D3" s="20" t="str">
        <f t="shared" si="0"/>
        <v>martes</v>
      </c>
      <c r="E3" s="20" t="str">
        <f t="shared" si="0"/>
        <v>miércoles</v>
      </c>
      <c r="F3" s="20" t="str">
        <f t="shared" si="0"/>
        <v>jueves</v>
      </c>
      <c r="G3" s="20" t="str">
        <f t="shared" si="0"/>
        <v>viernes</v>
      </c>
      <c r="H3" s="20" t="str">
        <f t="shared" si="0"/>
        <v>sábado</v>
      </c>
    </row>
    <row r="4" spans="1:9" s="6" customFormat="1" ht="19.5" customHeight="1" x14ac:dyDescent="0.2">
      <c r="B4" s="42">
        <f t="array" ref="B4:H4">DaysAndWeeks+DATE(CalendarioAño,9,1)-WEEKDAY(DATE(CalendarioAño,9,1),(WeekStart="lunes")+1)+1</f>
        <v>45165</v>
      </c>
      <c r="C4" s="43">
        <v>45166</v>
      </c>
      <c r="D4" s="44">
        <v>45167</v>
      </c>
      <c r="E4" s="59">
        <v>45168</v>
      </c>
      <c r="F4" s="59">
        <v>45169</v>
      </c>
      <c r="G4" s="53">
        <v>45170</v>
      </c>
      <c r="H4" s="53">
        <v>45171</v>
      </c>
    </row>
    <row r="5" spans="1:9" s="5" customFormat="1" ht="48" customHeight="1" x14ac:dyDescent="0.2">
      <c r="B5" s="22"/>
      <c r="C5" s="22"/>
      <c r="D5" s="22"/>
      <c r="E5" s="22"/>
      <c r="F5" s="22"/>
      <c r="G5" s="22"/>
      <c r="H5" s="22"/>
    </row>
    <row r="6" spans="1:9" s="6" customFormat="1" ht="19.5" customHeight="1" x14ac:dyDescent="0.2">
      <c r="B6" s="47">
        <f t="array" ref="B6:H6">DaysAndWeeks+DATE(CalendarioAño,9,1)-WEEKDAY(DATE(CalendarioAño,9,1),(WeekStart="lunes")+1)+8</f>
        <v>45172</v>
      </c>
      <c r="C6" s="47">
        <v>45173</v>
      </c>
      <c r="D6" s="47">
        <v>45174</v>
      </c>
      <c r="E6" s="47">
        <v>45175</v>
      </c>
      <c r="F6" s="47">
        <v>45176</v>
      </c>
      <c r="G6" s="47">
        <v>45177</v>
      </c>
      <c r="H6" s="47">
        <v>45178</v>
      </c>
    </row>
    <row r="7" spans="1:9" s="5" customFormat="1" ht="48" customHeight="1" x14ac:dyDescent="0.2">
      <c r="B7" s="26"/>
      <c r="C7" s="90" t="s">
        <v>16</v>
      </c>
      <c r="D7" s="26"/>
      <c r="E7" s="26"/>
      <c r="F7" s="26"/>
      <c r="G7" s="57" t="s">
        <v>22</v>
      </c>
      <c r="H7" s="61" t="s">
        <v>24</v>
      </c>
    </row>
    <row r="8" spans="1:9" s="6" customFormat="1" ht="19.5" customHeight="1" x14ac:dyDescent="0.2">
      <c r="B8" s="35">
        <f t="array" ref="B8:H8">DaysAndWeeks+DATE(CalendarioAño,9,1)-WEEKDAY(DATE(CalendarioAño,9,1),(WeekStart="lunes")+1)+15</f>
        <v>45179</v>
      </c>
      <c r="C8" s="35">
        <v>45180</v>
      </c>
      <c r="D8" s="35">
        <v>45181</v>
      </c>
      <c r="E8" s="35">
        <v>45182</v>
      </c>
      <c r="F8" s="35">
        <v>45183</v>
      </c>
      <c r="G8" s="35">
        <v>45184</v>
      </c>
      <c r="H8" s="35">
        <v>45185</v>
      </c>
    </row>
    <row r="9" spans="1:9" s="5" customFormat="1" ht="48" customHeight="1" x14ac:dyDescent="0.2">
      <c r="B9" s="24"/>
      <c r="C9" s="24"/>
      <c r="D9" s="24"/>
      <c r="E9" s="24"/>
      <c r="F9" s="24"/>
      <c r="G9" s="24"/>
      <c r="H9" s="24"/>
    </row>
    <row r="10" spans="1:9" s="6" customFormat="1" ht="19.5" customHeight="1" x14ac:dyDescent="0.2">
      <c r="B10" s="47">
        <f t="array" ref="B10:H10">DaysAndWeeks+DATE(CalendarioAño,9,1)-WEEKDAY(DATE(CalendarioAño,9,1),(WeekStart="lunes")+1)+22</f>
        <v>45186</v>
      </c>
      <c r="C10" s="48">
        <v>45187</v>
      </c>
      <c r="D10" s="47">
        <v>45188</v>
      </c>
      <c r="E10" s="47">
        <v>45189</v>
      </c>
      <c r="F10" s="47">
        <v>45190</v>
      </c>
      <c r="G10" s="47">
        <v>45191</v>
      </c>
      <c r="H10" s="47">
        <v>45192</v>
      </c>
    </row>
    <row r="11" spans="1:9" s="5" customFormat="1" ht="48" customHeight="1" x14ac:dyDescent="0.2">
      <c r="B11" s="26"/>
      <c r="C11" s="26"/>
      <c r="D11" s="90" t="s">
        <v>21</v>
      </c>
      <c r="E11" s="61" t="s">
        <v>14</v>
      </c>
      <c r="F11" s="58" t="s">
        <v>7</v>
      </c>
      <c r="G11" s="26"/>
      <c r="H11" s="26"/>
    </row>
    <row r="12" spans="1:9" s="6" customFormat="1" ht="19.5" customHeight="1" x14ac:dyDescent="0.2">
      <c r="B12" s="35">
        <f t="array" ref="B12:H12">DaysAndWeeks+DATE(CalendarioAño,9,1)-WEEKDAY(DATE(CalendarioAño,9,1),(WeekStart="lunes")+1)+29</f>
        <v>45193</v>
      </c>
      <c r="C12" s="35">
        <v>45194</v>
      </c>
      <c r="D12" s="35">
        <v>45195</v>
      </c>
      <c r="E12" s="35">
        <v>45196</v>
      </c>
      <c r="F12" s="38">
        <v>45197</v>
      </c>
      <c r="G12" s="60">
        <v>45198</v>
      </c>
      <c r="H12" s="60">
        <v>45199</v>
      </c>
    </row>
    <row r="13" spans="1:9" s="5" customFormat="1" ht="48" customHeight="1" x14ac:dyDescent="0.2">
      <c r="B13" s="24"/>
      <c r="C13" s="49" t="s">
        <v>9</v>
      </c>
      <c r="D13" s="24"/>
      <c r="E13" s="40" t="s">
        <v>11</v>
      </c>
      <c r="F13" s="50" t="s">
        <v>13</v>
      </c>
      <c r="G13" s="24"/>
      <c r="H13" s="24"/>
    </row>
    <row r="14" spans="1:9" s="6" customFormat="1" ht="19.5" customHeight="1" x14ac:dyDescent="0.2">
      <c r="B14" s="55">
        <f t="array" ref="B14:C14">DaysAndWeeks+DATE(CalendarioAño,9,1)-WEEKDAY(DATE(CalendarioAño,9,1),(WeekStart="lunes")+1)+36</f>
        <v>45200</v>
      </c>
      <c r="C14" s="56">
        <v>45201</v>
      </c>
      <c r="D14" s="103" t="s">
        <v>0</v>
      </c>
      <c r="E14" s="103"/>
      <c r="F14" s="103"/>
      <c r="G14" s="103"/>
      <c r="H14" s="103"/>
    </row>
    <row r="15" spans="1:9" s="5" customFormat="1" ht="48" customHeight="1" x14ac:dyDescent="0.2">
      <c r="B15" s="26"/>
      <c r="C15" s="26"/>
      <c r="D15" s="104"/>
      <c r="E15" s="104"/>
      <c r="F15" s="104"/>
      <c r="G15" s="104"/>
      <c r="H15" s="104"/>
    </row>
  </sheetData>
  <mergeCells count="3">
    <mergeCell ref="B2:D2"/>
    <mergeCell ref="D14:H14"/>
    <mergeCell ref="D15:H15"/>
  </mergeCells>
  <conditionalFormatting sqref="B12:H12 B14:C14">
    <cfRule type="expression" dxfId="7" priority="2">
      <formula>AND(DAY(B12)&gt;=1,DAY(B12)&lt;=15)</formula>
    </cfRule>
  </conditionalFormatting>
  <conditionalFormatting sqref="B4:G4">
    <cfRule type="expression" dxfId="6" priority="1">
      <formula>DAY(B4)&gt;8</formula>
    </cfRule>
  </conditionalFormatting>
  <dataValidations count="8">
    <dataValidation allowBlank="1" showInputMessage="1" showErrorMessage="1" prompt="El día de la semana se determinará automáticamente" sqref="C3:H3" xr:uid="{00000000-0002-0000-0800-000000000000}"/>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2:D2" xr:uid="{00000000-0002-0000-0800-000001000000}"/>
    <dataValidation allowBlank="1" showInputMessage="1" showErrorMessage="1" prompt="Calendario del mes de septiembre" sqref="A1" xr:uid="{00000000-0002-0000-0800-000002000000}"/>
    <dataValidation allowBlank="1" showInputMessage="1" showErrorMessage="1" prompt="Esta fila y las filas 6, 8, 10, 12 y 14 contienen días naturales de la semana. Si esta celda no contiene el número 1, se trata de un día del mes anterior. Escriba notas en la celda D15." sqref="B4" xr:uid="{00000000-0002-0000-0800-000003000000}"/>
    <dataValidation allowBlank="1" showInputMessage="1" showErrorMessage="1" prompt="Las celdas de esta fila y las filas 7, 9, 11, 13 y 15 son para escribir notas diarias relacionadas con el día natural de la celda anterior." sqref="B5" xr:uid="{00000000-0002-0000-0800-000004000000}"/>
    <dataValidation allowBlank="1" showInputMessage="1" prompt="Escriba las notas del mes en esta celda." sqref="D15:H15" xr:uid="{00000000-0002-0000-0800-000005000000}"/>
    <dataValidation allowBlank="1" showInputMessage="1" prompt="Escriba las notas del mes en la celda inferior." sqref="D14:H14" xr:uid="{00000000-0002-0000-0800-000006000000}"/>
    <dataValidation allowBlank="1" showInputMessage="1" showErrorMessage="1" prompt="Esta fila contiene los nombres de los días laborables de este calendario. Esta celda contiene el día de inicio de la semana. Para cambiar el día de inicio, escriba un nuevo día laborable en la celda L5 de la hoja de cálculo Enero" sqref="B3" xr:uid="{00000000-0002-0000-0800-000007000000}"/>
  </dataValidations>
  <printOptions horizontalCentered="1"/>
  <pageMargins left="0.25" right="0.25" top="0.5" bottom="0.5" header="0.3" footer="0.3"/>
  <pageSetup paperSize="9" scale="98" orientation="landscape" r:id="rId1"/>
  <headerFooter differentFirst="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59999389629810485"/>
    <pageSetUpPr fitToPage="1"/>
  </sheetPr>
  <dimension ref="A1:I15"/>
  <sheetViews>
    <sheetView showGridLines="0" showRowColHeaders="0" topLeftCell="A4" workbookViewId="0">
      <selection activeCell="E9" sqref="E9"/>
    </sheetView>
  </sheetViews>
  <sheetFormatPr baseColWidth="10" defaultColWidth="8.88671875" defaultRowHeight="14.25" x14ac:dyDescent="0.2"/>
  <cols>
    <col min="1" max="1" width="1.77734375" style="1" customWidth="1"/>
    <col min="2" max="8" width="15.44140625" style="1" customWidth="1"/>
    <col min="9" max="9" width="1.77734375" style="1" customWidth="1"/>
    <col min="10" max="10" width="10.6640625" style="11" customWidth="1"/>
    <col min="11" max="16384" width="8.88671875" style="11"/>
  </cols>
  <sheetData>
    <row r="1" spans="1:9" s="1" customFormat="1" ht="9" customHeight="1" x14ac:dyDescent="0.2">
      <c r="I1" s="1" t="s">
        <v>1</v>
      </c>
    </row>
    <row r="2" spans="1:9" s="1" customFormat="1" ht="100.5" customHeight="1" x14ac:dyDescent="0.2">
      <c r="B2" s="102" t="str">
        <f>"Octubre "&amp;CalendarioAño</f>
        <v>Octubre 2023</v>
      </c>
      <c r="C2" s="102"/>
      <c r="D2" s="102"/>
      <c r="E2" s="2"/>
      <c r="F2" s="2"/>
      <c r="G2" s="2"/>
      <c r="H2" s="3"/>
    </row>
    <row r="3" spans="1:9" s="4" customFormat="1" ht="19.5" customHeight="1" x14ac:dyDescent="0.2">
      <c r="A3" s="1"/>
      <c r="B3" s="20" t="str">
        <f>WeekStart</f>
        <v>domingo</v>
      </c>
      <c r="C3" s="20" t="str">
        <f t="shared" ref="C3:H3" si="0">TEXT(C4,"dddd")</f>
        <v>lunes</v>
      </c>
      <c r="D3" s="20" t="str">
        <f t="shared" si="0"/>
        <v>martes</v>
      </c>
      <c r="E3" s="20" t="str">
        <f t="shared" si="0"/>
        <v>miércoles</v>
      </c>
      <c r="F3" s="20" t="str">
        <f t="shared" si="0"/>
        <v>jueves</v>
      </c>
      <c r="G3" s="20" t="str">
        <f t="shared" si="0"/>
        <v>viernes</v>
      </c>
      <c r="H3" s="20" t="str">
        <f t="shared" si="0"/>
        <v>sábado</v>
      </c>
    </row>
    <row r="4" spans="1:9" s="6" customFormat="1" ht="19.5" customHeight="1" x14ac:dyDescent="0.2">
      <c r="B4" s="38">
        <f t="array" ref="B4:H4">DaysAndWeeks+DATE(CalendarioAño,10,1)-WEEKDAY(DATE(CalendarioAño,10,1),(WeekStart="lunes")+1)+1</f>
        <v>45200</v>
      </c>
      <c r="C4" s="52">
        <v>45201</v>
      </c>
      <c r="D4" s="35">
        <v>45202</v>
      </c>
      <c r="E4" s="53">
        <v>45203</v>
      </c>
      <c r="F4" s="53">
        <v>45204</v>
      </c>
      <c r="G4" s="53">
        <v>45205</v>
      </c>
      <c r="H4" s="53">
        <v>45206</v>
      </c>
    </row>
    <row r="5" spans="1:9" s="5" customFormat="1" ht="48" customHeight="1" x14ac:dyDescent="0.2">
      <c r="B5" s="22"/>
      <c r="C5" s="22"/>
      <c r="D5" s="22"/>
      <c r="E5" s="22"/>
      <c r="F5" s="22"/>
      <c r="G5" s="22"/>
      <c r="H5" s="22"/>
    </row>
    <row r="6" spans="1:9" s="6" customFormat="1" ht="19.5" customHeight="1" x14ac:dyDescent="0.2">
      <c r="B6" s="47">
        <f t="array" ref="B6:H6">DaysAndWeeks+DATE(CalendarioAño,10,1)-WEEKDAY(DATE(CalendarioAño,10,1),(WeekStart="lunes")+1)+8</f>
        <v>45207</v>
      </c>
      <c r="C6" s="47">
        <v>45208</v>
      </c>
      <c r="D6" s="47">
        <v>45209</v>
      </c>
      <c r="E6" s="47">
        <v>45210</v>
      </c>
      <c r="F6" s="47">
        <v>45211</v>
      </c>
      <c r="G6" s="47">
        <v>45212</v>
      </c>
      <c r="H6" s="47">
        <v>45213</v>
      </c>
    </row>
    <row r="7" spans="1:9" s="5" customFormat="1" ht="48" customHeight="1" x14ac:dyDescent="0.2">
      <c r="B7" s="26"/>
      <c r="C7" s="57" t="s">
        <v>16</v>
      </c>
      <c r="D7" s="61" t="s">
        <v>12</v>
      </c>
      <c r="E7" s="26"/>
      <c r="F7" s="26"/>
      <c r="G7" s="57" t="s">
        <v>22</v>
      </c>
      <c r="H7" s="61" t="s">
        <v>24</v>
      </c>
    </row>
    <row r="8" spans="1:9" s="6" customFormat="1" ht="19.5" customHeight="1" x14ac:dyDescent="0.2">
      <c r="B8" s="35">
        <f t="array" ref="B8:H8">DaysAndWeeks+DATE(CalendarioAño,10,1)-WEEKDAY(DATE(CalendarioAño,10,1),(WeekStart="lunes")+1)+15</f>
        <v>45214</v>
      </c>
      <c r="C8" s="37">
        <v>45215</v>
      </c>
      <c r="D8" s="35">
        <v>45216</v>
      </c>
      <c r="E8" s="35">
        <v>45217</v>
      </c>
      <c r="F8" s="35">
        <v>45218</v>
      </c>
      <c r="G8" s="35">
        <v>45219</v>
      </c>
      <c r="H8" s="35">
        <v>45220</v>
      </c>
    </row>
    <row r="9" spans="1:9" s="5" customFormat="1" ht="48" customHeight="1" x14ac:dyDescent="0.2">
      <c r="B9" s="24"/>
      <c r="C9" s="31" t="s">
        <v>6</v>
      </c>
      <c r="D9" s="50" t="s">
        <v>21</v>
      </c>
      <c r="E9" s="50" t="s">
        <v>14</v>
      </c>
      <c r="F9" s="41" t="s">
        <v>7</v>
      </c>
      <c r="G9" s="24"/>
      <c r="H9" s="24"/>
    </row>
    <row r="10" spans="1:9" s="6" customFormat="1" ht="19.5" customHeight="1" x14ac:dyDescent="0.2">
      <c r="B10" s="47">
        <f t="array" ref="B10:H10">DaysAndWeeks+DATE(CalendarioAño,10,1)-WEEKDAY(DATE(CalendarioAño,10,1),(WeekStart="lunes")+1)+22</f>
        <v>45221</v>
      </c>
      <c r="C10" s="48">
        <v>45222</v>
      </c>
      <c r="D10" s="47">
        <v>45223</v>
      </c>
      <c r="E10" s="47">
        <v>45224</v>
      </c>
      <c r="F10" s="47">
        <v>45225</v>
      </c>
      <c r="G10" s="47">
        <v>45226</v>
      </c>
      <c r="H10" s="47">
        <v>45227</v>
      </c>
    </row>
    <row r="11" spans="1:9" s="5" customFormat="1" ht="48" customHeight="1" x14ac:dyDescent="0.2">
      <c r="B11" s="26"/>
      <c r="C11" s="26"/>
      <c r="D11" s="26"/>
      <c r="E11" s="57" t="s">
        <v>11</v>
      </c>
      <c r="F11" s="57" t="s">
        <v>13</v>
      </c>
      <c r="G11" s="26"/>
      <c r="H11" s="26"/>
    </row>
    <row r="12" spans="1:9" s="6" customFormat="1" ht="19.5" customHeight="1" x14ac:dyDescent="0.2">
      <c r="B12" s="35">
        <f t="array" ref="B12:H12">DaysAndWeeks+DATE(CalendarioAño,10,1)-WEEKDAY(DATE(CalendarioAño,10,1),(WeekStart="lunes")+1)+29</f>
        <v>45228</v>
      </c>
      <c r="C12" s="35">
        <v>45229</v>
      </c>
      <c r="D12" s="35">
        <v>45230</v>
      </c>
      <c r="E12" s="44">
        <v>45231</v>
      </c>
      <c r="F12" s="42">
        <v>45232</v>
      </c>
      <c r="G12" s="54">
        <v>45233</v>
      </c>
      <c r="H12" s="54">
        <v>45234</v>
      </c>
    </row>
    <row r="13" spans="1:9" s="5" customFormat="1" ht="48" customHeight="1" x14ac:dyDescent="0.2">
      <c r="B13" s="24"/>
      <c r="C13" s="49" t="s">
        <v>9</v>
      </c>
      <c r="D13" s="24"/>
      <c r="E13" s="24"/>
      <c r="F13" s="24"/>
      <c r="G13" s="24"/>
      <c r="H13" s="24"/>
    </row>
    <row r="14" spans="1:9" s="6" customFormat="1" ht="19.5" customHeight="1" x14ac:dyDescent="0.2">
      <c r="B14" s="55">
        <f t="array" ref="B14:C14">DaysAndWeeks+DATE(CalendarioAño,10,1)-WEEKDAY(DATE(CalendarioAño,10,1),(WeekStart="lunes")+1)+36</f>
        <v>45235</v>
      </c>
      <c r="C14" s="56">
        <v>45236</v>
      </c>
      <c r="D14" s="103" t="s">
        <v>0</v>
      </c>
      <c r="E14" s="103"/>
      <c r="F14" s="103"/>
      <c r="G14" s="103"/>
      <c r="H14" s="103"/>
    </row>
    <row r="15" spans="1:9" s="5" customFormat="1" ht="48" customHeight="1" x14ac:dyDescent="0.2">
      <c r="B15" s="26"/>
      <c r="C15" s="26"/>
      <c r="D15" s="104"/>
      <c r="E15" s="104"/>
      <c r="F15" s="104"/>
      <c r="G15" s="104"/>
      <c r="H15" s="104"/>
    </row>
  </sheetData>
  <mergeCells count="3">
    <mergeCell ref="B2:D2"/>
    <mergeCell ref="D14:H14"/>
    <mergeCell ref="D15:H15"/>
  </mergeCells>
  <conditionalFormatting sqref="B12:H12 B14:C14">
    <cfRule type="expression" dxfId="5" priority="2">
      <formula>AND(DAY(B12)&gt;=1,DAY(B12)&lt;=15)</formula>
    </cfRule>
  </conditionalFormatting>
  <conditionalFormatting sqref="B4:G4">
    <cfRule type="expression" dxfId="4" priority="1">
      <formula>DAY(B4)&gt;8</formula>
    </cfRule>
  </conditionalFormatting>
  <dataValidations count="8">
    <dataValidation allowBlank="1" showInputMessage="1" showErrorMessage="1" prompt="El día de la semana se determinará automáticamente" sqref="C3:H3" xr:uid="{00000000-0002-0000-0900-000000000000}"/>
    <dataValidation allowBlank="1" showInputMessage="1" showErrorMessage="1" prompt="Calendario del mes de octubre" sqref="A1" xr:uid="{00000000-0002-0000-0900-000001000000}"/>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2:D2" xr:uid="{00000000-0002-0000-0900-000002000000}"/>
    <dataValidation allowBlank="1" showInputMessage="1" showErrorMessage="1" prompt="Esta fila contiene los nombres de los días laborables de este calendario. Esta celda contiene el día de inicio de la semana. Para cambiar el día de inicio, escriba un nuevo día laborable en la celda L5 de la hoja de cálculo Enero" sqref="B3" xr:uid="{00000000-0002-0000-0900-000003000000}"/>
    <dataValidation allowBlank="1" showInputMessage="1" prompt="Escriba las notas del mes en la celda inferior." sqref="D14:H14" xr:uid="{00000000-0002-0000-0900-000004000000}"/>
    <dataValidation allowBlank="1" showInputMessage="1" prompt="Escriba las notas del mes en esta celda." sqref="D15:H15" xr:uid="{00000000-0002-0000-0900-000005000000}"/>
    <dataValidation allowBlank="1" showInputMessage="1" showErrorMessage="1" prompt="Las celdas de esta fila y las filas 7, 9, 11, 13 y 15 son para escribir notas diarias relacionadas con el día natural de la celda anterior." sqref="B5" xr:uid="{00000000-0002-0000-0900-000006000000}"/>
    <dataValidation allowBlank="1" showInputMessage="1" showErrorMessage="1" prompt="Esta fila y las filas 6, 8, 10, 12 y 14 contienen días naturales de la semana. Si esta celda no contiene el número 1, se trata de un día del mes anterior. Escriba notas en la celda D15." sqref="B4" xr:uid="{00000000-0002-0000-0900-000007000000}"/>
  </dataValidations>
  <printOptions horizontalCentered="1"/>
  <pageMargins left="0.25" right="0.25" top="0.5" bottom="0.5" header="0.3" footer="0.3"/>
  <pageSetup paperSize="9" scale="98" orientation="landscape" r:id="rId1"/>
  <headerFooter differentFirst="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59999389629810485"/>
    <pageSetUpPr fitToPage="1"/>
  </sheetPr>
  <dimension ref="A1:K15"/>
  <sheetViews>
    <sheetView showGridLines="0" showRowColHeaders="0" topLeftCell="A7" workbookViewId="0">
      <selection activeCell="L10" sqref="L10"/>
    </sheetView>
  </sheetViews>
  <sheetFormatPr baseColWidth="10" defaultColWidth="8.88671875" defaultRowHeight="14.25" x14ac:dyDescent="0.2"/>
  <cols>
    <col min="1" max="1" width="1.77734375" style="1" customWidth="1"/>
    <col min="2" max="8" width="15.44140625" style="1" customWidth="1"/>
    <col min="9" max="9" width="1.77734375" style="1" customWidth="1"/>
    <col min="10" max="10" width="10.6640625" style="11" customWidth="1"/>
    <col min="11" max="16384" width="8.88671875" style="11"/>
  </cols>
  <sheetData>
    <row r="1" spans="1:11" s="1" customFormat="1" ht="9" customHeight="1" x14ac:dyDescent="0.2">
      <c r="I1" s="1" t="s">
        <v>1</v>
      </c>
    </row>
    <row r="2" spans="1:11" s="1" customFormat="1" ht="100.5" customHeight="1" x14ac:dyDescent="0.2">
      <c r="B2" s="102" t="str">
        <f>"Noviembre "&amp;CalendarioAño</f>
        <v>Noviembre 2023</v>
      </c>
      <c r="C2" s="102"/>
      <c r="D2" s="102"/>
      <c r="E2" s="2"/>
      <c r="F2" s="2"/>
      <c r="G2" s="2"/>
      <c r="H2" s="3"/>
    </row>
    <row r="3" spans="1:11" s="4" customFormat="1" ht="19.5" customHeight="1" x14ac:dyDescent="0.2">
      <c r="A3" s="1"/>
      <c r="B3" s="20" t="str">
        <f>WeekStart</f>
        <v>domingo</v>
      </c>
      <c r="C3" s="20" t="str">
        <f t="shared" ref="C3:H3" si="0">TEXT(C4,"dddd")</f>
        <v>lunes</v>
      </c>
      <c r="D3" s="20" t="str">
        <f t="shared" si="0"/>
        <v>martes</v>
      </c>
      <c r="E3" s="20" t="str">
        <f t="shared" si="0"/>
        <v>miércoles</v>
      </c>
      <c r="F3" s="20" t="str">
        <f t="shared" si="0"/>
        <v>jueves</v>
      </c>
      <c r="G3" s="20" t="str">
        <f t="shared" si="0"/>
        <v>viernes</v>
      </c>
      <c r="H3" s="20" t="str">
        <f t="shared" si="0"/>
        <v>sábado</v>
      </c>
    </row>
    <row r="4" spans="1:11" s="6" customFormat="1" ht="19.5" customHeight="1" x14ac:dyDescent="0.2">
      <c r="B4" s="42">
        <f t="array" ref="B4:H4">DaysAndWeeks+DATE(CalendarioAño,11,1)-WEEKDAY(DATE(CalendarioAño,11,1),(WeekStart="lunes")+1)+1</f>
        <v>45228</v>
      </c>
      <c r="C4" s="43">
        <v>45229</v>
      </c>
      <c r="D4" s="44">
        <v>45230</v>
      </c>
      <c r="E4" s="35">
        <v>45231</v>
      </c>
      <c r="F4" s="35">
        <v>45232</v>
      </c>
      <c r="G4" s="35">
        <v>45233</v>
      </c>
      <c r="H4" s="35">
        <v>45234</v>
      </c>
    </row>
    <row r="5" spans="1:11" s="5" customFormat="1" ht="48" customHeight="1" x14ac:dyDescent="0.2">
      <c r="B5" s="22"/>
      <c r="C5" s="22"/>
      <c r="D5" s="22"/>
      <c r="E5" s="22"/>
      <c r="F5" s="22"/>
      <c r="G5" s="22"/>
      <c r="H5" s="22"/>
    </row>
    <row r="6" spans="1:11" s="6" customFormat="1" ht="19.5" customHeight="1" x14ac:dyDescent="0.2">
      <c r="B6" s="47">
        <f t="array" ref="B6:H6">DaysAndWeeks+DATE(CalendarioAño,11,1)-WEEKDAY(DATE(CalendarioAño,11,1),(WeekStart="lunes")+1)+8</f>
        <v>45235</v>
      </c>
      <c r="C6" s="48">
        <v>45236</v>
      </c>
      <c r="D6" s="47">
        <v>45237</v>
      </c>
      <c r="E6" s="47">
        <v>45238</v>
      </c>
      <c r="F6" s="47">
        <v>45239</v>
      </c>
      <c r="G6" s="47">
        <v>45240</v>
      </c>
      <c r="H6" s="47">
        <v>45241</v>
      </c>
    </row>
    <row r="7" spans="1:11" s="5" customFormat="1" ht="48" customHeight="1" x14ac:dyDescent="0.2">
      <c r="B7" s="26"/>
      <c r="C7" s="51" t="s">
        <v>6</v>
      </c>
      <c r="D7" s="26"/>
      <c r="E7" s="26"/>
      <c r="F7" s="26"/>
      <c r="G7" s="57" t="s">
        <v>22</v>
      </c>
      <c r="H7" s="61" t="s">
        <v>24</v>
      </c>
      <c r="J7" s="50" t="s">
        <v>16</v>
      </c>
      <c r="K7" s="83" t="s">
        <v>17</v>
      </c>
    </row>
    <row r="8" spans="1:11" s="6" customFormat="1" ht="19.5" customHeight="1" x14ac:dyDescent="0.2">
      <c r="B8" s="35">
        <f t="array" ref="B8:H8">DaysAndWeeks+DATE(CalendarioAño,11,1)-WEEKDAY(DATE(CalendarioAño,11,1),(WeekStart="lunes")+1)+15</f>
        <v>45242</v>
      </c>
      <c r="C8" s="37">
        <v>45243</v>
      </c>
      <c r="D8" s="35">
        <v>45244</v>
      </c>
      <c r="E8" s="35">
        <v>45245</v>
      </c>
      <c r="F8" s="35">
        <v>45246</v>
      </c>
      <c r="G8" s="35">
        <v>45247</v>
      </c>
      <c r="H8" s="35">
        <v>45248</v>
      </c>
    </row>
    <row r="9" spans="1:11" s="5" customFormat="1" ht="48" customHeight="1" x14ac:dyDescent="0.2">
      <c r="B9" s="24"/>
      <c r="C9" s="31" t="s">
        <v>6</v>
      </c>
      <c r="D9" s="24"/>
      <c r="E9" s="40" t="s">
        <v>14</v>
      </c>
      <c r="F9" s="40" t="s">
        <v>7</v>
      </c>
      <c r="G9" s="24"/>
      <c r="H9" s="24"/>
    </row>
    <row r="10" spans="1:11" s="6" customFormat="1" ht="19.5" customHeight="1" x14ac:dyDescent="0.2">
      <c r="B10" s="47">
        <f t="array" ref="B10:H10">DaysAndWeeks+DATE(CalendarioAño,11,1)-WEEKDAY(DATE(CalendarioAño,11,1),(WeekStart="lunes")+1)+22</f>
        <v>45249</v>
      </c>
      <c r="C10" s="48">
        <v>45250</v>
      </c>
      <c r="D10" s="47">
        <v>45251</v>
      </c>
      <c r="E10" s="47">
        <v>45252</v>
      </c>
      <c r="F10" s="47">
        <v>45253</v>
      </c>
      <c r="G10" s="47">
        <v>45254</v>
      </c>
      <c r="H10" s="47">
        <v>45255</v>
      </c>
    </row>
    <row r="11" spans="1:11" s="5" customFormat="1" ht="48" customHeight="1" x14ac:dyDescent="0.2">
      <c r="B11" s="26"/>
      <c r="C11" s="26"/>
      <c r="D11" s="90" t="s">
        <v>21</v>
      </c>
      <c r="E11" s="26"/>
      <c r="F11" s="26"/>
      <c r="G11" s="26"/>
      <c r="H11" s="26"/>
    </row>
    <row r="12" spans="1:11" s="6" customFormat="1" ht="19.5" customHeight="1" x14ac:dyDescent="0.2">
      <c r="B12" s="35">
        <f t="array" ref="B12:H12">DaysAndWeeks+DATE(CalendarioAño,11,1)-WEEKDAY(DATE(CalendarioAño,11,1),(WeekStart="lunes")+1)+29</f>
        <v>45256</v>
      </c>
      <c r="C12" s="35">
        <v>45257</v>
      </c>
      <c r="D12" s="35">
        <v>45258</v>
      </c>
      <c r="E12" s="35">
        <v>45259</v>
      </c>
      <c r="F12" s="38">
        <v>45260</v>
      </c>
      <c r="G12" s="42">
        <v>45261</v>
      </c>
      <c r="H12" s="42">
        <v>45262</v>
      </c>
    </row>
    <row r="13" spans="1:11" s="5" customFormat="1" ht="48" customHeight="1" x14ac:dyDescent="0.2">
      <c r="B13" s="24"/>
      <c r="C13" s="30" t="s">
        <v>9</v>
      </c>
      <c r="D13" s="24"/>
      <c r="E13" s="40" t="s">
        <v>11</v>
      </c>
      <c r="F13" s="50" t="s">
        <v>15</v>
      </c>
      <c r="G13" s="24"/>
      <c r="H13" s="24"/>
    </row>
    <row r="14" spans="1:11" s="6" customFormat="1" ht="19.5" customHeight="1" x14ac:dyDescent="0.2">
      <c r="B14" s="21">
        <f t="array" ref="B14:C14">DaysAndWeeks+DATE(CalendarioAño,11,1)-WEEKDAY(DATE(CalendarioAño,11,1),(WeekStart="lunes")+1)+36</f>
        <v>45263</v>
      </c>
      <c r="C14" s="29">
        <v>45264</v>
      </c>
      <c r="D14" s="103" t="s">
        <v>0</v>
      </c>
      <c r="E14" s="103"/>
      <c r="F14" s="103"/>
      <c r="G14" s="103"/>
      <c r="H14" s="103"/>
    </row>
    <row r="15" spans="1:11" s="5" customFormat="1" ht="48" customHeight="1" x14ac:dyDescent="0.2">
      <c r="B15" s="26"/>
      <c r="C15" s="26"/>
      <c r="D15" s="104"/>
      <c r="E15" s="104"/>
      <c r="F15" s="104"/>
      <c r="G15" s="104"/>
      <c r="H15" s="104"/>
    </row>
  </sheetData>
  <mergeCells count="3">
    <mergeCell ref="B2:D2"/>
    <mergeCell ref="D14:H14"/>
    <mergeCell ref="D15:H15"/>
  </mergeCells>
  <conditionalFormatting sqref="B12:H12 B14:C14">
    <cfRule type="expression" dxfId="3" priority="2">
      <formula>AND(DAY(B12)&gt;=1,DAY(B12)&lt;=15)</formula>
    </cfRule>
  </conditionalFormatting>
  <conditionalFormatting sqref="B4:G4">
    <cfRule type="expression" dxfId="2" priority="1">
      <formula>DAY(B4)&gt;8</formula>
    </cfRule>
  </conditionalFormatting>
  <dataValidations count="8">
    <dataValidation allowBlank="1" showInputMessage="1" showErrorMessage="1" prompt="El día de la semana se determinará automáticamente" sqref="C3:H3" xr:uid="{00000000-0002-0000-0A00-000000000000}"/>
    <dataValidation allowBlank="1" showInputMessage="1" showErrorMessage="1" prompt="Calendario del mes de noviembre" sqref="A1" xr:uid="{00000000-0002-0000-0A00-000001000000}"/>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2:D2" xr:uid="{00000000-0002-0000-0A00-000002000000}"/>
    <dataValidation allowBlank="1" showInputMessage="1" showErrorMessage="1" prompt="Esta fila y las filas 6, 8, 10, 12 y 14 contienen días naturales de la semana. Si esta celda no contiene el número 1, se trata de un día del mes anterior. Escriba notas en la celda D15." sqref="B4" xr:uid="{00000000-0002-0000-0A00-000003000000}"/>
    <dataValidation allowBlank="1" showInputMessage="1" showErrorMessage="1" prompt="Las celdas de esta fila y las filas 7, 9, 11, 13 y 15 son para escribir notas diarias relacionadas con el día natural de la celda anterior." sqref="B5" xr:uid="{00000000-0002-0000-0A00-000004000000}"/>
    <dataValidation allowBlank="1" showInputMessage="1" prompt="Escriba las notas del mes en esta celda." sqref="D15:H15" xr:uid="{00000000-0002-0000-0A00-000005000000}"/>
    <dataValidation allowBlank="1" showInputMessage="1" prompt="Escriba las notas del mes en la celda inferior." sqref="D14:H14" xr:uid="{00000000-0002-0000-0A00-000006000000}"/>
    <dataValidation allowBlank="1" showInputMessage="1" showErrorMessage="1" prompt="Esta fila contiene los nombres de los días laborables de este calendario. Esta celda contiene el día de inicio de la semana. Para cambiar el día de inicio, escriba un nuevo día laborable en la celda L5 de la hoja de cálculo Enero" sqref="B3" xr:uid="{00000000-0002-0000-0A00-000007000000}"/>
  </dataValidations>
  <printOptions horizontalCentered="1"/>
  <pageMargins left="0.25" right="0.25" top="0.5" bottom="0.5" header="0.3" footer="0.3"/>
  <pageSetup paperSize="9" scale="98" orientation="landscape" r:id="rId1"/>
  <headerFooter differentFirst="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tint="0.59999389629810485"/>
    <pageSetUpPr fitToPage="1"/>
  </sheetPr>
  <dimension ref="A1:K15"/>
  <sheetViews>
    <sheetView showGridLines="0" showRowColHeaders="0" workbookViewId="0">
      <selection activeCell="J7" sqref="J7"/>
    </sheetView>
  </sheetViews>
  <sheetFormatPr baseColWidth="10" defaultColWidth="8.88671875" defaultRowHeight="14.25" x14ac:dyDescent="0.2"/>
  <cols>
    <col min="1" max="1" width="1.77734375" style="1" customWidth="1"/>
    <col min="2" max="8" width="15.44140625" style="1" customWidth="1"/>
    <col min="9" max="9" width="1.77734375" style="1" customWidth="1"/>
    <col min="10" max="16384" width="8.88671875" style="11"/>
  </cols>
  <sheetData>
    <row r="1" spans="1:11" s="1" customFormat="1" ht="9" customHeight="1" x14ac:dyDescent="0.2">
      <c r="I1" s="1" t="s">
        <v>1</v>
      </c>
    </row>
    <row r="2" spans="1:11" s="1" customFormat="1" ht="100.5" customHeight="1" x14ac:dyDescent="0.2">
      <c r="B2" s="91" t="str">
        <f>"Diciembre "&amp;CalendarioAño</f>
        <v>Diciembre 2023</v>
      </c>
      <c r="C2" s="91"/>
      <c r="D2" s="91"/>
      <c r="E2" s="2"/>
      <c r="F2" s="2"/>
      <c r="G2" s="2"/>
      <c r="H2" s="3"/>
    </row>
    <row r="3" spans="1:11" s="4" customFormat="1" ht="19.5" customHeight="1" x14ac:dyDescent="0.2">
      <c r="A3" s="1"/>
      <c r="B3" s="14" t="str">
        <f>WeekStart</f>
        <v>domingo</v>
      </c>
      <c r="C3" s="14" t="str">
        <f t="shared" ref="C3:H3" si="0">TEXT(C4,"dddd")</f>
        <v>lunes</v>
      </c>
      <c r="D3" s="14" t="str">
        <f t="shared" si="0"/>
        <v>martes</v>
      </c>
      <c r="E3" s="14" t="str">
        <f t="shared" si="0"/>
        <v>miércoles</v>
      </c>
      <c r="F3" s="14" t="str">
        <f t="shared" si="0"/>
        <v>jueves</v>
      </c>
      <c r="G3" s="14" t="str">
        <f t="shared" si="0"/>
        <v>viernes</v>
      </c>
      <c r="H3" s="14" t="str">
        <f t="shared" si="0"/>
        <v>sábado</v>
      </c>
    </row>
    <row r="4" spans="1:11" s="6" customFormat="1" ht="19.5" customHeight="1" x14ac:dyDescent="0.2">
      <c r="B4" s="42">
        <f t="array" ref="B4:H4">DaysAndWeeks+DATE(CalendarioAño,12,1)-WEEKDAY(DATE(CalendarioAño,12,1),(WeekStart="lunes")+1)+1</f>
        <v>45256</v>
      </c>
      <c r="C4" s="43">
        <v>45257</v>
      </c>
      <c r="D4" s="44">
        <v>45258</v>
      </c>
      <c r="E4" s="45">
        <v>45259</v>
      </c>
      <c r="F4" s="45">
        <v>45260</v>
      </c>
      <c r="G4" s="32">
        <v>45261</v>
      </c>
      <c r="H4" s="32">
        <v>45262</v>
      </c>
    </row>
    <row r="5" spans="1:11" s="5" customFormat="1" ht="48" customHeight="1" x14ac:dyDescent="0.2">
      <c r="B5" s="22"/>
      <c r="C5" s="22"/>
      <c r="D5" s="22"/>
      <c r="E5" s="22"/>
      <c r="F5" s="22"/>
      <c r="G5" s="22"/>
      <c r="H5" s="22"/>
    </row>
    <row r="6" spans="1:11" s="6" customFormat="1" ht="19.5" customHeight="1" x14ac:dyDescent="0.2">
      <c r="B6" s="33">
        <f t="array" ref="B6:H6">DaysAndWeeks+DATE(CalendarioAño,12,1)-WEEKDAY(DATE(CalendarioAño,12,1),(WeekStart="lunes")+1)+8</f>
        <v>45263</v>
      </c>
      <c r="C6" s="33">
        <v>45264</v>
      </c>
      <c r="D6" s="33">
        <v>45265</v>
      </c>
      <c r="E6" s="33">
        <v>45266</v>
      </c>
      <c r="F6" s="33">
        <v>45267</v>
      </c>
      <c r="G6" s="34">
        <v>45268</v>
      </c>
      <c r="H6" s="33">
        <v>45269</v>
      </c>
    </row>
    <row r="7" spans="1:11" s="5" customFormat="1" ht="48" customHeight="1" x14ac:dyDescent="0.2">
      <c r="B7" s="25"/>
      <c r="C7" s="85" t="s">
        <v>16</v>
      </c>
      <c r="D7" s="25"/>
      <c r="E7" s="25"/>
      <c r="F7" s="25"/>
      <c r="G7" s="28" t="s">
        <v>6</v>
      </c>
      <c r="H7" s="84" t="s">
        <v>24</v>
      </c>
      <c r="J7" s="50" t="s">
        <v>22</v>
      </c>
      <c r="K7" s="83" t="s">
        <v>23</v>
      </c>
    </row>
    <row r="8" spans="1:11" s="6" customFormat="1" ht="19.5" customHeight="1" x14ac:dyDescent="0.2">
      <c r="B8" s="35">
        <f t="array" ref="B8:H8">DaysAndWeeks+DATE(CalendarioAño,12,1)-WEEKDAY(DATE(CalendarioAño,12,1),(WeekStart="lunes")+1)+15</f>
        <v>45270</v>
      </c>
      <c r="C8" s="35">
        <v>45271</v>
      </c>
      <c r="D8" s="35">
        <v>45272</v>
      </c>
      <c r="E8" s="35">
        <v>45273</v>
      </c>
      <c r="F8" s="35">
        <v>45274</v>
      </c>
      <c r="G8" s="35">
        <v>45275</v>
      </c>
      <c r="H8" s="35">
        <v>45276</v>
      </c>
    </row>
    <row r="9" spans="1:11" s="5" customFormat="1" ht="48" customHeight="1" x14ac:dyDescent="0.2">
      <c r="B9" s="24"/>
      <c r="C9" s="24"/>
      <c r="D9" s="30" t="s">
        <v>12</v>
      </c>
      <c r="E9" s="24"/>
      <c r="F9" s="24"/>
      <c r="G9" s="24"/>
      <c r="H9" s="24"/>
    </row>
    <row r="10" spans="1:11" s="6" customFormat="1" ht="19.5" customHeight="1" x14ac:dyDescent="0.2">
      <c r="B10" s="33">
        <f t="array" ref="B10:H10">DaysAndWeeks+DATE(CalendarioAño,12,1)-WEEKDAY(DATE(CalendarioAño,12,1),(WeekStart="lunes")+1)+22</f>
        <v>45277</v>
      </c>
      <c r="C10" s="36">
        <v>45278</v>
      </c>
      <c r="D10" s="33">
        <v>45279</v>
      </c>
      <c r="E10" s="33">
        <v>45280</v>
      </c>
      <c r="F10" s="33">
        <v>45281</v>
      </c>
      <c r="G10" s="33">
        <v>45282</v>
      </c>
      <c r="H10" s="33">
        <v>45283</v>
      </c>
    </row>
    <row r="11" spans="1:11" s="5" customFormat="1" ht="48" customHeight="1" x14ac:dyDescent="0.2">
      <c r="B11" s="25"/>
      <c r="C11" s="25"/>
      <c r="D11" s="85" t="s">
        <v>21</v>
      </c>
      <c r="E11" s="84" t="s">
        <v>14</v>
      </c>
      <c r="F11" s="84" t="s">
        <v>7</v>
      </c>
      <c r="G11" s="25"/>
      <c r="H11" s="25"/>
    </row>
    <row r="12" spans="1:11" s="6" customFormat="1" ht="19.5" customHeight="1" x14ac:dyDescent="0.2">
      <c r="B12" s="35">
        <f t="array" ref="B12:H12">DaysAndWeeks+DATE(CalendarioAño,12,1)-WEEKDAY(DATE(CalendarioAño,12,1),(WeekStart="lunes")+1)+29</f>
        <v>45284</v>
      </c>
      <c r="C12" s="37">
        <v>45285</v>
      </c>
      <c r="D12" s="35">
        <v>45286</v>
      </c>
      <c r="E12" s="35">
        <v>45287</v>
      </c>
      <c r="F12" s="38">
        <v>45288</v>
      </c>
      <c r="G12" s="39">
        <v>45289</v>
      </c>
      <c r="H12" s="39">
        <v>45290</v>
      </c>
    </row>
    <row r="13" spans="1:11" s="5" customFormat="1" ht="48" customHeight="1" x14ac:dyDescent="0.2">
      <c r="B13" s="24"/>
      <c r="C13" s="31" t="s">
        <v>6</v>
      </c>
      <c r="D13" s="24"/>
      <c r="E13" s="40" t="s">
        <v>11</v>
      </c>
      <c r="F13" s="41" t="s">
        <v>13</v>
      </c>
      <c r="G13" s="24"/>
      <c r="H13" s="24"/>
      <c r="J13" s="30" t="s">
        <v>10</v>
      </c>
    </row>
    <row r="14" spans="1:11" s="6" customFormat="1" ht="19.5" customHeight="1" x14ac:dyDescent="0.2">
      <c r="B14" s="33">
        <f t="array" ref="B14:C14">DaysAndWeeks+DATE(CalendarioAño,12,1)-WEEKDAY(DATE(CalendarioAño,12,1),(WeekStart="lunes")+1)+36</f>
        <v>45291</v>
      </c>
      <c r="C14" s="46">
        <v>45292</v>
      </c>
      <c r="D14" s="92" t="s">
        <v>0</v>
      </c>
      <c r="E14" s="92"/>
      <c r="F14" s="92"/>
      <c r="G14" s="92"/>
      <c r="H14" s="92"/>
    </row>
    <row r="15" spans="1:11" s="5" customFormat="1" ht="48" customHeight="1" x14ac:dyDescent="0.2">
      <c r="B15" s="25"/>
      <c r="C15" s="25"/>
      <c r="D15" s="105"/>
      <c r="E15" s="105"/>
      <c r="F15" s="105"/>
      <c r="G15" s="105"/>
      <c r="H15" s="105"/>
    </row>
  </sheetData>
  <mergeCells count="3">
    <mergeCell ref="B2:D2"/>
    <mergeCell ref="D14:H14"/>
    <mergeCell ref="D15:H15"/>
  </mergeCells>
  <conditionalFormatting sqref="B12 B14:C14 D12:H12">
    <cfRule type="expression" dxfId="1" priority="2">
      <formula>AND(DAY(B12)&gt;=1,DAY(B12)&lt;=15)</formula>
    </cfRule>
  </conditionalFormatting>
  <conditionalFormatting sqref="B4:G4">
    <cfRule type="expression" dxfId="0" priority="1">
      <formula>DAY(B4)&gt;8</formula>
    </cfRule>
  </conditionalFormatting>
  <dataValidations count="8">
    <dataValidation allowBlank="1" showInputMessage="1" showErrorMessage="1" prompt="El día de la semana se determinará automáticamente" sqref="C3:H3" xr:uid="{00000000-0002-0000-0B00-000000000000}"/>
    <dataValidation allowBlank="1" showInputMessage="1" showErrorMessage="1" prompt="Calendario del mes de diciembre" sqref="A1" xr:uid="{00000000-0002-0000-0B00-000001000000}"/>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2:D2" xr:uid="{00000000-0002-0000-0B00-000002000000}"/>
    <dataValidation allowBlank="1" showInputMessage="1" showErrorMessage="1" prompt="Esta fila contiene los nombres de los días laborables de este calendario. Esta celda contiene el día de inicio de la semana. Para cambiar el día de inicio, escriba un nuevo día laborable en la celda L5 de la hoja de cálculo Enero" sqref="B3" xr:uid="{00000000-0002-0000-0B00-000003000000}"/>
    <dataValidation allowBlank="1" showInputMessage="1" prompt="Escriba las notas del mes en la celda inferior." sqref="D14:H14" xr:uid="{00000000-0002-0000-0B00-000004000000}"/>
    <dataValidation allowBlank="1" showInputMessage="1" prompt="Escriba las notas del mes en esta celda." sqref="D15:H15" xr:uid="{00000000-0002-0000-0B00-000005000000}"/>
    <dataValidation allowBlank="1" showInputMessage="1" showErrorMessage="1" prompt="Las celdas de esta fila y las filas 7, 9, 11, 13 y 15 son para escribir notas diarias relacionadas con el día natural de la celda anterior." sqref="B5" xr:uid="{00000000-0002-0000-0B00-000006000000}"/>
    <dataValidation allowBlank="1" showInputMessage="1" showErrorMessage="1" prompt="Esta fila y las filas 6, 8, 10, 12 y 14 contienen días naturales de la semana. Si esta celda no contiene el número 1, se trata de un día del mes anterior. Escriba notas en la celda D15." sqref="B4" xr:uid="{00000000-0002-0000-0B00-000007000000}"/>
  </dataValidations>
  <printOptions horizontalCentered="1"/>
  <pageMargins left="0.25" right="0.25" top="0.5" bottom="0.5" header="0.3" footer="0.3"/>
  <pageSetup paperSize="9" scale="98" orientation="landscape" r:id="rId1"/>
  <headerFooter differentFirst="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76CC3E5D-B587-4053-A3C4-C2DF55688C1B}">
  <ds:schemaRefs>
    <ds:schemaRef ds:uri="http://schemas.microsoft.com/sharepoint/v3/contenttype/forms"/>
  </ds:schemaRefs>
</ds:datastoreItem>
</file>

<file path=customXml/itemProps2.xml><?xml version="1.0" encoding="utf-8"?>
<ds:datastoreItem xmlns:ds="http://schemas.openxmlformats.org/officeDocument/2006/customXml" ds:itemID="{97501469-543E-4ECF-99B3-50F59D3BB6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D21365-C633-41AF-AFCA-4E29F60F1391}">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39</vt:i4>
      </vt:variant>
    </vt:vector>
  </HeadingPairs>
  <TitlesOfParts>
    <vt:vector size="51" baseType="lpstr">
      <vt:lpstr>Enero</vt:lpstr>
      <vt:lpstr>Febrero</vt:lpstr>
      <vt:lpstr>Marzo</vt:lpstr>
      <vt:lpstr>Abril</vt:lpstr>
      <vt:lpstr>Mayo</vt:lpstr>
      <vt:lpstr>Junio</vt:lpstr>
      <vt:lpstr>Julio</vt:lpstr>
      <vt:lpstr>Agosto</vt:lpstr>
      <vt:lpstr>Septiembre</vt:lpstr>
      <vt:lpstr>Octubre</vt:lpstr>
      <vt:lpstr>Noviembre</vt:lpstr>
      <vt:lpstr>Diciembre</vt:lpstr>
      <vt:lpstr>Abril!Área_de_impresión</vt:lpstr>
      <vt:lpstr>Agosto!Área_de_impresión</vt:lpstr>
      <vt:lpstr>Diciembre!Área_de_impresión</vt:lpstr>
      <vt:lpstr>Enero!Área_de_impresión</vt:lpstr>
      <vt:lpstr>Febrero!Área_de_impresión</vt:lpstr>
      <vt:lpstr>Julio!Área_de_impresión</vt:lpstr>
      <vt:lpstr>Junio!Área_de_impresión</vt:lpstr>
      <vt:lpstr>Marzo!Área_de_impresión</vt:lpstr>
      <vt:lpstr>Mayo!Área_de_impresión</vt:lpstr>
      <vt:lpstr>Noviembre!Área_de_impresión</vt:lpstr>
      <vt:lpstr>Octubre!Área_de_impresión</vt:lpstr>
      <vt:lpstr>Septiembre!Área_de_impresión</vt:lpstr>
      <vt:lpstr>CalendarioAño</vt:lpstr>
      <vt:lpstr>ColumnTitleRegion1..H12.1</vt:lpstr>
      <vt:lpstr>ColumnTitleRegion1..H12.10</vt:lpstr>
      <vt:lpstr>ColumnTitleRegion1..H12.11</vt:lpstr>
      <vt:lpstr>ColumnTitleRegion1..H12.12</vt:lpstr>
      <vt:lpstr>ColumnTitleRegion1..H12.2</vt:lpstr>
      <vt:lpstr>ColumnTitleRegion1..H12.3</vt:lpstr>
      <vt:lpstr>ColumnTitleRegion1..H12.4</vt:lpstr>
      <vt:lpstr>ColumnTitleRegion1..H12.5</vt:lpstr>
      <vt:lpstr>ColumnTitleRegion1..H12.6</vt:lpstr>
      <vt:lpstr>ColumnTitleRegion1..H12.7</vt:lpstr>
      <vt:lpstr>ColumnTitleRegion1..H12.8</vt:lpstr>
      <vt:lpstr>ColumnTitleRegion1..H12.9</vt:lpstr>
      <vt:lpstr>ColumnTitleRegion2..C14.1</vt:lpstr>
      <vt:lpstr>ColumnTitleRegion2..C14.10</vt:lpstr>
      <vt:lpstr>ColumnTitleRegion2..C14.11</vt:lpstr>
      <vt:lpstr>ColumnTitleRegion2..C14.12</vt:lpstr>
      <vt:lpstr>ColumnTitleRegion2..C14.2</vt:lpstr>
      <vt:lpstr>ColumnTitleRegion2..C14.3</vt:lpstr>
      <vt:lpstr>ColumnTitleRegion2..C14.4</vt:lpstr>
      <vt:lpstr>ColumnTitleRegion2..C14.5</vt:lpstr>
      <vt:lpstr>ColumnTitleRegion2..C14.6</vt:lpstr>
      <vt:lpstr>ColumnTitleRegion2..C14.7</vt:lpstr>
      <vt:lpstr>ColumnTitleRegion2..C14.8</vt:lpstr>
      <vt:lpstr>ColumnTitleRegion2..C14.9</vt:lpstr>
      <vt:lpstr>RowTitleRegion1..K3</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2018-10-01T01:18:08Z</dcterms:created>
  <dcterms:modified xsi:type="dcterms:W3CDTF">2023-04-11T22:04:44Z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