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1PLA08\Desktop\"/>
    </mc:Choice>
  </mc:AlternateContent>
  <bookViews>
    <workbookView xWindow="0" yWindow="0" windowWidth="20490" windowHeight="7755" activeTab="2"/>
  </bookViews>
  <sheets>
    <sheet name="ESTADO OM SUBRED" sheetId="13" r:id="rId1"/>
    <sheet name="ESTADO ACCIONES SUBRED" sheetId="8" r:id="rId2"/>
    <sheet name="PORCENTAJE CUMPLIMIENTO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8" i="13" l="1"/>
  <c r="D228" i="13"/>
  <c r="E244" i="8" l="1"/>
  <c r="H244" i="8"/>
  <c r="I244" i="8"/>
  <c r="J244" i="8"/>
  <c r="K244" i="8"/>
  <c r="H245" i="8"/>
  <c r="I245" i="8"/>
  <c r="J245" i="8"/>
  <c r="K245" i="8"/>
  <c r="E245" i="8"/>
  <c r="F241" i="13" l="1"/>
  <c r="D241" i="13"/>
  <c r="F234" i="13"/>
  <c r="D234" i="13"/>
  <c r="F230" i="13"/>
  <c r="D230" i="13"/>
  <c r="E213" i="13"/>
  <c r="E212" i="13"/>
  <c r="E202" i="13"/>
  <c r="E201" i="13"/>
  <c r="E200" i="13"/>
  <c r="E199" i="13"/>
  <c r="E198" i="13"/>
  <c r="E192" i="13"/>
  <c r="E183" i="13"/>
  <c r="E182" i="13"/>
  <c r="E181" i="13"/>
  <c r="E180" i="13"/>
  <c r="E171" i="13"/>
  <c r="E170" i="13"/>
  <c r="E169" i="13"/>
  <c r="E168" i="13"/>
  <c r="E167" i="13"/>
  <c r="E158" i="13"/>
  <c r="E157" i="13"/>
  <c r="E156" i="13"/>
  <c r="E155" i="13"/>
  <c r="E142" i="13"/>
  <c r="E133" i="13"/>
  <c r="E132" i="13"/>
  <c r="E131" i="13"/>
  <c r="E130" i="13"/>
  <c r="E129" i="13"/>
  <c r="E128" i="13"/>
  <c r="E119" i="13"/>
  <c r="E118" i="13"/>
  <c r="E117" i="13"/>
  <c r="E116" i="13"/>
  <c r="E115" i="13"/>
  <c r="E114" i="13"/>
  <c r="E105" i="13"/>
  <c r="E104" i="13"/>
  <c r="E103" i="13"/>
  <c r="E102" i="13"/>
  <c r="E101" i="13"/>
  <c r="E100" i="13"/>
  <c r="E91" i="13"/>
  <c r="E90" i="13"/>
  <c r="E89" i="13"/>
  <c r="E88" i="13"/>
  <c r="E87" i="13"/>
  <c r="E74" i="13"/>
  <c r="E73" i="13"/>
  <c r="E72" i="13"/>
  <c r="E71" i="13"/>
  <c r="E70" i="13"/>
  <c r="E61" i="13"/>
  <c r="E60" i="13"/>
  <c r="E59" i="13"/>
  <c r="E58" i="13"/>
  <c r="E57" i="13"/>
  <c r="E48" i="13"/>
  <c r="E47" i="13"/>
  <c r="E46" i="13"/>
  <c r="E45" i="13"/>
  <c r="E44" i="13"/>
  <c r="E43" i="13"/>
  <c r="E34" i="13"/>
  <c r="E33" i="13"/>
  <c r="E32" i="13"/>
  <c r="E31" i="13"/>
  <c r="E30" i="13"/>
  <c r="E29" i="13"/>
  <c r="E28" i="13"/>
  <c r="E19" i="13"/>
  <c r="E18" i="13"/>
  <c r="E17" i="13"/>
  <c r="E16" i="13"/>
  <c r="E15" i="13"/>
  <c r="E14" i="13"/>
  <c r="E13" i="13"/>
  <c r="E12" i="13"/>
  <c r="E235" i="13"/>
  <c r="F235" i="13"/>
  <c r="D235" i="13"/>
  <c r="G221" i="8"/>
  <c r="F221" i="8" s="1"/>
  <c r="G220" i="8"/>
  <c r="F220" i="8" s="1"/>
  <c r="G211" i="8"/>
  <c r="F211" i="8" s="1"/>
  <c r="G210" i="8"/>
  <c r="F210" i="8" s="1"/>
  <c r="G209" i="8"/>
  <c r="F209" i="8" s="1"/>
  <c r="G208" i="8"/>
  <c r="F208" i="8"/>
  <c r="G207" i="8"/>
  <c r="F207" i="8" s="1"/>
  <c r="G201" i="8"/>
  <c r="F201" i="8" s="1"/>
  <c r="G192" i="8"/>
  <c r="F192" i="8" s="1"/>
  <c r="G191" i="8"/>
  <c r="F191" i="8" s="1"/>
  <c r="G190" i="8"/>
  <c r="F190" i="8" s="1"/>
  <c r="G189" i="8"/>
  <c r="F189" i="8" s="1"/>
  <c r="G180" i="8"/>
  <c r="F180" i="8" s="1"/>
  <c r="G179" i="8"/>
  <c r="F179" i="8" s="1"/>
  <c r="G178" i="8"/>
  <c r="F178" i="8" s="1"/>
  <c r="G177" i="8"/>
  <c r="F177" i="8" s="1"/>
  <c r="G176" i="8"/>
  <c r="F176" i="8" s="1"/>
  <c r="G167" i="8"/>
  <c r="F167" i="8" s="1"/>
  <c r="G166" i="8"/>
  <c r="F166" i="8" s="1"/>
  <c r="G165" i="8"/>
  <c r="F165" i="8" s="1"/>
  <c r="G164" i="8"/>
  <c r="F164" i="8" s="1"/>
  <c r="G146" i="8"/>
  <c r="F146" i="8" s="1"/>
  <c r="G137" i="8"/>
  <c r="F137" i="8" s="1"/>
  <c r="G136" i="8"/>
  <c r="F136" i="8" s="1"/>
  <c r="G135" i="8"/>
  <c r="F135" i="8" s="1"/>
  <c r="G134" i="8"/>
  <c r="F134" i="8" s="1"/>
  <c r="G133" i="8"/>
  <c r="F133" i="8" s="1"/>
  <c r="G132" i="8"/>
  <c r="F132" i="8" s="1"/>
  <c r="G123" i="8"/>
  <c r="F123" i="8" s="1"/>
  <c r="G122" i="8"/>
  <c r="F122" i="8" s="1"/>
  <c r="D122" i="8" s="1"/>
  <c r="G121" i="8"/>
  <c r="F121" i="8" s="1"/>
  <c r="G120" i="8"/>
  <c r="F120" i="8" s="1"/>
  <c r="G119" i="8"/>
  <c r="F119" i="8" s="1"/>
  <c r="G118" i="8"/>
  <c r="F118" i="8" s="1"/>
  <c r="G109" i="8"/>
  <c r="F109" i="8" s="1"/>
  <c r="G108" i="8"/>
  <c r="F108" i="8" s="1"/>
  <c r="G107" i="8"/>
  <c r="F107" i="8" s="1"/>
  <c r="G106" i="8"/>
  <c r="F106" i="8" s="1"/>
  <c r="G105" i="8"/>
  <c r="F105" i="8" s="1"/>
  <c r="G104" i="8"/>
  <c r="F104" i="8" s="1"/>
  <c r="G95" i="8"/>
  <c r="F95" i="8" s="1"/>
  <c r="G94" i="8"/>
  <c r="F94" i="8" s="1"/>
  <c r="G93" i="8"/>
  <c r="F93" i="8" s="1"/>
  <c r="G92" i="8"/>
  <c r="F92" i="8" s="1"/>
  <c r="G91" i="8"/>
  <c r="F91" i="8" s="1"/>
  <c r="G74" i="8"/>
  <c r="F74" i="8" s="1"/>
  <c r="G73" i="8"/>
  <c r="F73" i="8" s="1"/>
  <c r="G72" i="8"/>
  <c r="F72" i="8" s="1"/>
  <c r="G71" i="8"/>
  <c r="F71" i="8" s="1"/>
  <c r="G70" i="8"/>
  <c r="F70" i="8" s="1"/>
  <c r="G61" i="8"/>
  <c r="F61" i="8" s="1"/>
  <c r="G60" i="8"/>
  <c r="F60" i="8" s="1"/>
  <c r="G59" i="8"/>
  <c r="F59" i="8" s="1"/>
  <c r="G58" i="8"/>
  <c r="F58" i="8" s="1"/>
  <c r="G57" i="8"/>
  <c r="F57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18" i="8"/>
  <c r="E230" i="13" l="1"/>
  <c r="E234" i="13"/>
  <c r="E228" i="13"/>
  <c r="F18" i="8"/>
  <c r="G244" i="8"/>
  <c r="D229" i="13"/>
  <c r="D231" i="13"/>
  <c r="D232" i="13"/>
  <c r="D233" i="13"/>
  <c r="D236" i="13"/>
  <c r="D237" i="13"/>
  <c r="D238" i="13"/>
  <c r="D239" i="13"/>
  <c r="D240" i="13"/>
  <c r="D242" i="13"/>
  <c r="D18" i="8" l="1"/>
  <c r="F244" i="8"/>
  <c r="C263" i="13"/>
  <c r="C262" i="13"/>
  <c r="C261" i="13"/>
  <c r="C260" i="13"/>
  <c r="C259" i="13"/>
  <c r="E238" i="13"/>
  <c r="E237" i="13"/>
  <c r="E236" i="13"/>
  <c r="E233" i="13"/>
  <c r="E232" i="13"/>
  <c r="E231" i="13"/>
  <c r="E229" i="13"/>
  <c r="F147" i="13"/>
  <c r="F257" i="13" s="1"/>
  <c r="H249" i="8"/>
  <c r="I249" i="8"/>
  <c r="J249" i="8"/>
  <c r="K249" i="8"/>
  <c r="H250" i="8"/>
  <c r="I250" i="8"/>
  <c r="J250" i="8"/>
  <c r="K250" i="8"/>
  <c r="H251" i="8"/>
  <c r="I251" i="8"/>
  <c r="J251" i="8"/>
  <c r="K251" i="8"/>
  <c r="H252" i="8"/>
  <c r="I252" i="8"/>
  <c r="J252" i="8"/>
  <c r="K252" i="8"/>
  <c r="E203" i="8"/>
  <c r="H203" i="8"/>
  <c r="I203" i="8"/>
  <c r="J203" i="8"/>
  <c r="K203" i="8"/>
  <c r="G202" i="8"/>
  <c r="F202" i="8" s="1"/>
  <c r="D202" i="8" s="1"/>
  <c r="E151" i="8"/>
  <c r="H151" i="8"/>
  <c r="I151" i="8"/>
  <c r="J151" i="8"/>
  <c r="K151" i="8"/>
  <c r="G150" i="8"/>
  <c r="F150" i="8" s="1"/>
  <c r="D150" i="8" s="1"/>
  <c r="G149" i="8"/>
  <c r="F149" i="8" s="1"/>
  <c r="D149" i="8" s="1"/>
  <c r="G148" i="8"/>
  <c r="F148" i="8" s="1"/>
  <c r="D148" i="8" s="1"/>
  <c r="G147" i="8"/>
  <c r="F147" i="8" s="1"/>
  <c r="D147" i="8" s="1"/>
  <c r="E226" i="8"/>
  <c r="H226" i="8"/>
  <c r="I226" i="8"/>
  <c r="J226" i="8"/>
  <c r="K226" i="8"/>
  <c r="E216" i="8"/>
  <c r="H216" i="8"/>
  <c r="I216" i="8"/>
  <c r="J216" i="8"/>
  <c r="K216" i="8"/>
  <c r="E197" i="8"/>
  <c r="H197" i="8"/>
  <c r="I197" i="8"/>
  <c r="J197" i="8"/>
  <c r="K197" i="8"/>
  <c r="E185" i="8"/>
  <c r="H185" i="8"/>
  <c r="I185" i="8"/>
  <c r="J185" i="8"/>
  <c r="K185" i="8"/>
  <c r="E172" i="8"/>
  <c r="H172" i="8"/>
  <c r="I172" i="8"/>
  <c r="J172" i="8"/>
  <c r="K172" i="8"/>
  <c r="E142" i="8"/>
  <c r="H142" i="8"/>
  <c r="I142" i="8"/>
  <c r="J142" i="8"/>
  <c r="K142" i="8"/>
  <c r="E128" i="8"/>
  <c r="H128" i="8"/>
  <c r="I128" i="8"/>
  <c r="J128" i="8"/>
  <c r="K128" i="8"/>
  <c r="E114" i="8"/>
  <c r="H114" i="8"/>
  <c r="I114" i="8"/>
  <c r="J114" i="8"/>
  <c r="K114" i="8"/>
  <c r="E100" i="8"/>
  <c r="H100" i="8"/>
  <c r="I100" i="8"/>
  <c r="J100" i="8"/>
  <c r="K100" i="8"/>
  <c r="E79" i="8"/>
  <c r="H79" i="8"/>
  <c r="I79" i="8"/>
  <c r="J79" i="8"/>
  <c r="K79" i="8"/>
  <c r="G225" i="8"/>
  <c r="F225" i="8" s="1"/>
  <c r="D225" i="8" s="1"/>
  <c r="G224" i="8"/>
  <c r="F224" i="8" s="1"/>
  <c r="D224" i="8" s="1"/>
  <c r="G223" i="8"/>
  <c r="F223" i="8" s="1"/>
  <c r="D223" i="8" s="1"/>
  <c r="G222" i="8"/>
  <c r="F222" i="8" s="1"/>
  <c r="D222" i="8" s="1"/>
  <c r="G215" i="8"/>
  <c r="F215" i="8" s="1"/>
  <c r="D215" i="8" s="1"/>
  <c r="G214" i="8"/>
  <c r="F214" i="8" s="1"/>
  <c r="D214" i="8" s="1"/>
  <c r="G213" i="8"/>
  <c r="F213" i="8" s="1"/>
  <c r="D213" i="8" s="1"/>
  <c r="G212" i="8"/>
  <c r="G196" i="8"/>
  <c r="F196" i="8" s="1"/>
  <c r="D196" i="8" s="1"/>
  <c r="G195" i="8"/>
  <c r="F195" i="8" s="1"/>
  <c r="D195" i="8" s="1"/>
  <c r="G194" i="8"/>
  <c r="F194" i="8" s="1"/>
  <c r="D194" i="8" s="1"/>
  <c r="G193" i="8"/>
  <c r="G184" i="8"/>
  <c r="F184" i="8" s="1"/>
  <c r="D184" i="8" s="1"/>
  <c r="G183" i="8"/>
  <c r="F183" i="8" s="1"/>
  <c r="D183" i="8" s="1"/>
  <c r="G182" i="8"/>
  <c r="F182" i="8" s="1"/>
  <c r="D182" i="8" s="1"/>
  <c r="G181" i="8"/>
  <c r="F181" i="8" s="1"/>
  <c r="D181" i="8" s="1"/>
  <c r="G171" i="8"/>
  <c r="F171" i="8" s="1"/>
  <c r="D171" i="8" s="1"/>
  <c r="G170" i="8"/>
  <c r="F170" i="8" s="1"/>
  <c r="D170" i="8" s="1"/>
  <c r="G169" i="8"/>
  <c r="F169" i="8" s="1"/>
  <c r="D169" i="8" s="1"/>
  <c r="G168" i="8"/>
  <c r="F168" i="8" s="1"/>
  <c r="D168" i="8" s="1"/>
  <c r="G141" i="8"/>
  <c r="F141" i="8" s="1"/>
  <c r="D141" i="8" s="1"/>
  <c r="G140" i="8"/>
  <c r="F140" i="8" s="1"/>
  <c r="D140" i="8" s="1"/>
  <c r="G139" i="8"/>
  <c r="F139" i="8" s="1"/>
  <c r="D139" i="8" s="1"/>
  <c r="G138" i="8"/>
  <c r="F138" i="8" s="1"/>
  <c r="D138" i="8" s="1"/>
  <c r="G127" i="8"/>
  <c r="F127" i="8" s="1"/>
  <c r="D127" i="8" s="1"/>
  <c r="G126" i="8"/>
  <c r="F126" i="8" s="1"/>
  <c r="D126" i="8" s="1"/>
  <c r="G125" i="8"/>
  <c r="F125" i="8" s="1"/>
  <c r="D125" i="8" s="1"/>
  <c r="G124" i="8"/>
  <c r="F124" i="8" s="1"/>
  <c r="D124" i="8" s="1"/>
  <c r="G113" i="8"/>
  <c r="F113" i="8" s="1"/>
  <c r="D113" i="8" s="1"/>
  <c r="G112" i="8"/>
  <c r="F112" i="8" s="1"/>
  <c r="D112" i="8" s="1"/>
  <c r="G111" i="8"/>
  <c r="F111" i="8" s="1"/>
  <c r="D111" i="8" s="1"/>
  <c r="G110" i="8"/>
  <c r="F110" i="8" s="1"/>
  <c r="D110" i="8" s="1"/>
  <c r="G99" i="8"/>
  <c r="F99" i="8" s="1"/>
  <c r="D99" i="8" s="1"/>
  <c r="G98" i="8"/>
  <c r="F98" i="8" s="1"/>
  <c r="D98" i="8" s="1"/>
  <c r="G97" i="8"/>
  <c r="F97" i="8" s="1"/>
  <c r="D97" i="8" s="1"/>
  <c r="G96" i="8"/>
  <c r="F96" i="8" s="1"/>
  <c r="D96" i="8" s="1"/>
  <c r="G78" i="8"/>
  <c r="F78" i="8" s="1"/>
  <c r="D78" i="8" s="1"/>
  <c r="G77" i="8"/>
  <c r="F77" i="8" s="1"/>
  <c r="D77" i="8" s="1"/>
  <c r="G76" i="8"/>
  <c r="F76" i="8" s="1"/>
  <c r="D76" i="8" s="1"/>
  <c r="G75" i="8"/>
  <c r="F75" i="8" s="1"/>
  <c r="D75" i="8" s="1"/>
  <c r="E66" i="8"/>
  <c r="H66" i="8"/>
  <c r="I66" i="8"/>
  <c r="J66" i="8"/>
  <c r="K66" i="8"/>
  <c r="G65" i="8"/>
  <c r="F65" i="8" s="1"/>
  <c r="D65" i="8" s="1"/>
  <c r="G64" i="8"/>
  <c r="F64" i="8" s="1"/>
  <c r="D64" i="8" s="1"/>
  <c r="G63" i="8"/>
  <c r="F63" i="8" s="1"/>
  <c r="D63" i="8" s="1"/>
  <c r="G62" i="8"/>
  <c r="F62" i="8" s="1"/>
  <c r="E53" i="8"/>
  <c r="H53" i="8"/>
  <c r="I53" i="8"/>
  <c r="J53" i="8"/>
  <c r="K53" i="8"/>
  <c r="G52" i="8"/>
  <c r="F52" i="8" s="1"/>
  <c r="D52" i="8" s="1"/>
  <c r="G51" i="8"/>
  <c r="F51" i="8" s="1"/>
  <c r="D51" i="8" s="1"/>
  <c r="G50" i="8"/>
  <c r="F50" i="8" s="1"/>
  <c r="D50" i="8" s="1"/>
  <c r="G49" i="8"/>
  <c r="F49" i="8" s="1"/>
  <c r="D49" i="8" s="1"/>
  <c r="H39" i="8"/>
  <c r="I39" i="8"/>
  <c r="J39" i="8"/>
  <c r="K39" i="8"/>
  <c r="G35" i="8"/>
  <c r="F35" i="8" s="1"/>
  <c r="G36" i="8"/>
  <c r="F36" i="8" s="1"/>
  <c r="G37" i="8"/>
  <c r="F37" i="8" s="1"/>
  <c r="G38" i="8"/>
  <c r="F38" i="8" s="1"/>
  <c r="H24" i="8"/>
  <c r="I24" i="8"/>
  <c r="J24" i="8"/>
  <c r="K24" i="8"/>
  <c r="G20" i="8"/>
  <c r="G21" i="8"/>
  <c r="F21" i="8" s="1"/>
  <c r="G22" i="8"/>
  <c r="F22" i="8" s="1"/>
  <c r="G23" i="8"/>
  <c r="F23" i="8" s="1"/>
  <c r="D23" i="8" s="1"/>
  <c r="D37" i="8" l="1"/>
  <c r="D35" i="8"/>
  <c r="D38" i="8"/>
  <c r="D36" i="8"/>
  <c r="E251" i="8"/>
  <c r="D21" i="8"/>
  <c r="E252" i="8"/>
  <c r="F20" i="8"/>
  <c r="G252" i="8"/>
  <c r="F252" i="8"/>
  <c r="G249" i="8"/>
  <c r="F250" i="8"/>
  <c r="G251" i="8"/>
  <c r="G250" i="8"/>
  <c r="F251" i="8"/>
  <c r="F138" i="13"/>
  <c r="F256" i="13" s="1"/>
  <c r="F232" i="13"/>
  <c r="F229" i="13"/>
  <c r="F79" i="13"/>
  <c r="F252" i="13" s="1"/>
  <c r="F124" i="13"/>
  <c r="F242" i="13"/>
  <c r="F188" i="13"/>
  <c r="F260" i="13" s="1"/>
  <c r="F236" i="13"/>
  <c r="F110" i="13"/>
  <c r="F254" i="13" s="1"/>
  <c r="F163" i="13"/>
  <c r="F207" i="13"/>
  <c r="F262" i="13" s="1"/>
  <c r="F233" i="13"/>
  <c r="F176" i="13"/>
  <c r="F259" i="13" s="1"/>
  <c r="F96" i="13"/>
  <c r="F212" i="8"/>
  <c r="F193" i="8"/>
  <c r="D62" i="8"/>
  <c r="F255" i="13" l="1"/>
  <c r="D251" i="8"/>
  <c r="E24" i="8"/>
  <c r="E249" i="8"/>
  <c r="E250" i="8"/>
  <c r="D250" i="8" s="1"/>
  <c r="E39" i="8"/>
  <c r="F249" i="8"/>
  <c r="D252" i="8"/>
  <c r="D22" i="8"/>
  <c r="D20" i="8"/>
  <c r="F240" i="13"/>
  <c r="F231" i="13"/>
  <c r="F237" i="13"/>
  <c r="F66" i="13"/>
  <c r="F251" i="13" s="1"/>
  <c r="F238" i="13"/>
  <c r="F253" i="13"/>
  <c r="F39" i="13"/>
  <c r="F249" i="13" s="1"/>
  <c r="F218" i="13"/>
  <c r="F263" i="13" s="1"/>
  <c r="F24" i="13"/>
  <c r="F239" i="13"/>
  <c r="F53" i="13"/>
  <c r="F250" i="13" s="1"/>
  <c r="F194" i="13"/>
  <c r="F261" i="13" s="1"/>
  <c r="F258" i="13"/>
  <c r="D212" i="8"/>
  <c r="D193" i="8"/>
  <c r="F223" i="13" l="1"/>
  <c r="F243" i="13"/>
  <c r="F248" i="13"/>
  <c r="D249" i="8"/>
  <c r="F264" i="13" l="1"/>
  <c r="E240" i="8"/>
  <c r="H240" i="8"/>
  <c r="I240" i="8"/>
  <c r="J240" i="8"/>
  <c r="K240" i="8"/>
  <c r="D180" i="8" l="1"/>
  <c r="D136" i="8"/>
  <c r="D95" i="8"/>
  <c r="D92" i="8"/>
  <c r="D119" i="8"/>
  <c r="D120" i="8"/>
  <c r="D47" i="8"/>
  <c r="G16" i="8"/>
  <c r="F16" i="8" s="1"/>
  <c r="D16" i="8" s="1"/>
  <c r="G13" i="8"/>
  <c r="F13" i="8" s="1"/>
  <c r="D13" i="8" s="1"/>
  <c r="G15" i="8"/>
  <c r="F15" i="8" s="1"/>
  <c r="D15" i="8" s="1"/>
  <c r="G19" i="8"/>
  <c r="D58" i="8"/>
  <c r="E265" i="8"/>
  <c r="E266" i="8"/>
  <c r="E268" i="8"/>
  <c r="E269" i="8"/>
  <c r="D166" i="8"/>
  <c r="D221" i="8"/>
  <c r="D220" i="8"/>
  <c r="D211" i="8"/>
  <c r="D210" i="8"/>
  <c r="D209" i="8"/>
  <c r="D208" i="8"/>
  <c r="G203" i="8"/>
  <c r="G271" i="8" s="1"/>
  <c r="D192" i="8"/>
  <c r="D191" i="8"/>
  <c r="D190" i="8"/>
  <c r="D179" i="8"/>
  <c r="D178" i="8"/>
  <c r="D165" i="8"/>
  <c r="D164" i="8"/>
  <c r="G151" i="8"/>
  <c r="G267" i="8" s="1"/>
  <c r="F151" i="8"/>
  <c r="F267" i="8" s="1"/>
  <c r="D137" i="8"/>
  <c r="D135" i="8"/>
  <c r="D134" i="8"/>
  <c r="D133" i="8"/>
  <c r="D123" i="8"/>
  <c r="D121" i="8"/>
  <c r="D108" i="8"/>
  <c r="D107" i="8"/>
  <c r="D106" i="8"/>
  <c r="G248" i="8"/>
  <c r="D94" i="8"/>
  <c r="D93" i="8"/>
  <c r="D74" i="8"/>
  <c r="D73" i="8"/>
  <c r="D72" i="8"/>
  <c r="D61" i="8"/>
  <c r="D60" i="8"/>
  <c r="D48" i="8"/>
  <c r="D46" i="8"/>
  <c r="D44" i="8"/>
  <c r="D34" i="8"/>
  <c r="D32" i="8"/>
  <c r="G241" i="8"/>
  <c r="D30" i="8"/>
  <c r="D29" i="8"/>
  <c r="E273" i="8"/>
  <c r="E272" i="8"/>
  <c r="E271" i="8"/>
  <c r="E267" i="8"/>
  <c r="E248" i="8"/>
  <c r="E246" i="8"/>
  <c r="E262" i="8"/>
  <c r="E241" i="8"/>
  <c r="E243" i="8"/>
  <c r="E239" i="8"/>
  <c r="E238" i="8"/>
  <c r="E263" i="8"/>
  <c r="E247" i="8"/>
  <c r="E264" i="8"/>
  <c r="H242" i="8"/>
  <c r="I242" i="8"/>
  <c r="J242" i="8"/>
  <c r="K242" i="8"/>
  <c r="H241" i="8"/>
  <c r="I241" i="8"/>
  <c r="J241" i="8"/>
  <c r="K241" i="8"/>
  <c r="H239" i="8"/>
  <c r="I239" i="8"/>
  <c r="J239" i="8"/>
  <c r="K239" i="8"/>
  <c r="H238" i="8"/>
  <c r="I238" i="8"/>
  <c r="J238" i="8"/>
  <c r="K238" i="8"/>
  <c r="J258" i="8"/>
  <c r="J262" i="8"/>
  <c r="C273" i="8"/>
  <c r="C272" i="8"/>
  <c r="C271" i="8"/>
  <c r="C270" i="8"/>
  <c r="C269" i="8"/>
  <c r="H248" i="8"/>
  <c r="I248" i="8"/>
  <c r="J248" i="8"/>
  <c r="K248" i="8"/>
  <c r="H247" i="8"/>
  <c r="I247" i="8"/>
  <c r="J247" i="8"/>
  <c r="K247" i="8"/>
  <c r="I243" i="8"/>
  <c r="J243" i="8"/>
  <c r="K243" i="8"/>
  <c r="H246" i="8"/>
  <c r="I246" i="8"/>
  <c r="J246" i="8"/>
  <c r="K246" i="8"/>
  <c r="I260" i="8"/>
  <c r="I261" i="8"/>
  <c r="K261" i="8"/>
  <c r="I263" i="8"/>
  <c r="I264" i="8"/>
  <c r="J264" i="8"/>
  <c r="I265" i="8"/>
  <c r="I270" i="8"/>
  <c r="J270" i="8"/>
  <c r="I269" i="8"/>
  <c r="J268" i="8"/>
  <c r="I266" i="8"/>
  <c r="J266" i="8"/>
  <c r="I267" i="8"/>
  <c r="J267" i="8"/>
  <c r="I271" i="8"/>
  <c r="J271" i="8"/>
  <c r="K271" i="8"/>
  <c r="I272" i="8"/>
  <c r="J272" i="8"/>
  <c r="I273" i="8"/>
  <c r="J273" i="8"/>
  <c r="G14" i="8"/>
  <c r="F14" i="8" s="1"/>
  <c r="G12" i="8"/>
  <c r="K273" i="8"/>
  <c r="K270" i="8"/>
  <c r="K267" i="8"/>
  <c r="I268" i="8"/>
  <c r="K268" i="8"/>
  <c r="K263" i="8"/>
  <c r="K264" i="8"/>
  <c r="K260" i="8"/>
  <c r="K258" i="8"/>
  <c r="K272" i="8"/>
  <c r="G17" i="8"/>
  <c r="F17" i="8" s="1"/>
  <c r="H261" i="8"/>
  <c r="H262" i="8"/>
  <c r="E242" i="8"/>
  <c r="H263" i="8"/>
  <c r="H264" i="8"/>
  <c r="H265" i="8"/>
  <c r="H266" i="8"/>
  <c r="H267" i="8"/>
  <c r="H155" i="8"/>
  <c r="H270" i="8"/>
  <c r="H271" i="8"/>
  <c r="H268" i="8"/>
  <c r="H272" i="8"/>
  <c r="H273" i="8"/>
  <c r="H243" i="8"/>
  <c r="F19" i="8" l="1"/>
  <c r="G245" i="8"/>
  <c r="D146" i="8"/>
  <c r="D151" i="8" s="1"/>
  <c r="E152" i="8" s="1"/>
  <c r="F216" i="8"/>
  <c r="F272" i="8" s="1"/>
  <c r="D207" i="8"/>
  <c r="D216" i="8" s="1"/>
  <c r="E217" i="8" s="1"/>
  <c r="D91" i="8"/>
  <c r="D100" i="8" s="1"/>
  <c r="F100" i="8"/>
  <c r="F263" i="8" s="1"/>
  <c r="F197" i="8"/>
  <c r="G197" i="8"/>
  <c r="G270" i="8" s="1"/>
  <c r="G100" i="8"/>
  <c r="G263" i="8" s="1"/>
  <c r="D226" i="8"/>
  <c r="E227" i="8" s="1"/>
  <c r="D70" i="8"/>
  <c r="F226" i="8"/>
  <c r="F273" i="8" s="1"/>
  <c r="K253" i="8"/>
  <c r="G79" i="8"/>
  <c r="G226" i="8"/>
  <c r="G273" i="8" s="1"/>
  <c r="G185" i="8"/>
  <c r="H253" i="8"/>
  <c r="J253" i="8"/>
  <c r="E253" i="8"/>
  <c r="G128" i="8"/>
  <c r="F172" i="8"/>
  <c r="G216" i="8"/>
  <c r="G272" i="8" s="1"/>
  <c r="I253" i="8"/>
  <c r="G66" i="8"/>
  <c r="G261" i="8" s="1"/>
  <c r="G172" i="8"/>
  <c r="G114" i="8"/>
  <c r="F142" i="8"/>
  <c r="G142" i="8"/>
  <c r="F241" i="8"/>
  <c r="G53" i="8"/>
  <c r="G39" i="8"/>
  <c r="F12" i="8"/>
  <c r="G24" i="8"/>
  <c r="G258" i="8" s="1"/>
  <c r="G243" i="8"/>
  <c r="G240" i="8"/>
  <c r="H259" i="8"/>
  <c r="E261" i="8"/>
  <c r="K269" i="8"/>
  <c r="D167" i="8"/>
  <c r="D172" i="8" s="1"/>
  <c r="E173" i="8" s="1"/>
  <c r="J229" i="8"/>
  <c r="F247" i="8"/>
  <c r="G247" i="8"/>
  <c r="J260" i="8"/>
  <c r="I229" i="8"/>
  <c r="I259" i="8"/>
  <c r="F128" i="8"/>
  <c r="H260" i="8"/>
  <c r="H229" i="8"/>
  <c r="H269" i="8"/>
  <c r="H82" i="8"/>
  <c r="H258" i="8"/>
  <c r="E270" i="8"/>
  <c r="E229" i="8"/>
  <c r="E155" i="8"/>
  <c r="E260" i="8"/>
  <c r="E259" i="8"/>
  <c r="E258" i="8"/>
  <c r="G246" i="8"/>
  <c r="D14" i="8"/>
  <c r="F246" i="8"/>
  <c r="D246" i="8"/>
  <c r="J269" i="8"/>
  <c r="K229" i="8"/>
  <c r="D177" i="8"/>
  <c r="K266" i="8"/>
  <c r="K265" i="8"/>
  <c r="K155" i="8"/>
  <c r="J155" i="8"/>
  <c r="J265" i="8"/>
  <c r="J263" i="8"/>
  <c r="I155" i="8"/>
  <c r="K262" i="8"/>
  <c r="I262" i="8"/>
  <c r="J261" i="8"/>
  <c r="G239" i="8"/>
  <c r="D45" i="8"/>
  <c r="K82" i="8"/>
  <c r="K259" i="8"/>
  <c r="J259" i="8"/>
  <c r="G238" i="8"/>
  <c r="J82" i="8"/>
  <c r="F242" i="8"/>
  <c r="D17" i="8"/>
  <c r="D242" i="8" s="1"/>
  <c r="G242" i="8"/>
  <c r="I258" i="8"/>
  <c r="I82" i="8"/>
  <c r="E82" i="8"/>
  <c r="E101" i="8" l="1"/>
  <c r="D17" i="7" s="1"/>
  <c r="D19" i="8"/>
  <c r="D245" i="8" s="1"/>
  <c r="F245" i="8"/>
  <c r="F239" i="8"/>
  <c r="D109" i="8"/>
  <c r="D247" i="8" s="1"/>
  <c r="D189" i="8"/>
  <c r="D197" i="8" s="1"/>
  <c r="D33" i="8"/>
  <c r="F79" i="8"/>
  <c r="F203" i="8"/>
  <c r="F271" i="8" s="1"/>
  <c r="D201" i="8"/>
  <c r="D244" i="8" s="1"/>
  <c r="D132" i="8"/>
  <c r="D142" i="8" s="1"/>
  <c r="D22" i="7"/>
  <c r="D267" i="8"/>
  <c r="D57" i="8"/>
  <c r="F66" i="8"/>
  <c r="F261" i="8" s="1"/>
  <c r="D176" i="8"/>
  <c r="D185" i="8" s="1"/>
  <c r="E186" i="8" s="1"/>
  <c r="F185" i="8"/>
  <c r="F269" i="8" s="1"/>
  <c r="D10" i="7"/>
  <c r="D272" i="8"/>
  <c r="D273" i="8"/>
  <c r="D9" i="7"/>
  <c r="G253" i="8"/>
  <c r="D31" i="8"/>
  <c r="D241" i="8" s="1"/>
  <c r="D104" i="8"/>
  <c r="F114" i="8"/>
  <c r="F155" i="8" s="1"/>
  <c r="D43" i="8"/>
  <c r="D53" i="8" s="1"/>
  <c r="F53" i="8"/>
  <c r="D28" i="8"/>
  <c r="F39" i="8"/>
  <c r="F259" i="8" s="1"/>
  <c r="F243" i="8"/>
  <c r="D12" i="8"/>
  <c r="F24" i="8"/>
  <c r="G268" i="8"/>
  <c r="G265" i="8"/>
  <c r="D59" i="8"/>
  <c r="F240" i="8"/>
  <c r="D268" i="8"/>
  <c r="D14" i="7"/>
  <c r="F268" i="8"/>
  <c r="G262" i="8"/>
  <c r="G259" i="8"/>
  <c r="F270" i="8"/>
  <c r="G229" i="8"/>
  <c r="G269" i="8"/>
  <c r="D118" i="8"/>
  <c r="H233" i="8"/>
  <c r="H274" i="8"/>
  <c r="E274" i="8"/>
  <c r="F238" i="8"/>
  <c r="F248" i="8"/>
  <c r="D105" i="8"/>
  <c r="G260" i="8"/>
  <c r="G266" i="8"/>
  <c r="F266" i="8"/>
  <c r="J233" i="8"/>
  <c r="K233" i="8"/>
  <c r="G264" i="8"/>
  <c r="G155" i="8"/>
  <c r="D263" i="8"/>
  <c r="D71" i="8"/>
  <c r="D79" i="8" s="1"/>
  <c r="E80" i="8" s="1"/>
  <c r="K274" i="8"/>
  <c r="J274" i="8"/>
  <c r="I274" i="8"/>
  <c r="G82" i="8"/>
  <c r="I233" i="8"/>
  <c r="E233" i="8"/>
  <c r="D260" i="8" l="1"/>
  <c r="E54" i="8"/>
  <c r="D23" i="7" s="1"/>
  <c r="E198" i="8"/>
  <c r="D15" i="7" s="1"/>
  <c r="E143" i="8"/>
  <c r="D24" i="7" s="1"/>
  <c r="D24" i="8"/>
  <c r="E25" i="8" s="1"/>
  <c r="D266" i="8"/>
  <c r="D270" i="8"/>
  <c r="D243" i="8"/>
  <c r="D203" i="8"/>
  <c r="E204" i="8" s="1"/>
  <c r="F253" i="8"/>
  <c r="D128" i="8"/>
  <c r="D66" i="8"/>
  <c r="E67" i="8" s="1"/>
  <c r="D39" i="8"/>
  <c r="D114" i="8"/>
  <c r="E115" i="8" s="1"/>
  <c r="F264" i="8"/>
  <c r="F258" i="8"/>
  <c r="D238" i="8"/>
  <c r="D240" i="8"/>
  <c r="D239" i="8"/>
  <c r="F265" i="8"/>
  <c r="F82" i="8"/>
  <c r="F229" i="8"/>
  <c r="D248" i="8"/>
  <c r="G274" i="8"/>
  <c r="F260" i="8"/>
  <c r="F262" i="8"/>
  <c r="D262" i="8"/>
  <c r="D11" i="7"/>
  <c r="G233" i="8"/>
  <c r="D18" i="7"/>
  <c r="D258" i="8"/>
  <c r="D259" i="8" l="1"/>
  <c r="E40" i="8"/>
  <c r="D21" i="7" s="1"/>
  <c r="D265" i="8"/>
  <c r="E129" i="8"/>
  <c r="D20" i="7" s="1"/>
  <c r="H275" i="8"/>
  <c r="I275" i="8"/>
  <c r="D13" i="7"/>
  <c r="D271" i="8"/>
  <c r="D82" i="8"/>
  <c r="D253" i="8"/>
  <c r="D12" i="7"/>
  <c r="D261" i="8"/>
  <c r="F233" i="8"/>
  <c r="F274" i="8"/>
  <c r="D19" i="7"/>
  <c r="D264" i="8"/>
  <c r="D155" i="8"/>
  <c r="G275" i="8" l="1"/>
  <c r="D229" i="8"/>
  <c r="D16" i="7"/>
  <c r="D269" i="8"/>
  <c r="D233" i="8" l="1"/>
  <c r="D274" i="8"/>
  <c r="E234" i="8" l="1"/>
  <c r="D25" i="7" s="1"/>
  <c r="E20" i="13" l="1"/>
  <c r="E21" i="13"/>
  <c r="E22" i="13"/>
  <c r="D24" i="13"/>
  <c r="D248" i="13" s="1"/>
  <c r="E23" i="13"/>
  <c r="E24" i="13" l="1"/>
  <c r="E248" i="13" s="1"/>
  <c r="E38" i="13" l="1"/>
  <c r="E37" i="13"/>
  <c r="E36" i="13"/>
  <c r="D39" i="13"/>
  <c r="D249" i="13" s="1"/>
  <c r="E35" i="13"/>
  <c r="E39" i="13" l="1"/>
  <c r="E249" i="13" s="1"/>
  <c r="E49" i="13" l="1"/>
  <c r="E50" i="13"/>
  <c r="E51" i="13"/>
  <c r="E52" i="13"/>
  <c r="D53" i="13"/>
  <c r="D250" i="13" s="1"/>
  <c r="E53" i="13" l="1"/>
  <c r="E250" i="13" l="1"/>
  <c r="E65" i="13"/>
  <c r="E64" i="13"/>
  <c r="E63" i="13"/>
  <c r="D66" i="13"/>
  <c r="D251" i="13" s="1"/>
  <c r="E62" i="13"/>
  <c r="E66" i="13" l="1"/>
  <c r="E251" i="13" l="1"/>
  <c r="E75" i="13" l="1"/>
  <c r="E76" i="13"/>
  <c r="E77" i="13"/>
  <c r="E78" i="13"/>
  <c r="D79" i="13"/>
  <c r="D252" i="13" s="1"/>
  <c r="E79" i="13" l="1"/>
  <c r="E252" i="13" s="1"/>
  <c r="E95" i="13" l="1"/>
  <c r="E94" i="13"/>
  <c r="E93" i="13"/>
  <c r="D96" i="13"/>
  <c r="D253" i="13" s="1"/>
  <c r="E92" i="13"/>
  <c r="E96" i="13" l="1"/>
  <c r="E253" i="13" s="1"/>
  <c r="E106" i="13"/>
  <c r="E107" i="13"/>
  <c r="E108" i="13"/>
  <c r="E109" i="13"/>
  <c r="D110" i="13"/>
  <c r="E110" i="13" l="1"/>
  <c r="D254" i="13"/>
  <c r="E254" i="13" l="1"/>
  <c r="E123" i="13"/>
  <c r="E122" i="13"/>
  <c r="E121" i="13"/>
  <c r="E120" i="13"/>
  <c r="D124" i="13"/>
  <c r="D255" i="13" l="1"/>
  <c r="E124" i="13"/>
  <c r="E255" i="13" l="1"/>
  <c r="E134" i="13"/>
  <c r="E135" i="13"/>
  <c r="E136" i="13"/>
  <c r="D138" i="13"/>
  <c r="D256" i="13" s="1"/>
  <c r="E137" i="13"/>
  <c r="E138" i="13" l="1"/>
  <c r="E256" i="13" l="1"/>
  <c r="E146" i="13"/>
  <c r="E145" i="13"/>
  <c r="E144" i="13"/>
  <c r="E143" i="13"/>
  <c r="D147" i="13"/>
  <c r="D257" i="13" s="1"/>
  <c r="E147" i="13" l="1"/>
  <c r="E257" i="13" s="1"/>
  <c r="E159" i="13" l="1"/>
  <c r="E160" i="13"/>
  <c r="E161" i="13"/>
  <c r="D163" i="13"/>
  <c r="D258" i="13" s="1"/>
  <c r="E162" i="13"/>
  <c r="E163" i="13" l="1"/>
  <c r="E258" i="13" l="1"/>
  <c r="E175" i="13"/>
  <c r="E174" i="13"/>
  <c r="E173" i="13"/>
  <c r="D176" i="13"/>
  <c r="E172" i="13"/>
  <c r="E184" i="13"/>
  <c r="E185" i="13"/>
  <c r="E186" i="13"/>
  <c r="E187" i="13"/>
  <c r="D188" i="13"/>
  <c r="D260" i="13" s="1"/>
  <c r="E176" i="13" l="1"/>
  <c r="E259" i="13" s="1"/>
  <c r="D259" i="13"/>
  <c r="E188" i="13"/>
  <c r="D194" i="13"/>
  <c r="D261" i="13" s="1"/>
  <c r="E193" i="13"/>
  <c r="E260" i="13" l="1"/>
  <c r="E194" i="13"/>
  <c r="E261" i="13" l="1"/>
  <c r="E203" i="13" l="1"/>
  <c r="E204" i="13"/>
  <c r="E205" i="13"/>
  <c r="D207" i="13"/>
  <c r="E206" i="13"/>
  <c r="D262" i="13" l="1"/>
  <c r="E207" i="13"/>
  <c r="E262" i="13" l="1"/>
  <c r="E217" i="13"/>
  <c r="E242" i="13" s="1"/>
  <c r="E216" i="13"/>
  <c r="E241" i="13" s="1"/>
  <c r="E215" i="13"/>
  <c r="E240" i="13" s="1"/>
  <c r="E214" i="13"/>
  <c r="E239" i="13" s="1"/>
  <c r="D218" i="13"/>
  <c r="D263" i="13" l="1"/>
  <c r="D264" i="13" s="1"/>
  <c r="D223" i="13"/>
  <c r="E218" i="13"/>
  <c r="E223" i="13" s="1"/>
  <c r="D243" i="13"/>
  <c r="E243" i="13"/>
  <c r="E263" i="13" l="1"/>
  <c r="E264" i="13" l="1"/>
</calcChain>
</file>

<file path=xl/sharedStrings.xml><?xml version="1.0" encoding="utf-8"?>
<sst xmlns="http://schemas.openxmlformats.org/spreadsheetml/2006/main" count="749" uniqueCount="78">
  <si>
    <t>PROCESO</t>
  </si>
  <si>
    <t>FUENTE</t>
  </si>
  <si>
    <t>SUPERSALUD</t>
  </si>
  <si>
    <t>PAMEC</t>
  </si>
  <si>
    <t>EMPRESAS RESPONSABLES DE PAGO EPSS</t>
  </si>
  <si>
    <t>ACREDITACIÓN</t>
  </si>
  <si>
    <t>ACREDITACION</t>
  </si>
  <si>
    <t>SECRETARIA DISTRITAL DE SALUD</t>
  </si>
  <si>
    <t xml:space="preserve">TOTAL </t>
  </si>
  <si>
    <t>VEEDURIA</t>
  </si>
  <si>
    <t>HABILITACION</t>
  </si>
  <si>
    <t>HABILITACIÓN</t>
  </si>
  <si>
    <t>TOTAL</t>
  </si>
  <si>
    <t>DIRECCIÓN ADMINISTRATIVA</t>
  </si>
  <si>
    <t>RESULTADOS AUDITORIAS PAMEC</t>
  </si>
  <si>
    <t xml:space="preserve">SECRETARIA DISTRITAL DE SALUD </t>
  </si>
  <si>
    <t>SEGURIDAD DEL PACIENTE</t>
  </si>
  <si>
    <t>CONTRATACION</t>
  </si>
  <si>
    <t>DIRECCIÓN SERVICIOS HOSPITALARIOS</t>
  </si>
  <si>
    <t>EVENTOS DE INTERES EN SALUD PÚBLICA</t>
  </si>
  <si>
    <t>EMPRESAS RESPONSABLES DE PAGO</t>
  </si>
  <si>
    <t>PARTICIPACIÓN COMUNITARIA</t>
  </si>
  <si>
    <t xml:space="preserve">PROCESOS DE APOYO </t>
  </si>
  <si>
    <t>PROCESOS ESTRATÉGICOS</t>
  </si>
  <si>
    <t>DIRECCION DE RIESGO EN SALUD</t>
  </si>
  <si>
    <t xml:space="preserve">EMPRESAS RESPONSABLES DE PAGO </t>
  </si>
  <si>
    <t>EVENTOS DE INTERÉS EN SALUD PUBLICA</t>
  </si>
  <si>
    <t xml:space="preserve">PAMEC </t>
  </si>
  <si>
    <t xml:space="preserve">DIRECCION DE URGENCIAS </t>
  </si>
  <si>
    <t>Fuente: Elaboración propia Oficina Asesora Desarrollo Institucional.</t>
  </si>
  <si>
    <t>EVENTOS DE INTERES EN SALUD PUBLICA</t>
  </si>
  <si>
    <t>SUBTOTAL</t>
  </si>
  <si>
    <t>TALENTO HUMANO</t>
  </si>
  <si>
    <t>GESTION DEL CONOCIMIENTO</t>
  </si>
  <si>
    <t>DESARROLLO INSTITUCIONAL.</t>
  </si>
  <si>
    <t>ARCHIVO DISTRITAL</t>
  </si>
  <si>
    <t xml:space="preserve">SEGURIDAD DEL PACIENTE </t>
  </si>
  <si>
    <t xml:space="preserve">DIRECCION DE SERVICIOS COMPLEMENTARIOS </t>
  </si>
  <si>
    <t>DIRECCION DE SERVICIOS AMBULATORIOS</t>
  </si>
  <si>
    <t>GESTION DE LA CALIDAD</t>
  </si>
  <si>
    <t>GESTION JURIDICA</t>
  </si>
  <si>
    <t>COMUNICACIONES</t>
  </si>
  <si>
    <t>GESTION FINANCIERA</t>
  </si>
  <si>
    <t>SISTEMAS DE INFORMACIÓN Y TIC</t>
  </si>
  <si>
    <t>PROMEDIO INSTITUCIONAL</t>
  </si>
  <si>
    <t>EVENTO DE SALUD PUBLICA</t>
  </si>
  <si>
    <t xml:space="preserve">VEEDURIA </t>
  </si>
  <si>
    <t xml:space="preserve">SUPERSALUD </t>
  </si>
  <si>
    <t>PROCESOS MISIONALES</t>
  </si>
  <si>
    <t>TOTAL PROCESOS MISIONALES</t>
  </si>
  <si>
    <t>TOTAL PROCESOS DE APOYO</t>
  </si>
  <si>
    <t>TOTAL PROCESOS ESTRATÉGICOS</t>
  </si>
  <si>
    <t>TOTAL INSTITUCIONAL</t>
  </si>
  <si>
    <t>JUNIO</t>
  </si>
  <si>
    <t>PORCENTAJE DE CUMPLIMIENTO</t>
  </si>
  <si>
    <t xml:space="preserve">TOTAL ACCIONES DE MEJORA </t>
  </si>
  <si>
    <t>ACCIONES DE MEJORA CERRADAS</t>
  </si>
  <si>
    <t xml:space="preserve">ACCIONES DE MEJORA PENDIENTE </t>
  </si>
  <si>
    <t xml:space="preserve">ACCIONES DE MEJORA VENCIDAS </t>
  </si>
  <si>
    <t>ACCIONES DE MEJORA VENCIDAS 2017</t>
  </si>
  <si>
    <t>ACCIONES DE MEJORA VENCIDAS 2018</t>
  </si>
  <si>
    <t>ACCIONES DE MEJORA VIGENTES</t>
  </si>
  <si>
    <t xml:space="preserve">DIRECCION COMPLEMENTARIOS </t>
  </si>
  <si>
    <t>DIRECCION AMBULATORIOS</t>
  </si>
  <si>
    <t>DIRECCIÓN HOSPITALARIOS</t>
  </si>
  <si>
    <t>DIRECCION RIESGO EN SALUD</t>
  </si>
  <si>
    <t>SISTEMAS DE INFORMACIÓN TICS</t>
  </si>
  <si>
    <t>DESARROLLO INSTITUCIONAL</t>
  </si>
  <si>
    <t xml:space="preserve">TOTAL OPORTUNIDADES DE MEJORA </t>
  </si>
  <si>
    <t>OPORTUNIDADES DE MEJORA CERRADAS</t>
  </si>
  <si>
    <t xml:space="preserve">OPORTUNIDADES DE MEJORA PENDIENTE </t>
  </si>
  <si>
    <t>CONTRALORIA</t>
  </si>
  <si>
    <t>CONTROL INTERNO</t>
  </si>
  <si>
    <t>PERSONERIA</t>
  </si>
  <si>
    <t>REVISORIA FISCAL</t>
  </si>
  <si>
    <t>PQRS - SATISFACCIÓN DEL USUARIO</t>
  </si>
  <si>
    <t>ACCIONES DE MEJORA VENCIDAS</t>
  </si>
  <si>
    <t>SUBRED INTEGRADA DE SERVICIOS DE SALUD SUR - E.S.E.
 PLANES DE MEJORA INSTITUCIONAL.
SEGUIMIENTO (31 DICIEMBRE DE 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</si>
</sst>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3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9" fontId="0" fillId="0" borderId="0" xfId="1" applyFont="1"/>
    <xf numFmtId="0" fontId="0" fillId="4" borderId="4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10" fontId="3" fillId="4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9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center" vertical="center" wrapText="1"/>
    </xf>
    <xf numFmtId="9" fontId="4" fillId="3" borderId="43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0" fontId="1" fillId="0" borderId="0" xfId="1" applyNumberFormat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3" fillId="6" borderId="17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164" fontId="3" fillId="6" borderId="15" xfId="1" applyNumberFormat="1" applyFont="1" applyFill="1" applyBorder="1" applyAlignment="1">
      <alignment horizontal="center" vertical="center" wrapText="1"/>
    </xf>
    <xf numFmtId="9" fontId="3" fillId="6" borderId="45" xfId="1" applyNumberFormat="1" applyFont="1" applyFill="1" applyBorder="1" applyAlignment="1">
      <alignment horizontal="center" vertical="center" wrapText="1"/>
    </xf>
    <xf numFmtId="9" fontId="3" fillId="6" borderId="17" xfId="1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FF99"/>
      <color rgb="FFFF6600"/>
      <color rgb="FF66FF66"/>
      <color rgb="FFFF66CC"/>
      <color rgb="FF33CCFF"/>
      <color rgb="FFCC99FF"/>
      <color rgb="FFFF9999"/>
      <color rgb="FFCCFF66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</xdr:row>
      <xdr:rowOff>115662</xdr:rowOff>
    </xdr:from>
    <xdr:to>
      <xdr:col>1</xdr:col>
      <xdr:colOff>2964996</xdr:colOff>
      <xdr:row>5</xdr:row>
      <xdr:rowOff>190138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57" r="33509"/>
        <a:stretch/>
      </xdr:blipFill>
      <xdr:spPr>
        <a:xfrm>
          <a:off x="367393" y="319769"/>
          <a:ext cx="2760889" cy="1108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190501</xdr:rowOff>
    </xdr:from>
    <xdr:to>
      <xdr:col>1</xdr:col>
      <xdr:colOff>3048000</xdr:colOff>
      <xdr:row>4</xdr:row>
      <xdr:rowOff>247288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57" r="33509"/>
        <a:stretch/>
      </xdr:blipFill>
      <xdr:spPr>
        <a:xfrm>
          <a:off x="449036" y="394608"/>
          <a:ext cx="2762250" cy="1090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235484</xdr:colOff>
      <xdr:row>2</xdr:row>
      <xdr:rowOff>212911</xdr:rowOff>
    </xdr:from>
    <xdr:to>
      <xdr:col>2</xdr:col>
      <xdr:colOff>2974602</xdr:colOff>
      <xdr:row>5</xdr:row>
      <xdr:rowOff>33619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57" t="29618" r="33509"/>
        <a:stretch/>
      </xdr:blipFill>
      <xdr:spPr>
        <a:xfrm>
          <a:off x="694925" y="616323"/>
          <a:ext cx="2739118" cy="795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4"/>
  <sheetViews>
    <sheetView topLeftCell="A244" zoomScale="70" zoomScaleNormal="70" workbookViewId="0">
      <selection activeCell="D11" sqref="D11"/>
    </sheetView>
  </sheetViews>
  <sheetFormatPr baseColWidth="10" defaultRowHeight="15" x14ac:dyDescent="0.25"/>
  <cols>
    <col min="1" max="1" width="2.42578125" customWidth="1"/>
    <col min="2" max="2" width="46.5703125" customWidth="1"/>
    <col min="3" max="3" width="41.28515625" style="1" customWidth="1"/>
    <col min="4" max="6" width="22" style="1" customWidth="1"/>
  </cols>
  <sheetData>
    <row r="1" spans="2:11" ht="15.75" thickBot="1" x14ac:dyDescent="0.3"/>
    <row r="2" spans="2:11" ht="16.5" customHeight="1" x14ac:dyDescent="0.25">
      <c r="B2" s="105"/>
      <c r="C2" s="98" t="s">
        <v>77</v>
      </c>
      <c r="D2" s="99"/>
      <c r="E2" s="99"/>
      <c r="F2" s="109"/>
      <c r="G2" s="112"/>
      <c r="H2" s="112"/>
      <c r="I2" s="112"/>
      <c r="J2" s="112"/>
      <c r="K2" s="112"/>
    </row>
    <row r="3" spans="2:11" ht="29.25" customHeight="1" x14ac:dyDescent="0.25">
      <c r="B3" s="113"/>
      <c r="C3" s="100"/>
      <c r="D3" s="101"/>
      <c r="E3" s="101"/>
      <c r="F3" s="110"/>
      <c r="G3" s="112"/>
      <c r="H3" s="112"/>
      <c r="I3" s="112"/>
      <c r="J3" s="112"/>
      <c r="K3" s="112"/>
    </row>
    <row r="4" spans="2:11" ht="21" customHeight="1" x14ac:dyDescent="0.25">
      <c r="B4" s="113"/>
      <c r="C4" s="100"/>
      <c r="D4" s="101"/>
      <c r="E4" s="101"/>
      <c r="F4" s="110"/>
      <c r="G4" s="112"/>
      <c r="H4" s="112"/>
      <c r="I4" s="112"/>
      <c r="J4" s="112"/>
      <c r="K4" s="112"/>
    </row>
    <row r="5" spans="2:11" ht="15" customHeight="1" x14ac:dyDescent="0.25">
      <c r="B5" s="113"/>
      <c r="C5" s="100"/>
      <c r="D5" s="101"/>
      <c r="E5" s="101"/>
      <c r="F5" s="110"/>
      <c r="G5" s="112"/>
      <c r="H5" s="112"/>
      <c r="I5" s="112"/>
      <c r="J5" s="112"/>
      <c r="K5" s="112"/>
    </row>
    <row r="6" spans="2:11" ht="29.25" customHeight="1" thickBot="1" x14ac:dyDescent="0.3">
      <c r="B6" s="114"/>
      <c r="C6" s="102"/>
      <c r="D6" s="103"/>
      <c r="E6" s="103"/>
      <c r="F6" s="111"/>
      <c r="G6" s="112"/>
      <c r="H6" s="112"/>
      <c r="I6" s="112"/>
      <c r="J6" s="112"/>
      <c r="K6" s="112"/>
    </row>
    <row r="8" spans="2:11" ht="41.25" customHeight="1" x14ac:dyDescent="0.25">
      <c r="B8" s="95" t="s">
        <v>48</v>
      </c>
      <c r="C8" s="96"/>
      <c r="D8" s="96"/>
      <c r="E8" s="96"/>
      <c r="F8" s="96"/>
    </row>
    <row r="10" spans="2:11" ht="15.75" thickBot="1" x14ac:dyDescent="0.3">
      <c r="C10"/>
      <c r="D10"/>
      <c r="E10"/>
      <c r="F10"/>
    </row>
    <row r="11" spans="2:11" ht="71.25" customHeight="1" x14ac:dyDescent="0.25">
      <c r="B11" s="3" t="s">
        <v>0</v>
      </c>
      <c r="C11" s="3" t="s">
        <v>1</v>
      </c>
      <c r="D11" s="3" t="s">
        <v>68</v>
      </c>
      <c r="E11" s="3" t="s">
        <v>69</v>
      </c>
      <c r="F11" s="3" t="s">
        <v>70</v>
      </c>
    </row>
    <row r="12" spans="2:11" ht="19.5" customHeight="1" x14ac:dyDescent="0.25">
      <c r="B12" s="80" t="s">
        <v>37</v>
      </c>
      <c r="C12" s="51" t="s">
        <v>6</v>
      </c>
      <c r="D12" s="51">
        <v>10</v>
      </c>
      <c r="E12" s="51">
        <f t="shared" ref="E12:E19" si="0">D12-F12</f>
        <v>9</v>
      </c>
      <c r="F12" s="51">
        <v>1</v>
      </c>
    </row>
    <row r="13" spans="2:11" ht="19.5" customHeight="1" x14ac:dyDescent="0.25">
      <c r="B13" s="80"/>
      <c r="C13" s="72" t="s">
        <v>4</v>
      </c>
      <c r="D13" s="51">
        <v>28</v>
      </c>
      <c r="E13" s="51">
        <f t="shared" si="0"/>
        <v>26</v>
      </c>
      <c r="F13" s="51">
        <v>2</v>
      </c>
    </row>
    <row r="14" spans="2:11" ht="19.5" customHeight="1" x14ac:dyDescent="0.25">
      <c r="B14" s="80"/>
      <c r="C14" s="72" t="s">
        <v>30</v>
      </c>
      <c r="D14" s="51">
        <v>0</v>
      </c>
      <c r="E14" s="51">
        <f t="shared" si="0"/>
        <v>0</v>
      </c>
      <c r="F14" s="51">
        <v>0</v>
      </c>
    </row>
    <row r="15" spans="2:11" ht="19.5" customHeight="1" x14ac:dyDescent="0.25">
      <c r="B15" s="80"/>
      <c r="C15" s="72" t="s">
        <v>14</v>
      </c>
      <c r="D15" s="51">
        <v>7</v>
      </c>
      <c r="E15" s="51">
        <f t="shared" si="0"/>
        <v>7</v>
      </c>
      <c r="F15" s="51">
        <v>0</v>
      </c>
    </row>
    <row r="16" spans="2:11" ht="19.5" customHeight="1" x14ac:dyDescent="0.25">
      <c r="B16" s="80"/>
      <c r="C16" s="72" t="s">
        <v>16</v>
      </c>
      <c r="D16" s="51">
        <v>2</v>
      </c>
      <c r="E16" s="51">
        <f t="shared" si="0"/>
        <v>2</v>
      </c>
      <c r="F16" s="51">
        <v>0</v>
      </c>
    </row>
    <row r="17" spans="2:6" ht="19.5" customHeight="1" x14ac:dyDescent="0.25">
      <c r="B17" s="80"/>
      <c r="C17" s="72" t="s">
        <v>15</v>
      </c>
      <c r="D17" s="51">
        <v>3</v>
      </c>
      <c r="E17" s="51">
        <f t="shared" si="0"/>
        <v>3</v>
      </c>
      <c r="F17" s="51">
        <v>0</v>
      </c>
    </row>
    <row r="18" spans="2:6" ht="19.5" customHeight="1" x14ac:dyDescent="0.25">
      <c r="B18" s="80"/>
      <c r="C18" s="72" t="s">
        <v>2</v>
      </c>
      <c r="D18" s="51">
        <v>4</v>
      </c>
      <c r="E18" s="51">
        <f t="shared" si="0"/>
        <v>4</v>
      </c>
      <c r="F18" s="51">
        <v>0</v>
      </c>
    </row>
    <row r="19" spans="2:6" ht="19.5" customHeight="1" x14ac:dyDescent="0.25">
      <c r="B19" s="80"/>
      <c r="C19" s="72" t="s">
        <v>75</v>
      </c>
      <c r="D19" s="51">
        <v>1</v>
      </c>
      <c r="E19" s="51">
        <f t="shared" si="0"/>
        <v>1</v>
      </c>
      <c r="F19" s="51">
        <v>0</v>
      </c>
    </row>
    <row r="20" spans="2:6" ht="19.5" customHeight="1" x14ac:dyDescent="0.25">
      <c r="B20" s="80"/>
      <c r="C20" s="72" t="s">
        <v>71</v>
      </c>
      <c r="D20" s="51">
        <v>15</v>
      </c>
      <c r="E20" s="51">
        <f t="shared" ref="E20:E23" si="1">D20-F20</f>
        <v>15</v>
      </c>
      <c r="F20" s="51">
        <v>0</v>
      </c>
    </row>
    <row r="21" spans="2:6" ht="19.5" customHeight="1" x14ac:dyDescent="0.25">
      <c r="B21" s="80"/>
      <c r="C21" s="72" t="s">
        <v>72</v>
      </c>
      <c r="D21" s="51">
        <v>15</v>
      </c>
      <c r="E21" s="51">
        <f t="shared" si="1"/>
        <v>15</v>
      </c>
      <c r="F21" s="51">
        <v>0</v>
      </c>
    </row>
    <row r="22" spans="2:6" ht="19.5" customHeight="1" x14ac:dyDescent="0.25">
      <c r="B22" s="80"/>
      <c r="C22" s="72" t="s">
        <v>73</v>
      </c>
      <c r="D22" s="51">
        <v>10</v>
      </c>
      <c r="E22" s="51">
        <f t="shared" si="1"/>
        <v>7</v>
      </c>
      <c r="F22" s="51">
        <v>3</v>
      </c>
    </row>
    <row r="23" spans="2:6" ht="19.5" customHeight="1" x14ac:dyDescent="0.25">
      <c r="B23" s="80"/>
      <c r="C23" s="72" t="s">
        <v>74</v>
      </c>
      <c r="D23" s="51">
        <v>38</v>
      </c>
      <c r="E23" s="51">
        <f t="shared" si="1"/>
        <v>19</v>
      </c>
      <c r="F23" s="51">
        <v>19</v>
      </c>
    </row>
    <row r="24" spans="2:6" ht="19.5" customHeight="1" thickBot="1" x14ac:dyDescent="0.3">
      <c r="B24" s="81"/>
      <c r="C24" s="54" t="s">
        <v>8</v>
      </c>
      <c r="D24" s="66">
        <f>SUM(D12:D23)</f>
        <v>133</v>
      </c>
      <c r="E24" s="66">
        <f>SUM(E12:E23)</f>
        <v>108</v>
      </c>
      <c r="F24" s="66">
        <f>SUM(F12:F23)</f>
        <v>25</v>
      </c>
    </row>
    <row r="25" spans="2:6" x14ac:dyDescent="0.25">
      <c r="C25"/>
      <c r="D25"/>
      <c r="E25" s="34"/>
      <c r="F25"/>
    </row>
    <row r="26" spans="2:6" ht="15.75" thickBot="1" x14ac:dyDescent="0.3">
      <c r="C26"/>
      <c r="D26"/>
      <c r="E26"/>
      <c r="F26"/>
    </row>
    <row r="27" spans="2:6" ht="71.25" customHeight="1" thickBot="1" x14ac:dyDescent="0.3">
      <c r="B27" s="3" t="s">
        <v>0</v>
      </c>
      <c r="C27" s="3" t="s">
        <v>1</v>
      </c>
      <c r="D27" s="3" t="s">
        <v>68</v>
      </c>
      <c r="E27" s="3" t="s">
        <v>69</v>
      </c>
      <c r="F27" s="3" t="s">
        <v>70</v>
      </c>
    </row>
    <row r="28" spans="2:6" ht="21.75" customHeight="1" x14ac:dyDescent="0.25">
      <c r="B28" s="79" t="s">
        <v>38</v>
      </c>
      <c r="C28" s="70" t="s">
        <v>5</v>
      </c>
      <c r="D28" s="51">
        <v>4</v>
      </c>
      <c r="E28" s="51">
        <f>D28-F28</f>
        <v>4</v>
      </c>
      <c r="F28" s="51">
        <v>0</v>
      </c>
    </row>
    <row r="29" spans="2:6" ht="21.75" customHeight="1" x14ac:dyDescent="0.25">
      <c r="B29" s="80"/>
      <c r="C29" s="35" t="s">
        <v>20</v>
      </c>
      <c r="D29" s="51">
        <v>37</v>
      </c>
      <c r="E29" s="51">
        <f t="shared" ref="E29:E34" si="2">D29-F29</f>
        <v>24</v>
      </c>
      <c r="F29" s="51">
        <v>13</v>
      </c>
    </row>
    <row r="30" spans="2:6" ht="21.75" customHeight="1" x14ac:dyDescent="0.25">
      <c r="B30" s="80"/>
      <c r="C30" s="35" t="s">
        <v>30</v>
      </c>
      <c r="D30" s="51">
        <v>0</v>
      </c>
      <c r="E30" s="51">
        <f t="shared" si="2"/>
        <v>0</v>
      </c>
      <c r="F30" s="51">
        <v>0</v>
      </c>
    </row>
    <row r="31" spans="2:6" ht="21.75" customHeight="1" x14ac:dyDescent="0.25">
      <c r="B31" s="80"/>
      <c r="C31" s="37" t="s">
        <v>10</v>
      </c>
      <c r="D31" s="51">
        <v>1</v>
      </c>
      <c r="E31" s="51">
        <f t="shared" si="2"/>
        <v>1</v>
      </c>
      <c r="F31" s="51">
        <v>0</v>
      </c>
    </row>
    <row r="32" spans="2:6" ht="21.75" customHeight="1" x14ac:dyDescent="0.25">
      <c r="B32" s="80"/>
      <c r="C32" s="37" t="s">
        <v>7</v>
      </c>
      <c r="D32" s="51">
        <v>1</v>
      </c>
      <c r="E32" s="51">
        <f t="shared" si="2"/>
        <v>1</v>
      </c>
      <c r="F32" s="51">
        <v>0</v>
      </c>
    </row>
    <row r="33" spans="2:6" ht="21.75" customHeight="1" x14ac:dyDescent="0.25">
      <c r="B33" s="80"/>
      <c r="C33" s="35" t="s">
        <v>14</v>
      </c>
      <c r="D33" s="51">
        <v>2</v>
      </c>
      <c r="E33" s="51">
        <f t="shared" si="2"/>
        <v>2</v>
      </c>
      <c r="F33" s="51">
        <v>0</v>
      </c>
    </row>
    <row r="34" spans="2:6" ht="21.75" customHeight="1" x14ac:dyDescent="0.25">
      <c r="B34" s="80"/>
      <c r="C34" s="35" t="s">
        <v>47</v>
      </c>
      <c r="D34" s="51">
        <v>1</v>
      </c>
      <c r="E34" s="51">
        <f t="shared" si="2"/>
        <v>1</v>
      </c>
      <c r="F34" s="51">
        <v>0</v>
      </c>
    </row>
    <row r="35" spans="2:6" ht="21.75" customHeight="1" x14ac:dyDescent="0.25">
      <c r="B35" s="80"/>
      <c r="C35" s="35" t="s">
        <v>71</v>
      </c>
      <c r="D35" s="51">
        <v>3</v>
      </c>
      <c r="E35" s="51">
        <f t="shared" ref="E35:E38" si="3">D35-F35</f>
        <v>3</v>
      </c>
      <c r="F35" s="51">
        <v>0</v>
      </c>
    </row>
    <row r="36" spans="2:6" ht="21.75" customHeight="1" x14ac:dyDescent="0.25">
      <c r="B36" s="80"/>
      <c r="C36" s="35" t="s">
        <v>72</v>
      </c>
      <c r="D36" s="51">
        <v>6</v>
      </c>
      <c r="E36" s="51">
        <f t="shared" si="3"/>
        <v>6</v>
      </c>
      <c r="F36" s="51">
        <v>0</v>
      </c>
    </row>
    <row r="37" spans="2:6" ht="21.75" customHeight="1" x14ac:dyDescent="0.25">
      <c r="B37" s="80"/>
      <c r="C37" s="35" t="s">
        <v>73</v>
      </c>
      <c r="D37" s="51">
        <v>2</v>
      </c>
      <c r="E37" s="51">
        <f t="shared" si="3"/>
        <v>2</v>
      </c>
      <c r="F37" s="51">
        <v>0</v>
      </c>
    </row>
    <row r="38" spans="2:6" ht="21.75" customHeight="1" thickBot="1" x14ac:dyDescent="0.3">
      <c r="B38" s="80"/>
      <c r="C38" s="69" t="s">
        <v>74</v>
      </c>
      <c r="D38" s="51">
        <v>2</v>
      </c>
      <c r="E38" s="51">
        <f t="shared" si="3"/>
        <v>2</v>
      </c>
      <c r="F38" s="51">
        <v>0</v>
      </c>
    </row>
    <row r="39" spans="2:6" ht="19.5" thickBot="1" x14ac:dyDescent="0.3">
      <c r="B39" s="81"/>
      <c r="C39" s="56" t="s">
        <v>12</v>
      </c>
      <c r="D39" s="55">
        <f>SUM(D28:D38)</f>
        <v>59</v>
      </c>
      <c r="E39" s="55">
        <f t="shared" ref="E39:F39" si="4">SUM(E28:E38)</f>
        <v>46</v>
      </c>
      <c r="F39" s="55">
        <f t="shared" si="4"/>
        <v>13</v>
      </c>
    </row>
    <row r="40" spans="2:6" x14ac:dyDescent="0.25">
      <c r="E40" s="34"/>
    </row>
    <row r="41" spans="2:6" ht="15.75" thickBot="1" x14ac:dyDescent="0.3"/>
    <row r="42" spans="2:6" ht="71.25" customHeight="1" thickBot="1" x14ac:dyDescent="0.3">
      <c r="B42" s="3" t="s">
        <v>0</v>
      </c>
      <c r="C42" s="3" t="s">
        <v>1</v>
      </c>
      <c r="D42" s="3" t="s">
        <v>68</v>
      </c>
      <c r="E42" s="3" t="s">
        <v>69</v>
      </c>
      <c r="F42" s="3" t="s">
        <v>70</v>
      </c>
    </row>
    <row r="43" spans="2:6" ht="20.25" customHeight="1" x14ac:dyDescent="0.25">
      <c r="B43" s="97" t="s">
        <v>18</v>
      </c>
      <c r="C43" s="38" t="s">
        <v>6</v>
      </c>
      <c r="D43" s="51">
        <v>5</v>
      </c>
      <c r="E43" s="51">
        <f>D43-F43</f>
        <v>0</v>
      </c>
      <c r="F43" s="51">
        <v>5</v>
      </c>
    </row>
    <row r="44" spans="2:6" ht="20.25" customHeight="1" x14ac:dyDescent="0.25">
      <c r="B44" s="94"/>
      <c r="C44" s="38" t="s">
        <v>19</v>
      </c>
      <c r="D44" s="51">
        <v>0</v>
      </c>
      <c r="E44" s="51">
        <f t="shared" ref="E44:E48" si="5">D44-F44</f>
        <v>0</v>
      </c>
      <c r="F44" s="51">
        <v>0</v>
      </c>
    </row>
    <row r="45" spans="2:6" ht="20.25" customHeight="1" x14ac:dyDescent="0.25">
      <c r="B45" s="94"/>
      <c r="C45" s="38" t="s">
        <v>20</v>
      </c>
      <c r="D45" s="51">
        <v>24</v>
      </c>
      <c r="E45" s="51">
        <f t="shared" si="5"/>
        <v>21</v>
      </c>
      <c r="F45" s="51">
        <v>3</v>
      </c>
    </row>
    <row r="46" spans="2:6" ht="20.25" customHeight="1" x14ac:dyDescent="0.25">
      <c r="B46" s="94"/>
      <c r="C46" s="26" t="s">
        <v>3</v>
      </c>
      <c r="D46" s="51">
        <v>1</v>
      </c>
      <c r="E46" s="51">
        <f t="shared" si="5"/>
        <v>1</v>
      </c>
      <c r="F46" s="51">
        <v>0</v>
      </c>
    </row>
    <row r="47" spans="2:6" ht="20.25" customHeight="1" x14ac:dyDescent="0.25">
      <c r="B47" s="94"/>
      <c r="C47" s="38" t="s">
        <v>7</v>
      </c>
      <c r="D47" s="51">
        <v>2</v>
      </c>
      <c r="E47" s="51">
        <f t="shared" si="5"/>
        <v>2</v>
      </c>
      <c r="F47" s="51">
        <v>0</v>
      </c>
    </row>
    <row r="48" spans="2:6" ht="20.25" customHeight="1" x14ac:dyDescent="0.25">
      <c r="B48" s="94"/>
      <c r="C48" s="38" t="s">
        <v>16</v>
      </c>
      <c r="D48" s="51">
        <v>1</v>
      </c>
      <c r="E48" s="51">
        <f t="shared" si="5"/>
        <v>1</v>
      </c>
      <c r="F48" s="51">
        <v>0</v>
      </c>
    </row>
    <row r="49" spans="2:6" ht="21.75" customHeight="1" x14ac:dyDescent="0.25">
      <c r="B49" s="94"/>
      <c r="C49" s="35" t="s">
        <v>71</v>
      </c>
      <c r="D49" s="51">
        <v>1</v>
      </c>
      <c r="E49" s="51">
        <f t="shared" ref="E49:E52" si="6">D49-F49</f>
        <v>1</v>
      </c>
      <c r="F49" s="51">
        <v>0</v>
      </c>
    </row>
    <row r="50" spans="2:6" ht="21.75" customHeight="1" x14ac:dyDescent="0.25">
      <c r="B50" s="94"/>
      <c r="C50" s="35" t="s">
        <v>72</v>
      </c>
      <c r="D50" s="51">
        <v>2</v>
      </c>
      <c r="E50" s="51">
        <f t="shared" si="6"/>
        <v>2</v>
      </c>
      <c r="F50" s="51">
        <v>0</v>
      </c>
    </row>
    <row r="51" spans="2:6" ht="21.75" customHeight="1" x14ac:dyDescent="0.25">
      <c r="B51" s="94"/>
      <c r="C51" s="35" t="s">
        <v>73</v>
      </c>
      <c r="D51" s="51">
        <v>1</v>
      </c>
      <c r="E51" s="51">
        <f t="shared" si="6"/>
        <v>1</v>
      </c>
      <c r="F51" s="51">
        <v>0</v>
      </c>
    </row>
    <row r="52" spans="2:6" ht="21.75" customHeight="1" thickBot="1" x14ac:dyDescent="0.3">
      <c r="B52" s="94"/>
      <c r="C52" s="69" t="s">
        <v>74</v>
      </c>
      <c r="D52" s="51">
        <v>24</v>
      </c>
      <c r="E52" s="51">
        <f t="shared" si="6"/>
        <v>20</v>
      </c>
      <c r="F52" s="51">
        <v>4</v>
      </c>
    </row>
    <row r="53" spans="2:6" ht="19.5" thickBot="1" x14ac:dyDescent="0.3">
      <c r="B53" s="81"/>
      <c r="C53" s="56" t="s">
        <v>8</v>
      </c>
      <c r="D53" s="55">
        <f>SUM(D43:D52)</f>
        <v>61</v>
      </c>
      <c r="E53" s="55">
        <f t="shared" ref="E53:F53" si="7">SUM(E43:E52)</f>
        <v>49</v>
      </c>
      <c r="F53" s="55">
        <f t="shared" si="7"/>
        <v>12</v>
      </c>
    </row>
    <row r="54" spans="2:6" x14ac:dyDescent="0.25">
      <c r="E54" s="34"/>
    </row>
    <row r="55" spans="2:6" ht="15.75" thickBot="1" x14ac:dyDescent="0.3"/>
    <row r="56" spans="2:6" ht="71.25" customHeight="1" thickBot="1" x14ac:dyDescent="0.3">
      <c r="B56" s="3" t="s">
        <v>0</v>
      </c>
      <c r="C56" s="3" t="s">
        <v>1</v>
      </c>
      <c r="D56" s="3" t="s">
        <v>68</v>
      </c>
      <c r="E56" s="3" t="s">
        <v>69</v>
      </c>
      <c r="F56" s="3" t="s">
        <v>70</v>
      </c>
    </row>
    <row r="57" spans="2:6" ht="24" customHeight="1" x14ac:dyDescent="0.25">
      <c r="B57" s="97" t="s">
        <v>24</v>
      </c>
      <c r="C57" s="39" t="s">
        <v>5</v>
      </c>
      <c r="D57" s="51">
        <v>13</v>
      </c>
      <c r="E57" s="51">
        <f>D57-F57</f>
        <v>13</v>
      </c>
      <c r="F57" s="51">
        <v>0</v>
      </c>
    </row>
    <row r="58" spans="2:6" ht="24" customHeight="1" x14ac:dyDescent="0.25">
      <c r="B58" s="94"/>
      <c r="C58" s="38" t="s">
        <v>20</v>
      </c>
      <c r="D58" s="51">
        <v>5</v>
      </c>
      <c r="E58" s="51">
        <f t="shared" ref="E58:E61" si="8">D58-F58</f>
        <v>5</v>
      </c>
      <c r="F58" s="51">
        <v>0</v>
      </c>
    </row>
    <row r="59" spans="2:6" ht="24" customHeight="1" x14ac:dyDescent="0.25">
      <c r="B59" s="94"/>
      <c r="C59" s="38" t="s">
        <v>26</v>
      </c>
      <c r="D59" s="51">
        <v>145</v>
      </c>
      <c r="E59" s="51">
        <f t="shared" si="8"/>
        <v>145</v>
      </c>
      <c r="F59" s="51">
        <v>0</v>
      </c>
    </row>
    <row r="60" spans="2:6" ht="24" customHeight="1" x14ac:dyDescent="0.25">
      <c r="B60" s="94"/>
      <c r="C60" s="38" t="s">
        <v>7</v>
      </c>
      <c r="D60" s="51">
        <v>1</v>
      </c>
      <c r="E60" s="51">
        <f t="shared" si="8"/>
        <v>1</v>
      </c>
      <c r="F60" s="51">
        <v>0</v>
      </c>
    </row>
    <row r="61" spans="2:6" ht="24" customHeight="1" x14ac:dyDescent="0.25">
      <c r="B61" s="94"/>
      <c r="C61" s="40" t="s">
        <v>9</v>
      </c>
      <c r="D61" s="51">
        <v>3</v>
      </c>
      <c r="E61" s="51">
        <f t="shared" si="8"/>
        <v>3</v>
      </c>
      <c r="F61" s="51">
        <v>0</v>
      </c>
    </row>
    <row r="62" spans="2:6" ht="21.75" customHeight="1" x14ac:dyDescent="0.25">
      <c r="B62" s="94"/>
      <c r="C62" s="35" t="s">
        <v>71</v>
      </c>
      <c r="D62" s="51">
        <v>3</v>
      </c>
      <c r="E62" s="51">
        <f t="shared" ref="E62:E65" si="9">D62-F62</f>
        <v>3</v>
      </c>
      <c r="F62" s="51">
        <v>0</v>
      </c>
    </row>
    <row r="63" spans="2:6" ht="21.75" customHeight="1" x14ac:dyDescent="0.25">
      <c r="B63" s="94"/>
      <c r="C63" s="35" t="s">
        <v>72</v>
      </c>
      <c r="D63" s="51">
        <v>3</v>
      </c>
      <c r="E63" s="51">
        <f t="shared" si="9"/>
        <v>3</v>
      </c>
      <c r="F63" s="51">
        <v>0</v>
      </c>
    </row>
    <row r="64" spans="2:6" ht="21.75" customHeight="1" x14ac:dyDescent="0.25">
      <c r="B64" s="94"/>
      <c r="C64" s="35" t="s">
        <v>73</v>
      </c>
      <c r="D64" s="51">
        <v>0</v>
      </c>
      <c r="E64" s="51">
        <f t="shared" si="9"/>
        <v>0</v>
      </c>
      <c r="F64" s="51">
        <v>0</v>
      </c>
    </row>
    <row r="65" spans="2:6" ht="21.75" customHeight="1" thickBot="1" x14ac:dyDescent="0.3">
      <c r="B65" s="94"/>
      <c r="C65" s="69" t="s">
        <v>74</v>
      </c>
      <c r="D65" s="51">
        <v>2</v>
      </c>
      <c r="E65" s="51">
        <f t="shared" si="9"/>
        <v>2</v>
      </c>
      <c r="F65" s="51">
        <v>0</v>
      </c>
    </row>
    <row r="66" spans="2:6" ht="24" customHeight="1" thickBot="1" x14ac:dyDescent="0.3">
      <c r="B66" s="81"/>
      <c r="C66" s="56" t="s">
        <v>8</v>
      </c>
      <c r="D66" s="55">
        <f>SUM(D57:D65)</f>
        <v>175</v>
      </c>
      <c r="E66" s="55">
        <f t="shared" ref="E66:F66" si="10">SUM(E57:E65)</f>
        <v>175</v>
      </c>
      <c r="F66" s="55">
        <f t="shared" si="10"/>
        <v>0</v>
      </c>
    </row>
    <row r="67" spans="2:6" x14ac:dyDescent="0.25">
      <c r="E67" s="34"/>
    </row>
    <row r="68" spans="2:6" ht="15.75" thickBot="1" x14ac:dyDescent="0.3"/>
    <row r="69" spans="2:6" ht="71.25" customHeight="1" x14ac:dyDescent="0.25">
      <c r="B69" s="3" t="s">
        <v>0</v>
      </c>
      <c r="C69" s="3" t="s">
        <v>1</v>
      </c>
      <c r="D69" s="3" t="s">
        <v>68</v>
      </c>
      <c r="E69" s="3" t="s">
        <v>69</v>
      </c>
      <c r="F69" s="3" t="s">
        <v>70</v>
      </c>
    </row>
    <row r="70" spans="2:6" ht="30" customHeight="1" x14ac:dyDescent="0.25">
      <c r="B70" s="94" t="s">
        <v>28</v>
      </c>
      <c r="C70" s="38" t="s">
        <v>6</v>
      </c>
      <c r="D70" s="51">
        <v>1</v>
      </c>
      <c r="E70" s="51">
        <f>D70-F70</f>
        <v>1</v>
      </c>
      <c r="F70" s="51">
        <v>0</v>
      </c>
    </row>
    <row r="71" spans="2:6" ht="30" customHeight="1" x14ac:dyDescent="0.25">
      <c r="B71" s="94"/>
      <c r="C71" s="38" t="s">
        <v>25</v>
      </c>
      <c r="D71" s="51">
        <v>7</v>
      </c>
      <c r="E71" s="51">
        <f t="shared" ref="E71:E74" si="11">D71-F71</f>
        <v>7</v>
      </c>
      <c r="F71" s="51">
        <v>0</v>
      </c>
    </row>
    <row r="72" spans="2:6" ht="30" customHeight="1" x14ac:dyDescent="0.25">
      <c r="B72" s="94"/>
      <c r="C72" s="38" t="s">
        <v>26</v>
      </c>
      <c r="D72" s="51">
        <v>0</v>
      </c>
      <c r="E72" s="51">
        <f t="shared" si="11"/>
        <v>0</v>
      </c>
      <c r="F72" s="51">
        <v>0</v>
      </c>
    </row>
    <row r="73" spans="2:6" ht="30" customHeight="1" x14ac:dyDescent="0.25">
      <c r="B73" s="94"/>
      <c r="C73" s="38" t="s">
        <v>27</v>
      </c>
      <c r="D73" s="51">
        <v>2</v>
      </c>
      <c r="E73" s="51">
        <f t="shared" si="11"/>
        <v>2</v>
      </c>
      <c r="F73" s="51">
        <v>0</v>
      </c>
    </row>
    <row r="74" spans="2:6" ht="30" customHeight="1" x14ac:dyDescent="0.25">
      <c r="B74" s="94"/>
      <c r="C74" s="38" t="s">
        <v>7</v>
      </c>
      <c r="D74" s="51">
        <v>2</v>
      </c>
      <c r="E74" s="51">
        <f t="shared" si="11"/>
        <v>2</v>
      </c>
      <c r="F74" s="51">
        <v>0</v>
      </c>
    </row>
    <row r="75" spans="2:6" ht="21.75" customHeight="1" x14ac:dyDescent="0.25">
      <c r="B75" s="94"/>
      <c r="C75" s="35" t="s">
        <v>71</v>
      </c>
      <c r="D75" s="51">
        <v>0</v>
      </c>
      <c r="E75" s="51">
        <f t="shared" ref="E75:E78" si="12">D75-F75</f>
        <v>0</v>
      </c>
      <c r="F75" s="51">
        <v>0</v>
      </c>
    </row>
    <row r="76" spans="2:6" ht="21.75" customHeight="1" x14ac:dyDescent="0.25">
      <c r="B76" s="94"/>
      <c r="C76" s="35" t="s">
        <v>72</v>
      </c>
      <c r="D76" s="51">
        <v>7</v>
      </c>
      <c r="E76" s="51">
        <f t="shared" si="12"/>
        <v>7</v>
      </c>
      <c r="F76" s="51">
        <v>0</v>
      </c>
    </row>
    <row r="77" spans="2:6" ht="21.75" customHeight="1" x14ac:dyDescent="0.25">
      <c r="B77" s="94"/>
      <c r="C77" s="35" t="s">
        <v>73</v>
      </c>
      <c r="D77" s="51">
        <v>3</v>
      </c>
      <c r="E77" s="51">
        <f t="shared" si="12"/>
        <v>3</v>
      </c>
      <c r="F77" s="51">
        <v>0</v>
      </c>
    </row>
    <row r="78" spans="2:6" ht="21.75" customHeight="1" thickBot="1" x14ac:dyDescent="0.3">
      <c r="B78" s="94"/>
      <c r="C78" s="69" t="s">
        <v>74</v>
      </c>
      <c r="D78" s="51">
        <v>10</v>
      </c>
      <c r="E78" s="51">
        <f t="shared" si="12"/>
        <v>10</v>
      </c>
      <c r="F78" s="51">
        <v>0</v>
      </c>
    </row>
    <row r="79" spans="2:6" ht="19.5" thickBot="1" x14ac:dyDescent="0.3">
      <c r="B79" s="81"/>
      <c r="C79" s="56" t="s">
        <v>8</v>
      </c>
      <c r="D79" s="55">
        <f>SUM(D70:D78)</f>
        <v>32</v>
      </c>
      <c r="E79" s="55">
        <f t="shared" ref="E79:F79" si="13">SUM(E70:E78)</f>
        <v>32</v>
      </c>
      <c r="F79" s="55">
        <f t="shared" si="13"/>
        <v>0</v>
      </c>
    </row>
    <row r="80" spans="2:6" ht="18.75" x14ac:dyDescent="0.25">
      <c r="B80" s="29"/>
      <c r="C80" s="30"/>
      <c r="D80" s="31"/>
      <c r="E80" s="34"/>
      <c r="F80" s="31"/>
    </row>
    <row r="81" spans="2:6" ht="18.75" x14ac:dyDescent="0.25">
      <c r="B81" s="29"/>
      <c r="C81" s="30"/>
      <c r="D81" s="31"/>
      <c r="E81" s="31"/>
      <c r="F81" s="31"/>
    </row>
    <row r="84" spans="2:6" ht="57" customHeight="1" x14ac:dyDescent="0.25">
      <c r="B84" s="95" t="s">
        <v>22</v>
      </c>
      <c r="C84" s="96"/>
      <c r="D84" s="96"/>
      <c r="E84" s="96"/>
      <c r="F84" s="96"/>
    </row>
    <row r="85" spans="2:6" ht="15.75" thickBot="1" x14ac:dyDescent="0.3"/>
    <row r="86" spans="2:6" ht="71.25" customHeight="1" thickBot="1" x14ac:dyDescent="0.3">
      <c r="B86" s="3" t="s">
        <v>0</v>
      </c>
      <c r="C86" s="3" t="s">
        <v>1</v>
      </c>
      <c r="D86" s="3" t="s">
        <v>68</v>
      </c>
      <c r="E86" s="3" t="s">
        <v>69</v>
      </c>
      <c r="F86" s="3" t="s">
        <v>70</v>
      </c>
    </row>
    <row r="87" spans="2:6" ht="20.25" customHeight="1" x14ac:dyDescent="0.25">
      <c r="B87" s="79" t="s">
        <v>42</v>
      </c>
      <c r="C87" s="71" t="s">
        <v>6</v>
      </c>
      <c r="D87" s="51">
        <v>0</v>
      </c>
      <c r="E87" s="51">
        <f t="shared" ref="E87:E91" si="14">D87-F87</f>
        <v>0</v>
      </c>
      <c r="F87" s="51">
        <v>0</v>
      </c>
    </row>
    <row r="88" spans="2:6" ht="20.25" customHeight="1" x14ac:dyDescent="0.25">
      <c r="B88" s="80"/>
      <c r="C88" s="41" t="s">
        <v>25</v>
      </c>
      <c r="D88" s="51">
        <v>2</v>
      </c>
      <c r="E88" s="51">
        <f t="shared" si="14"/>
        <v>2</v>
      </c>
      <c r="F88" s="51">
        <v>0</v>
      </c>
    </row>
    <row r="89" spans="2:6" ht="21.75" customHeight="1" x14ac:dyDescent="0.25">
      <c r="B89" s="80"/>
      <c r="C89" s="37" t="s">
        <v>3</v>
      </c>
      <c r="D89" s="51">
        <v>1</v>
      </c>
      <c r="E89" s="51">
        <f t="shared" si="14"/>
        <v>1</v>
      </c>
      <c r="F89" s="51">
        <v>0</v>
      </c>
    </row>
    <row r="90" spans="2:6" ht="21.75" customHeight="1" x14ac:dyDescent="0.25">
      <c r="B90" s="80"/>
      <c r="C90" s="37" t="s">
        <v>15</v>
      </c>
      <c r="D90" s="51">
        <v>0</v>
      </c>
      <c r="E90" s="51">
        <f t="shared" si="14"/>
        <v>0</v>
      </c>
      <c r="F90" s="51">
        <v>0</v>
      </c>
    </row>
    <row r="91" spans="2:6" ht="21.75" customHeight="1" x14ac:dyDescent="0.25">
      <c r="B91" s="80"/>
      <c r="C91" s="37" t="s">
        <v>2</v>
      </c>
      <c r="D91" s="51">
        <v>5</v>
      </c>
      <c r="E91" s="51">
        <f t="shared" si="14"/>
        <v>5</v>
      </c>
      <c r="F91" s="51">
        <v>0</v>
      </c>
    </row>
    <row r="92" spans="2:6" ht="21.75" customHeight="1" x14ac:dyDescent="0.25">
      <c r="B92" s="80"/>
      <c r="C92" s="35" t="s">
        <v>71</v>
      </c>
      <c r="D92" s="51">
        <v>64</v>
      </c>
      <c r="E92" s="51">
        <f t="shared" ref="E92:E95" si="15">D92-F92</f>
        <v>56</v>
      </c>
      <c r="F92" s="51">
        <v>8</v>
      </c>
    </row>
    <row r="93" spans="2:6" ht="21.75" customHeight="1" x14ac:dyDescent="0.25">
      <c r="B93" s="80"/>
      <c r="C93" s="35" t="s">
        <v>72</v>
      </c>
      <c r="D93" s="51">
        <v>7</v>
      </c>
      <c r="E93" s="51">
        <f t="shared" si="15"/>
        <v>7</v>
      </c>
      <c r="F93" s="51">
        <v>0</v>
      </c>
    </row>
    <row r="94" spans="2:6" ht="21.75" customHeight="1" x14ac:dyDescent="0.25">
      <c r="B94" s="80"/>
      <c r="C94" s="35" t="s">
        <v>73</v>
      </c>
      <c r="D94" s="51">
        <v>0</v>
      </c>
      <c r="E94" s="51">
        <f t="shared" si="15"/>
        <v>0</v>
      </c>
      <c r="F94" s="51">
        <v>0</v>
      </c>
    </row>
    <row r="95" spans="2:6" ht="21.75" customHeight="1" thickBot="1" x14ac:dyDescent="0.3">
      <c r="B95" s="80"/>
      <c r="C95" s="36" t="s">
        <v>74</v>
      </c>
      <c r="D95" s="51">
        <v>16</v>
      </c>
      <c r="E95" s="51">
        <f t="shared" si="15"/>
        <v>16</v>
      </c>
      <c r="F95" s="51">
        <v>0</v>
      </c>
    </row>
    <row r="96" spans="2:6" ht="19.5" thickBot="1" x14ac:dyDescent="0.3">
      <c r="B96" s="81"/>
      <c r="C96" s="54" t="s">
        <v>8</v>
      </c>
      <c r="D96" s="66">
        <f>SUM(D87:D95)</f>
        <v>95</v>
      </c>
      <c r="E96" s="66">
        <f t="shared" ref="E96:F96" si="16">SUM(E87:E95)</f>
        <v>87</v>
      </c>
      <c r="F96" s="66">
        <f t="shared" si="16"/>
        <v>8</v>
      </c>
    </row>
    <row r="97" spans="2:6" x14ac:dyDescent="0.25">
      <c r="D97" s="62"/>
      <c r="E97" s="63"/>
      <c r="F97" s="62"/>
    </row>
    <row r="98" spans="2:6" ht="15.75" thickBot="1" x14ac:dyDescent="0.3"/>
    <row r="99" spans="2:6" ht="71.25" customHeight="1" x14ac:dyDescent="0.25">
      <c r="B99" s="3" t="s">
        <v>0</v>
      </c>
      <c r="C99" s="3" t="s">
        <v>1</v>
      </c>
      <c r="D99" s="3" t="s">
        <v>68</v>
      </c>
      <c r="E99" s="3" t="s">
        <v>69</v>
      </c>
      <c r="F99" s="3" t="s">
        <v>70</v>
      </c>
    </row>
    <row r="100" spans="2:6" ht="23.25" customHeight="1" x14ac:dyDescent="0.25">
      <c r="B100" s="94" t="s">
        <v>43</v>
      </c>
      <c r="C100" s="57" t="s">
        <v>5</v>
      </c>
      <c r="D100" s="51">
        <v>6</v>
      </c>
      <c r="E100" s="51">
        <f t="shared" ref="E100:E105" si="17">D100-F100</f>
        <v>6</v>
      </c>
      <c r="F100" s="51">
        <v>0</v>
      </c>
    </row>
    <row r="101" spans="2:6" ht="23.25" customHeight="1" x14ac:dyDescent="0.25">
      <c r="B101" s="94"/>
      <c r="C101" s="26" t="s">
        <v>35</v>
      </c>
      <c r="D101" s="51">
        <v>9</v>
      </c>
      <c r="E101" s="51">
        <f t="shared" si="17"/>
        <v>4</v>
      </c>
      <c r="F101" s="51">
        <v>5</v>
      </c>
    </row>
    <row r="102" spans="2:6" ht="23.25" customHeight="1" x14ac:dyDescent="0.25">
      <c r="B102" s="94"/>
      <c r="C102" s="58" t="s">
        <v>25</v>
      </c>
      <c r="D102" s="51">
        <v>3</v>
      </c>
      <c r="E102" s="51">
        <f t="shared" si="17"/>
        <v>3</v>
      </c>
      <c r="F102" s="51">
        <v>0</v>
      </c>
    </row>
    <row r="103" spans="2:6" ht="23.25" customHeight="1" x14ac:dyDescent="0.25">
      <c r="B103" s="94"/>
      <c r="C103" s="37" t="s">
        <v>15</v>
      </c>
      <c r="D103" s="51">
        <v>6</v>
      </c>
      <c r="E103" s="51">
        <f t="shared" si="17"/>
        <v>6</v>
      </c>
      <c r="F103" s="51">
        <v>0</v>
      </c>
    </row>
    <row r="104" spans="2:6" ht="23.25" customHeight="1" x14ac:dyDescent="0.25">
      <c r="B104" s="94"/>
      <c r="C104" s="37" t="s">
        <v>2</v>
      </c>
      <c r="D104" s="51">
        <v>2</v>
      </c>
      <c r="E104" s="51">
        <f t="shared" si="17"/>
        <v>2</v>
      </c>
      <c r="F104" s="51">
        <v>0</v>
      </c>
    </row>
    <row r="105" spans="2:6" ht="23.25" customHeight="1" x14ac:dyDescent="0.25">
      <c r="B105" s="94"/>
      <c r="C105" s="26" t="s">
        <v>46</v>
      </c>
      <c r="D105" s="51">
        <v>1</v>
      </c>
      <c r="E105" s="51">
        <f t="shared" si="17"/>
        <v>1</v>
      </c>
      <c r="F105" s="51">
        <v>0</v>
      </c>
    </row>
    <row r="106" spans="2:6" ht="21.75" customHeight="1" x14ac:dyDescent="0.25">
      <c r="B106" s="94"/>
      <c r="C106" s="35" t="s">
        <v>71</v>
      </c>
      <c r="D106" s="51">
        <v>15</v>
      </c>
      <c r="E106" s="51">
        <f t="shared" ref="E106:E109" si="18">D106-F106</f>
        <v>15</v>
      </c>
      <c r="F106" s="51">
        <v>0</v>
      </c>
    </row>
    <row r="107" spans="2:6" ht="21.75" customHeight="1" x14ac:dyDescent="0.25">
      <c r="B107" s="94"/>
      <c r="C107" s="35" t="s">
        <v>72</v>
      </c>
      <c r="D107" s="51">
        <v>7</v>
      </c>
      <c r="E107" s="51">
        <f t="shared" si="18"/>
        <v>5</v>
      </c>
      <c r="F107" s="51">
        <v>2</v>
      </c>
    </row>
    <row r="108" spans="2:6" ht="21.75" customHeight="1" x14ac:dyDescent="0.25">
      <c r="B108" s="94"/>
      <c r="C108" s="35" t="s">
        <v>73</v>
      </c>
      <c r="D108" s="51">
        <v>0</v>
      </c>
      <c r="E108" s="51">
        <f t="shared" si="18"/>
        <v>0</v>
      </c>
      <c r="F108" s="51">
        <v>0</v>
      </c>
    </row>
    <row r="109" spans="2:6" ht="21.75" customHeight="1" thickBot="1" x14ac:dyDescent="0.3">
      <c r="B109" s="94"/>
      <c r="C109" s="69" t="s">
        <v>74</v>
      </c>
      <c r="D109" s="51">
        <v>24</v>
      </c>
      <c r="E109" s="51">
        <f t="shared" si="18"/>
        <v>24</v>
      </c>
      <c r="F109" s="51">
        <v>0</v>
      </c>
    </row>
    <row r="110" spans="2:6" ht="19.5" thickBot="1" x14ac:dyDescent="0.3">
      <c r="B110" s="81"/>
      <c r="C110" s="56" t="s">
        <v>8</v>
      </c>
      <c r="D110" s="55">
        <f>SUM(D100:D109)</f>
        <v>73</v>
      </c>
      <c r="E110" s="55">
        <f t="shared" ref="E110:F110" si="19">SUM(E100:E109)</f>
        <v>66</v>
      </c>
      <c r="F110" s="55">
        <f t="shared" si="19"/>
        <v>7</v>
      </c>
    </row>
    <row r="111" spans="2:6" x14ac:dyDescent="0.25">
      <c r="E111" s="34"/>
    </row>
    <row r="112" spans="2:6" ht="15.75" thickBot="1" x14ac:dyDescent="0.3"/>
    <row r="113" spans="2:6" ht="71.25" customHeight="1" thickBot="1" x14ac:dyDescent="0.3">
      <c r="B113" s="3" t="s">
        <v>0</v>
      </c>
      <c r="C113" s="3" t="s">
        <v>1</v>
      </c>
      <c r="D113" s="3" t="s">
        <v>68</v>
      </c>
      <c r="E113" s="3" t="s">
        <v>69</v>
      </c>
      <c r="F113" s="3" t="s">
        <v>70</v>
      </c>
    </row>
    <row r="114" spans="2:6" ht="21.75" customHeight="1" x14ac:dyDescent="0.25">
      <c r="B114" s="79" t="s">
        <v>13</v>
      </c>
      <c r="C114" s="71" t="s">
        <v>6</v>
      </c>
      <c r="D114" s="52">
        <v>23</v>
      </c>
      <c r="E114" s="52">
        <f t="shared" ref="E114:E119" si="20">D114-F114</f>
        <v>17</v>
      </c>
      <c r="F114" s="67">
        <v>6</v>
      </c>
    </row>
    <row r="115" spans="2:6" ht="21.75" customHeight="1" x14ac:dyDescent="0.25">
      <c r="B115" s="80"/>
      <c r="C115" s="41" t="s">
        <v>25</v>
      </c>
      <c r="D115" s="51">
        <v>24</v>
      </c>
      <c r="E115" s="51">
        <f t="shared" si="20"/>
        <v>23</v>
      </c>
      <c r="F115" s="65">
        <v>1</v>
      </c>
    </row>
    <row r="116" spans="2:6" ht="21.75" customHeight="1" x14ac:dyDescent="0.25">
      <c r="B116" s="80"/>
      <c r="C116" s="37" t="s">
        <v>11</v>
      </c>
      <c r="D116" s="51">
        <v>8</v>
      </c>
      <c r="E116" s="51">
        <f t="shared" si="20"/>
        <v>8</v>
      </c>
      <c r="F116" s="65">
        <v>0</v>
      </c>
    </row>
    <row r="117" spans="2:6" ht="21.75" customHeight="1" x14ac:dyDescent="0.25">
      <c r="B117" s="80"/>
      <c r="C117" s="37" t="s">
        <v>9</v>
      </c>
      <c r="D117" s="51">
        <v>4</v>
      </c>
      <c r="E117" s="51">
        <f t="shared" si="20"/>
        <v>4</v>
      </c>
      <c r="F117" s="65">
        <v>0</v>
      </c>
    </row>
    <row r="118" spans="2:6" ht="21.75" customHeight="1" x14ac:dyDescent="0.25">
      <c r="B118" s="80"/>
      <c r="C118" s="37" t="s">
        <v>2</v>
      </c>
      <c r="D118" s="51">
        <v>7</v>
      </c>
      <c r="E118" s="51">
        <f t="shared" si="20"/>
        <v>7</v>
      </c>
      <c r="F118" s="65">
        <v>0</v>
      </c>
    </row>
    <row r="119" spans="2:6" ht="21.75" customHeight="1" x14ac:dyDescent="0.25">
      <c r="B119" s="80"/>
      <c r="C119" s="35" t="s">
        <v>75</v>
      </c>
      <c r="D119" s="51">
        <v>2</v>
      </c>
      <c r="E119" s="51">
        <f t="shared" si="20"/>
        <v>2</v>
      </c>
      <c r="F119" s="65">
        <v>0</v>
      </c>
    </row>
    <row r="120" spans="2:6" ht="21.75" customHeight="1" x14ac:dyDescent="0.25">
      <c r="B120" s="80"/>
      <c r="C120" s="35" t="s">
        <v>71</v>
      </c>
      <c r="D120" s="51">
        <v>20</v>
      </c>
      <c r="E120" s="51">
        <f t="shared" ref="E120:E123" si="21">D120-F120</f>
        <v>15</v>
      </c>
      <c r="F120" s="65">
        <v>5</v>
      </c>
    </row>
    <row r="121" spans="2:6" ht="21.75" customHeight="1" x14ac:dyDescent="0.25">
      <c r="B121" s="80"/>
      <c r="C121" s="35" t="s">
        <v>72</v>
      </c>
      <c r="D121" s="51">
        <v>17</v>
      </c>
      <c r="E121" s="51">
        <f t="shared" si="21"/>
        <v>17</v>
      </c>
      <c r="F121" s="65">
        <v>0</v>
      </c>
    </row>
    <row r="122" spans="2:6" ht="21.75" customHeight="1" x14ac:dyDescent="0.25">
      <c r="B122" s="80"/>
      <c r="C122" s="35" t="s">
        <v>73</v>
      </c>
      <c r="D122" s="51">
        <v>6</v>
      </c>
      <c r="E122" s="51">
        <f t="shared" si="21"/>
        <v>6</v>
      </c>
      <c r="F122" s="65">
        <v>0</v>
      </c>
    </row>
    <row r="123" spans="2:6" ht="21.75" customHeight="1" thickBot="1" x14ac:dyDescent="0.3">
      <c r="B123" s="80"/>
      <c r="C123" s="36" t="s">
        <v>74</v>
      </c>
      <c r="D123" s="53">
        <v>45</v>
      </c>
      <c r="E123" s="53">
        <f t="shared" si="21"/>
        <v>39</v>
      </c>
      <c r="F123" s="68">
        <v>6</v>
      </c>
    </row>
    <row r="124" spans="2:6" ht="19.5" thickBot="1" x14ac:dyDescent="0.3">
      <c r="B124" s="81"/>
      <c r="C124" s="54" t="s">
        <v>12</v>
      </c>
      <c r="D124" s="66">
        <f>SUM(D114:D123)</f>
        <v>156</v>
      </c>
      <c r="E124" s="66">
        <f>SUM(E114:E123)</f>
        <v>138</v>
      </c>
      <c r="F124" s="66">
        <f>SUM(F114:F123)</f>
        <v>18</v>
      </c>
    </row>
    <row r="125" spans="2:6" x14ac:dyDescent="0.25">
      <c r="C125" s="2"/>
      <c r="D125"/>
      <c r="E125" s="34"/>
      <c r="F125"/>
    </row>
    <row r="126" spans="2:6" ht="15.75" thickBot="1" x14ac:dyDescent="0.3"/>
    <row r="127" spans="2:6" ht="71.25" customHeight="1" thickBot="1" x14ac:dyDescent="0.3">
      <c r="B127" s="3" t="s">
        <v>0</v>
      </c>
      <c r="C127" s="3" t="s">
        <v>1</v>
      </c>
      <c r="D127" s="3" t="s">
        <v>68</v>
      </c>
      <c r="E127" s="3" t="s">
        <v>69</v>
      </c>
      <c r="F127" s="3" t="s">
        <v>70</v>
      </c>
    </row>
    <row r="128" spans="2:6" ht="25.5" customHeight="1" x14ac:dyDescent="0.25">
      <c r="B128" s="79" t="s">
        <v>32</v>
      </c>
      <c r="C128" s="59" t="s">
        <v>6</v>
      </c>
      <c r="D128" s="51">
        <v>16</v>
      </c>
      <c r="E128" s="51">
        <f t="shared" ref="E128:E133" si="22">D128-F128</f>
        <v>8</v>
      </c>
      <c r="F128" s="51">
        <v>8</v>
      </c>
    </row>
    <row r="129" spans="2:6" ht="25.5" customHeight="1" x14ac:dyDescent="0.25">
      <c r="B129" s="80"/>
      <c r="C129" s="60" t="s">
        <v>20</v>
      </c>
      <c r="D129" s="51">
        <v>2</v>
      </c>
      <c r="E129" s="51">
        <f t="shared" si="22"/>
        <v>1</v>
      </c>
      <c r="F129" s="51">
        <v>1</v>
      </c>
    </row>
    <row r="130" spans="2:6" ht="25.5" customHeight="1" x14ac:dyDescent="0.25">
      <c r="B130" s="80"/>
      <c r="C130" s="60" t="s">
        <v>45</v>
      </c>
      <c r="D130" s="51">
        <v>0</v>
      </c>
      <c r="E130" s="51">
        <f t="shared" si="22"/>
        <v>0</v>
      </c>
      <c r="F130" s="51">
        <v>0</v>
      </c>
    </row>
    <row r="131" spans="2:6" ht="25.5" customHeight="1" x14ac:dyDescent="0.25">
      <c r="B131" s="80"/>
      <c r="C131" s="58" t="s">
        <v>3</v>
      </c>
      <c r="D131" s="51">
        <v>1</v>
      </c>
      <c r="E131" s="51">
        <f t="shared" si="22"/>
        <v>1</v>
      </c>
      <c r="F131" s="51">
        <v>0</v>
      </c>
    </row>
    <row r="132" spans="2:6" ht="25.5" customHeight="1" x14ac:dyDescent="0.25">
      <c r="B132" s="80"/>
      <c r="C132" s="58" t="s">
        <v>7</v>
      </c>
      <c r="D132" s="51">
        <v>3</v>
      </c>
      <c r="E132" s="51">
        <f t="shared" si="22"/>
        <v>3</v>
      </c>
      <c r="F132" s="51">
        <v>0</v>
      </c>
    </row>
    <row r="133" spans="2:6" ht="25.5" customHeight="1" x14ac:dyDescent="0.25">
      <c r="B133" s="80"/>
      <c r="C133" s="61" t="s">
        <v>2</v>
      </c>
      <c r="D133" s="51">
        <v>1</v>
      </c>
      <c r="E133" s="51">
        <f t="shared" si="22"/>
        <v>1</v>
      </c>
      <c r="F133" s="51">
        <v>0</v>
      </c>
    </row>
    <row r="134" spans="2:6" ht="21.75" customHeight="1" x14ac:dyDescent="0.25">
      <c r="B134" s="80"/>
      <c r="C134" s="35" t="s">
        <v>71</v>
      </c>
      <c r="D134" s="51">
        <v>2</v>
      </c>
      <c r="E134" s="51">
        <f t="shared" ref="E134:E137" si="23">D134-F134</f>
        <v>1</v>
      </c>
      <c r="F134" s="51">
        <v>1</v>
      </c>
    </row>
    <row r="135" spans="2:6" ht="21.75" customHeight="1" x14ac:dyDescent="0.25">
      <c r="B135" s="80"/>
      <c r="C135" s="35" t="s">
        <v>72</v>
      </c>
      <c r="D135" s="51">
        <v>7</v>
      </c>
      <c r="E135" s="51">
        <f t="shared" si="23"/>
        <v>7</v>
      </c>
      <c r="F135" s="51">
        <v>0</v>
      </c>
    </row>
    <row r="136" spans="2:6" ht="21.75" customHeight="1" x14ac:dyDescent="0.25">
      <c r="B136" s="80"/>
      <c r="C136" s="35" t="s">
        <v>73</v>
      </c>
      <c r="D136" s="51">
        <v>0</v>
      </c>
      <c r="E136" s="51">
        <f t="shared" si="23"/>
        <v>0</v>
      </c>
      <c r="F136" s="51">
        <v>0</v>
      </c>
    </row>
    <row r="137" spans="2:6" ht="21.75" customHeight="1" thickBot="1" x14ac:dyDescent="0.3">
      <c r="B137" s="80"/>
      <c r="C137" s="69" t="s">
        <v>74</v>
      </c>
      <c r="D137" s="51">
        <v>1</v>
      </c>
      <c r="E137" s="51">
        <f t="shared" si="23"/>
        <v>1</v>
      </c>
      <c r="F137" s="51">
        <v>0</v>
      </c>
    </row>
    <row r="138" spans="2:6" ht="19.5" customHeight="1" thickBot="1" x14ac:dyDescent="0.3">
      <c r="B138" s="89"/>
      <c r="C138" s="56" t="s">
        <v>12</v>
      </c>
      <c r="D138" s="55">
        <f>SUM(D128:D137)</f>
        <v>33</v>
      </c>
      <c r="E138" s="55">
        <f t="shared" ref="E138:F138" si="24">SUM(E128:E137)</f>
        <v>23</v>
      </c>
      <c r="F138" s="55">
        <f t="shared" si="24"/>
        <v>10</v>
      </c>
    </row>
    <row r="139" spans="2:6" x14ac:dyDescent="0.25">
      <c r="E139" s="34"/>
    </row>
    <row r="140" spans="2:6" ht="15.75" thickBot="1" x14ac:dyDescent="0.3"/>
    <row r="141" spans="2:6" ht="71.25" customHeight="1" thickBot="1" x14ac:dyDescent="0.3">
      <c r="B141" s="3" t="s">
        <v>0</v>
      </c>
      <c r="C141" s="3" t="s">
        <v>1</v>
      </c>
      <c r="D141" s="3" t="s">
        <v>68</v>
      </c>
      <c r="E141" s="3" t="s">
        <v>69</v>
      </c>
      <c r="F141" s="3" t="s">
        <v>70</v>
      </c>
    </row>
    <row r="142" spans="2:6" ht="31.5" customHeight="1" x14ac:dyDescent="0.25">
      <c r="B142" s="97" t="s">
        <v>33</v>
      </c>
      <c r="C142" s="26" t="s">
        <v>20</v>
      </c>
      <c r="D142" s="51">
        <v>2</v>
      </c>
      <c r="E142" s="51">
        <f t="shared" ref="E142" si="25">D142-F142</f>
        <v>2</v>
      </c>
      <c r="F142" s="51">
        <v>0</v>
      </c>
    </row>
    <row r="143" spans="2:6" ht="21.75" customHeight="1" x14ac:dyDescent="0.25">
      <c r="B143" s="94"/>
      <c r="C143" s="35" t="s">
        <v>71</v>
      </c>
      <c r="D143" s="51">
        <v>0</v>
      </c>
      <c r="E143" s="51">
        <f t="shared" ref="E143:E146" si="26">D143-F143</f>
        <v>0</v>
      </c>
      <c r="F143" s="51">
        <v>0</v>
      </c>
    </row>
    <row r="144" spans="2:6" ht="21.75" customHeight="1" x14ac:dyDescent="0.25">
      <c r="B144" s="94"/>
      <c r="C144" s="35" t="s">
        <v>72</v>
      </c>
      <c r="D144" s="51">
        <v>11</v>
      </c>
      <c r="E144" s="51">
        <f t="shared" si="26"/>
        <v>3</v>
      </c>
      <c r="F144" s="51">
        <v>8</v>
      </c>
    </row>
    <row r="145" spans="2:6" ht="21.75" customHeight="1" x14ac:dyDescent="0.25">
      <c r="B145" s="94"/>
      <c r="C145" s="35" t="s">
        <v>73</v>
      </c>
      <c r="D145" s="51">
        <v>0</v>
      </c>
      <c r="E145" s="51">
        <f t="shared" si="26"/>
        <v>0</v>
      </c>
      <c r="F145" s="51">
        <v>0</v>
      </c>
    </row>
    <row r="146" spans="2:6" ht="21.75" customHeight="1" thickBot="1" x14ac:dyDescent="0.3">
      <c r="B146" s="94"/>
      <c r="C146" s="69" t="s">
        <v>74</v>
      </c>
      <c r="D146" s="51">
        <v>3</v>
      </c>
      <c r="E146" s="51">
        <f t="shared" si="26"/>
        <v>3</v>
      </c>
      <c r="F146" s="51">
        <v>0</v>
      </c>
    </row>
    <row r="147" spans="2:6" ht="23.25" customHeight="1" thickBot="1" x14ac:dyDescent="0.3">
      <c r="B147" s="81"/>
      <c r="C147" s="56" t="s">
        <v>12</v>
      </c>
      <c r="D147" s="55">
        <f>SUM(D142:D146)</f>
        <v>16</v>
      </c>
      <c r="E147" s="55">
        <f t="shared" ref="E147:F147" si="27">SUM(E142:E146)</f>
        <v>8</v>
      </c>
      <c r="F147" s="55">
        <f t="shared" si="27"/>
        <v>8</v>
      </c>
    </row>
    <row r="148" spans="2:6" x14ac:dyDescent="0.25">
      <c r="E148" s="34"/>
    </row>
    <row r="152" spans="2:6" ht="51" customHeight="1" x14ac:dyDescent="0.25">
      <c r="B152" s="95" t="s">
        <v>23</v>
      </c>
      <c r="C152" s="96"/>
      <c r="D152" s="96"/>
      <c r="E152" s="96"/>
      <c r="F152" s="96"/>
    </row>
    <row r="153" spans="2:6" ht="15.75" thickBot="1" x14ac:dyDescent="0.3"/>
    <row r="154" spans="2:6" ht="71.25" customHeight="1" thickBot="1" x14ac:dyDescent="0.3">
      <c r="B154" s="3" t="s">
        <v>0</v>
      </c>
      <c r="C154" s="3" t="s">
        <v>1</v>
      </c>
      <c r="D154" s="3" t="s">
        <v>68</v>
      </c>
      <c r="E154" s="3" t="s">
        <v>69</v>
      </c>
      <c r="F154" s="3" t="s">
        <v>70</v>
      </c>
    </row>
    <row r="155" spans="2:6" ht="24" customHeight="1" x14ac:dyDescent="0.25">
      <c r="B155" s="84" t="s">
        <v>34</v>
      </c>
      <c r="C155" s="12" t="s">
        <v>6</v>
      </c>
      <c r="D155" s="51">
        <v>3</v>
      </c>
      <c r="E155" s="51">
        <f t="shared" ref="E155:E158" si="28">D155-F155</f>
        <v>3</v>
      </c>
      <c r="F155" s="51">
        <v>0</v>
      </c>
    </row>
    <row r="156" spans="2:6" ht="24" customHeight="1" x14ac:dyDescent="0.25">
      <c r="B156" s="85"/>
      <c r="C156" s="8" t="s">
        <v>20</v>
      </c>
      <c r="D156" s="51">
        <v>1</v>
      </c>
      <c r="E156" s="51">
        <f t="shared" si="28"/>
        <v>1</v>
      </c>
      <c r="F156" s="51">
        <v>0</v>
      </c>
    </row>
    <row r="157" spans="2:6" ht="24" customHeight="1" x14ac:dyDescent="0.25">
      <c r="B157" s="85"/>
      <c r="C157" s="8" t="s">
        <v>2</v>
      </c>
      <c r="D157" s="51">
        <v>3</v>
      </c>
      <c r="E157" s="51">
        <f t="shared" si="28"/>
        <v>3</v>
      </c>
      <c r="F157" s="51">
        <v>0</v>
      </c>
    </row>
    <row r="158" spans="2:6" ht="36" customHeight="1" x14ac:dyDescent="0.25">
      <c r="B158" s="86"/>
      <c r="C158" s="18" t="s">
        <v>46</v>
      </c>
      <c r="D158" s="51">
        <v>6</v>
      </c>
      <c r="E158" s="51">
        <f t="shared" si="28"/>
        <v>6</v>
      </c>
      <c r="F158" s="51">
        <v>0</v>
      </c>
    </row>
    <row r="159" spans="2:6" ht="21.75" customHeight="1" x14ac:dyDescent="0.25">
      <c r="B159" s="86"/>
      <c r="C159" s="35" t="s">
        <v>71</v>
      </c>
      <c r="D159" s="51">
        <v>21</v>
      </c>
      <c r="E159" s="51">
        <f t="shared" ref="E159:E162" si="29">D159-F159</f>
        <v>20</v>
      </c>
      <c r="F159" s="51">
        <v>1</v>
      </c>
    </row>
    <row r="160" spans="2:6" ht="21.75" customHeight="1" x14ac:dyDescent="0.25">
      <c r="B160" s="86"/>
      <c r="C160" s="35" t="s">
        <v>72</v>
      </c>
      <c r="D160" s="51">
        <v>7</v>
      </c>
      <c r="E160" s="51">
        <f t="shared" si="29"/>
        <v>7</v>
      </c>
      <c r="F160" s="51">
        <v>0</v>
      </c>
    </row>
    <row r="161" spans="2:6" ht="21.75" customHeight="1" x14ac:dyDescent="0.25">
      <c r="B161" s="86"/>
      <c r="C161" s="35" t="s">
        <v>73</v>
      </c>
      <c r="D161" s="51">
        <v>0</v>
      </c>
      <c r="E161" s="51">
        <f t="shared" si="29"/>
        <v>0</v>
      </c>
      <c r="F161" s="51">
        <v>0</v>
      </c>
    </row>
    <row r="162" spans="2:6" ht="21.75" customHeight="1" thickBot="1" x14ac:dyDescent="0.3">
      <c r="B162" s="86"/>
      <c r="C162" s="69" t="s">
        <v>74</v>
      </c>
      <c r="D162" s="51">
        <v>2</v>
      </c>
      <c r="E162" s="51">
        <f t="shared" si="29"/>
        <v>2</v>
      </c>
      <c r="F162" s="51">
        <v>0</v>
      </c>
    </row>
    <row r="163" spans="2:6" ht="19.5" thickBot="1" x14ac:dyDescent="0.3">
      <c r="B163" s="87"/>
      <c r="C163" s="56" t="s">
        <v>31</v>
      </c>
      <c r="D163" s="55">
        <f>SUM(D155:D162)</f>
        <v>43</v>
      </c>
      <c r="E163" s="55">
        <f t="shared" ref="E163:F163" si="30">SUM(E155:E162)</f>
        <v>42</v>
      </c>
      <c r="F163" s="55">
        <f t="shared" si="30"/>
        <v>1</v>
      </c>
    </row>
    <row r="164" spans="2:6" x14ac:dyDescent="0.25">
      <c r="E164" s="34"/>
    </row>
    <row r="165" spans="2:6" ht="15.75" thickBot="1" x14ac:dyDescent="0.3"/>
    <row r="166" spans="2:6" ht="71.25" customHeight="1" thickBot="1" x14ac:dyDescent="0.3">
      <c r="B166" s="3" t="s">
        <v>0</v>
      </c>
      <c r="C166" s="3" t="s">
        <v>1</v>
      </c>
      <c r="D166" s="3" t="s">
        <v>68</v>
      </c>
      <c r="E166" s="3" t="s">
        <v>69</v>
      </c>
      <c r="F166" s="3" t="s">
        <v>70</v>
      </c>
    </row>
    <row r="167" spans="2:6" ht="27" customHeight="1" x14ac:dyDescent="0.25">
      <c r="B167" s="79" t="s">
        <v>39</v>
      </c>
      <c r="C167" s="6" t="s">
        <v>6</v>
      </c>
      <c r="D167" s="51">
        <v>21</v>
      </c>
      <c r="E167" s="51">
        <f t="shared" ref="E167:E171" si="31">D167-F167</f>
        <v>21</v>
      </c>
      <c r="F167" s="51">
        <v>0</v>
      </c>
    </row>
    <row r="168" spans="2:6" ht="35.25" customHeight="1" x14ac:dyDescent="0.25">
      <c r="B168" s="80"/>
      <c r="C168" s="9" t="s">
        <v>4</v>
      </c>
      <c r="D168" s="51">
        <v>10</v>
      </c>
      <c r="E168" s="51">
        <f t="shared" si="31"/>
        <v>8</v>
      </c>
      <c r="F168" s="51">
        <v>2</v>
      </c>
    </row>
    <row r="169" spans="2:6" ht="35.25" customHeight="1" x14ac:dyDescent="0.25">
      <c r="B169" s="80"/>
      <c r="C169" s="9" t="s">
        <v>15</v>
      </c>
      <c r="D169" s="51">
        <v>9</v>
      </c>
      <c r="E169" s="51">
        <f t="shared" si="31"/>
        <v>9</v>
      </c>
      <c r="F169" s="51">
        <v>0</v>
      </c>
    </row>
    <row r="170" spans="2:6" ht="20.25" customHeight="1" x14ac:dyDescent="0.25">
      <c r="B170" s="80"/>
      <c r="C170" s="9" t="s">
        <v>36</v>
      </c>
      <c r="D170" s="51">
        <v>3</v>
      </c>
      <c r="E170" s="51">
        <f t="shared" si="31"/>
        <v>3</v>
      </c>
      <c r="F170" s="51">
        <v>0</v>
      </c>
    </row>
    <row r="171" spans="2:6" ht="20.25" customHeight="1" x14ac:dyDescent="0.25">
      <c r="B171" s="80"/>
      <c r="C171" s="27" t="s">
        <v>2</v>
      </c>
      <c r="D171" s="51">
        <v>2</v>
      </c>
      <c r="E171" s="51">
        <f t="shared" si="31"/>
        <v>2</v>
      </c>
      <c r="F171" s="51">
        <v>0</v>
      </c>
    </row>
    <row r="172" spans="2:6" ht="21.75" customHeight="1" x14ac:dyDescent="0.25">
      <c r="B172" s="80"/>
      <c r="C172" s="35" t="s">
        <v>71</v>
      </c>
      <c r="D172" s="51">
        <v>5</v>
      </c>
      <c r="E172" s="51">
        <f t="shared" ref="E172:E175" si="32">D172-F172</f>
        <v>5</v>
      </c>
      <c r="F172" s="51">
        <v>0</v>
      </c>
    </row>
    <row r="173" spans="2:6" ht="21.75" customHeight="1" x14ac:dyDescent="0.25">
      <c r="B173" s="80"/>
      <c r="C173" s="35" t="s">
        <v>72</v>
      </c>
      <c r="D173" s="51">
        <v>21</v>
      </c>
      <c r="E173" s="51">
        <f t="shared" si="32"/>
        <v>20</v>
      </c>
      <c r="F173" s="51">
        <v>1</v>
      </c>
    </row>
    <row r="174" spans="2:6" ht="21.75" customHeight="1" x14ac:dyDescent="0.25">
      <c r="B174" s="80"/>
      <c r="C174" s="35" t="s">
        <v>73</v>
      </c>
      <c r="D174" s="51">
        <v>2</v>
      </c>
      <c r="E174" s="51">
        <f t="shared" si="32"/>
        <v>2</v>
      </c>
      <c r="F174" s="51">
        <v>0</v>
      </c>
    </row>
    <row r="175" spans="2:6" ht="21.75" customHeight="1" thickBot="1" x14ac:dyDescent="0.3">
      <c r="B175" s="80"/>
      <c r="C175" s="69" t="s">
        <v>74</v>
      </c>
      <c r="D175" s="51">
        <v>8</v>
      </c>
      <c r="E175" s="51">
        <f t="shared" si="32"/>
        <v>8</v>
      </c>
      <c r="F175" s="51">
        <v>0</v>
      </c>
    </row>
    <row r="176" spans="2:6" ht="19.5" thickBot="1" x14ac:dyDescent="0.3">
      <c r="B176" s="81"/>
      <c r="C176" s="56" t="s">
        <v>8</v>
      </c>
      <c r="D176" s="55">
        <f>SUM(D167:D175)</f>
        <v>81</v>
      </c>
      <c r="E176" s="55">
        <f t="shared" ref="E176:F176" si="33">SUM(E167:E175)</f>
        <v>78</v>
      </c>
      <c r="F176" s="55">
        <f t="shared" si="33"/>
        <v>3</v>
      </c>
    </row>
    <row r="177" spans="2:6" x14ac:dyDescent="0.25">
      <c r="E177" s="34"/>
    </row>
    <row r="178" spans="2:6" ht="15.75" thickBot="1" x14ac:dyDescent="0.3"/>
    <row r="179" spans="2:6" ht="71.25" customHeight="1" thickBot="1" x14ac:dyDescent="0.3">
      <c r="B179" s="3" t="s">
        <v>0</v>
      </c>
      <c r="C179" s="3" t="s">
        <v>1</v>
      </c>
      <c r="D179" s="3" t="s">
        <v>68</v>
      </c>
      <c r="E179" s="3" t="s">
        <v>69</v>
      </c>
      <c r="F179" s="3" t="s">
        <v>70</v>
      </c>
    </row>
    <row r="180" spans="2:6" ht="23.25" customHeight="1" x14ac:dyDescent="0.25">
      <c r="B180" s="84" t="s">
        <v>17</v>
      </c>
      <c r="C180" s="13" t="s">
        <v>4</v>
      </c>
      <c r="D180" s="51">
        <v>2</v>
      </c>
      <c r="E180" s="51">
        <f t="shared" ref="E180:E183" si="34">D180-F180</f>
        <v>2</v>
      </c>
      <c r="F180" s="51">
        <v>0</v>
      </c>
    </row>
    <row r="181" spans="2:6" ht="26.25" customHeight="1" x14ac:dyDescent="0.25">
      <c r="B181" s="85"/>
      <c r="C181" s="4" t="s">
        <v>9</v>
      </c>
      <c r="D181" s="51">
        <v>7</v>
      </c>
      <c r="E181" s="51">
        <f t="shared" si="34"/>
        <v>7</v>
      </c>
      <c r="F181" s="51">
        <v>0</v>
      </c>
    </row>
    <row r="182" spans="2:6" ht="23.25" customHeight="1" x14ac:dyDescent="0.25">
      <c r="B182" s="85"/>
      <c r="C182" s="13" t="s">
        <v>3</v>
      </c>
      <c r="D182" s="51">
        <v>1</v>
      </c>
      <c r="E182" s="51">
        <f t="shared" si="34"/>
        <v>1</v>
      </c>
      <c r="F182" s="51">
        <v>0</v>
      </c>
    </row>
    <row r="183" spans="2:6" ht="23.25" customHeight="1" x14ac:dyDescent="0.25">
      <c r="B183" s="85"/>
      <c r="C183" s="15" t="s">
        <v>2</v>
      </c>
      <c r="D183" s="51">
        <v>5</v>
      </c>
      <c r="E183" s="51">
        <f t="shared" si="34"/>
        <v>5</v>
      </c>
      <c r="F183" s="51">
        <v>0</v>
      </c>
    </row>
    <row r="184" spans="2:6" ht="21.75" customHeight="1" x14ac:dyDescent="0.25">
      <c r="B184" s="86"/>
      <c r="C184" s="35" t="s">
        <v>71</v>
      </c>
      <c r="D184" s="51">
        <v>80</v>
      </c>
      <c r="E184" s="51">
        <f t="shared" ref="E184:E187" si="35">D184-F184</f>
        <v>65</v>
      </c>
      <c r="F184" s="51">
        <v>15</v>
      </c>
    </row>
    <row r="185" spans="2:6" ht="21.75" customHeight="1" x14ac:dyDescent="0.25">
      <c r="B185" s="86"/>
      <c r="C185" s="35" t="s">
        <v>72</v>
      </c>
      <c r="D185" s="51">
        <v>13</v>
      </c>
      <c r="E185" s="51">
        <f t="shared" si="35"/>
        <v>10</v>
      </c>
      <c r="F185" s="51">
        <v>3</v>
      </c>
    </row>
    <row r="186" spans="2:6" ht="21.75" customHeight="1" x14ac:dyDescent="0.25">
      <c r="B186" s="86"/>
      <c r="C186" s="35" t="s">
        <v>73</v>
      </c>
      <c r="D186" s="51">
        <v>2</v>
      </c>
      <c r="E186" s="51">
        <f t="shared" si="35"/>
        <v>2</v>
      </c>
      <c r="F186" s="51">
        <v>0</v>
      </c>
    </row>
    <row r="187" spans="2:6" ht="21.75" customHeight="1" thickBot="1" x14ac:dyDescent="0.3">
      <c r="B187" s="86"/>
      <c r="C187" s="69" t="s">
        <v>74</v>
      </c>
      <c r="D187" s="51">
        <v>5</v>
      </c>
      <c r="E187" s="51">
        <f t="shared" si="35"/>
        <v>5</v>
      </c>
      <c r="F187" s="51">
        <v>0</v>
      </c>
    </row>
    <row r="188" spans="2:6" ht="19.5" thickBot="1" x14ac:dyDescent="0.3">
      <c r="B188" s="87"/>
      <c r="C188" s="56" t="s">
        <v>8</v>
      </c>
      <c r="D188" s="55">
        <f>SUM(D180:D187)</f>
        <v>115</v>
      </c>
      <c r="E188" s="55">
        <f t="shared" ref="E188:F188" si="36">SUM(E180:E187)</f>
        <v>97</v>
      </c>
      <c r="F188" s="55">
        <f t="shared" si="36"/>
        <v>18</v>
      </c>
    </row>
    <row r="189" spans="2:6" x14ac:dyDescent="0.25">
      <c r="E189" s="34"/>
    </row>
    <row r="190" spans="2:6" ht="15.75" thickBot="1" x14ac:dyDescent="0.3"/>
    <row r="191" spans="2:6" ht="71.25" customHeight="1" x14ac:dyDescent="0.25">
      <c r="B191" s="3" t="s">
        <v>0</v>
      </c>
      <c r="C191" s="3" t="s">
        <v>1</v>
      </c>
      <c r="D191" s="3" t="s">
        <v>68</v>
      </c>
      <c r="E191" s="3" t="s">
        <v>69</v>
      </c>
      <c r="F191" s="3" t="s">
        <v>70</v>
      </c>
    </row>
    <row r="192" spans="2:6" ht="28.5" customHeight="1" x14ac:dyDescent="0.25">
      <c r="B192" s="88" t="s">
        <v>40</v>
      </c>
      <c r="C192" s="28" t="s">
        <v>2</v>
      </c>
      <c r="D192" s="51">
        <v>2</v>
      </c>
      <c r="E192" s="51">
        <f t="shared" ref="E192" si="37">D192-F192</f>
        <v>2</v>
      </c>
      <c r="F192" s="51">
        <v>0</v>
      </c>
    </row>
    <row r="193" spans="2:6" ht="21.75" customHeight="1" thickBot="1" x14ac:dyDescent="0.3">
      <c r="B193" s="80"/>
      <c r="C193" s="35" t="s">
        <v>71</v>
      </c>
      <c r="D193" s="51">
        <v>7</v>
      </c>
      <c r="E193" s="51">
        <f t="shared" ref="E193" si="38">D193-F193</f>
        <v>7</v>
      </c>
      <c r="F193" s="51">
        <v>0</v>
      </c>
    </row>
    <row r="194" spans="2:6" ht="28.5" customHeight="1" thickBot="1" x14ac:dyDescent="0.3">
      <c r="B194" s="87"/>
      <c r="C194" s="56" t="s">
        <v>8</v>
      </c>
      <c r="D194" s="55">
        <f>SUM(D192:D193)</f>
        <v>9</v>
      </c>
      <c r="E194" s="55">
        <f t="shared" ref="E194:F194" si="39">SUM(E192:E193)</f>
        <v>9</v>
      </c>
      <c r="F194" s="55">
        <f t="shared" si="39"/>
        <v>0</v>
      </c>
    </row>
    <row r="195" spans="2:6" x14ac:dyDescent="0.25">
      <c r="E195" s="34"/>
    </row>
    <row r="196" spans="2:6" ht="15.75" thickBot="1" x14ac:dyDescent="0.3"/>
    <row r="197" spans="2:6" ht="71.25" customHeight="1" thickBot="1" x14ac:dyDescent="0.3">
      <c r="B197" s="3" t="s">
        <v>0</v>
      </c>
      <c r="C197" s="3" t="s">
        <v>1</v>
      </c>
      <c r="D197" s="3" t="s">
        <v>68</v>
      </c>
      <c r="E197" s="3" t="s">
        <v>69</v>
      </c>
      <c r="F197" s="3" t="s">
        <v>70</v>
      </c>
    </row>
    <row r="198" spans="2:6" ht="26.25" customHeight="1" x14ac:dyDescent="0.25">
      <c r="B198" s="79" t="s">
        <v>21</v>
      </c>
      <c r="C198" s="19" t="s">
        <v>5</v>
      </c>
      <c r="D198" s="51">
        <v>4</v>
      </c>
      <c r="E198" s="51">
        <f t="shared" ref="E198:E202" si="40">D198-F198</f>
        <v>4</v>
      </c>
      <c r="F198" s="65">
        <v>0</v>
      </c>
    </row>
    <row r="199" spans="2:6" ht="26.25" customHeight="1" x14ac:dyDescent="0.25">
      <c r="B199" s="80"/>
      <c r="C199" s="20" t="s">
        <v>2</v>
      </c>
      <c r="D199" s="51">
        <v>3</v>
      </c>
      <c r="E199" s="51">
        <f t="shared" si="40"/>
        <v>3</v>
      </c>
      <c r="F199" s="65">
        <v>0</v>
      </c>
    </row>
    <row r="200" spans="2:6" ht="26.25" customHeight="1" x14ac:dyDescent="0.25">
      <c r="B200" s="80"/>
      <c r="C200" s="20" t="s">
        <v>20</v>
      </c>
      <c r="D200" s="51">
        <v>2</v>
      </c>
      <c r="E200" s="51">
        <f t="shared" si="40"/>
        <v>2</v>
      </c>
      <c r="F200" s="65">
        <v>0</v>
      </c>
    </row>
    <row r="201" spans="2:6" ht="26.25" customHeight="1" x14ac:dyDescent="0.25">
      <c r="B201" s="80"/>
      <c r="C201" s="21" t="s">
        <v>3</v>
      </c>
      <c r="D201" s="51">
        <v>3</v>
      </c>
      <c r="E201" s="51">
        <f t="shared" si="40"/>
        <v>3</v>
      </c>
      <c r="F201" s="65">
        <v>0</v>
      </c>
    </row>
    <row r="202" spans="2:6" ht="26.25" customHeight="1" x14ac:dyDescent="0.25">
      <c r="B202" s="80"/>
      <c r="C202" s="21" t="s">
        <v>46</v>
      </c>
      <c r="D202" s="51">
        <v>10</v>
      </c>
      <c r="E202" s="51">
        <f t="shared" si="40"/>
        <v>10</v>
      </c>
      <c r="F202" s="65">
        <v>0</v>
      </c>
    </row>
    <row r="203" spans="2:6" ht="21.75" customHeight="1" x14ac:dyDescent="0.25">
      <c r="B203" s="80"/>
      <c r="C203" s="35" t="s">
        <v>71</v>
      </c>
      <c r="D203" s="65">
        <v>1</v>
      </c>
      <c r="E203" s="51">
        <f t="shared" ref="E203:E206" si="41">D203-F203</f>
        <v>0</v>
      </c>
      <c r="F203" s="65">
        <v>1</v>
      </c>
    </row>
    <row r="204" spans="2:6" ht="21.75" customHeight="1" x14ac:dyDescent="0.25">
      <c r="B204" s="80"/>
      <c r="C204" s="35" t="s">
        <v>72</v>
      </c>
      <c r="D204" s="65">
        <v>0</v>
      </c>
      <c r="E204" s="51">
        <f t="shared" si="41"/>
        <v>0</v>
      </c>
      <c r="F204" s="65">
        <v>0</v>
      </c>
    </row>
    <row r="205" spans="2:6" ht="21.75" customHeight="1" x14ac:dyDescent="0.25">
      <c r="B205" s="80"/>
      <c r="C205" s="35" t="s">
        <v>73</v>
      </c>
      <c r="D205" s="65">
        <v>0</v>
      </c>
      <c r="E205" s="51">
        <f t="shared" si="41"/>
        <v>0</v>
      </c>
      <c r="F205" s="65">
        <v>0</v>
      </c>
    </row>
    <row r="206" spans="2:6" ht="21.75" customHeight="1" thickBot="1" x14ac:dyDescent="0.3">
      <c r="B206" s="80"/>
      <c r="C206" s="69" t="s">
        <v>74</v>
      </c>
      <c r="D206" s="65">
        <v>0</v>
      </c>
      <c r="E206" s="51">
        <f t="shared" si="41"/>
        <v>0</v>
      </c>
      <c r="F206" s="65">
        <v>0</v>
      </c>
    </row>
    <row r="207" spans="2:6" ht="19.5" thickBot="1" x14ac:dyDescent="0.3">
      <c r="B207" s="89"/>
      <c r="C207" s="56" t="s">
        <v>12</v>
      </c>
      <c r="D207" s="55">
        <f>SUM(D198:D206)</f>
        <v>23</v>
      </c>
      <c r="E207" s="55">
        <f t="shared" ref="E207:F207" si="42">SUM(E198:E206)</f>
        <v>22</v>
      </c>
      <c r="F207" s="55">
        <f t="shared" si="42"/>
        <v>1</v>
      </c>
    </row>
    <row r="210" spans="2:6" ht="15.75" thickBot="1" x14ac:dyDescent="0.3"/>
    <row r="211" spans="2:6" ht="71.25" customHeight="1" thickBot="1" x14ac:dyDescent="0.3">
      <c r="B211" s="3" t="s">
        <v>0</v>
      </c>
      <c r="C211" s="3" t="s">
        <v>1</v>
      </c>
      <c r="D211" s="3" t="s">
        <v>68</v>
      </c>
      <c r="E211" s="3" t="s">
        <v>69</v>
      </c>
      <c r="F211" s="3" t="s">
        <v>70</v>
      </c>
    </row>
    <row r="212" spans="2:6" ht="21" customHeight="1" x14ac:dyDescent="0.25">
      <c r="B212" s="90" t="s">
        <v>41</v>
      </c>
      <c r="C212" s="6" t="s">
        <v>3</v>
      </c>
      <c r="D212" s="51">
        <v>3</v>
      </c>
      <c r="E212" s="51">
        <f t="shared" ref="E212:E213" si="43">D212-F212</f>
        <v>3</v>
      </c>
      <c r="F212" s="51">
        <v>0</v>
      </c>
    </row>
    <row r="213" spans="2:6" ht="21" customHeight="1" x14ac:dyDescent="0.25">
      <c r="B213" s="91"/>
      <c r="C213" s="27" t="s">
        <v>46</v>
      </c>
      <c r="D213" s="51">
        <v>2</v>
      </c>
      <c r="E213" s="51">
        <f t="shared" si="43"/>
        <v>2</v>
      </c>
      <c r="F213" s="51">
        <v>0</v>
      </c>
    </row>
    <row r="214" spans="2:6" ht="21" customHeight="1" x14ac:dyDescent="0.25">
      <c r="B214" s="91"/>
      <c r="C214" s="35" t="s">
        <v>71</v>
      </c>
      <c r="D214" s="51">
        <v>0</v>
      </c>
      <c r="E214" s="51">
        <f t="shared" ref="E214:E217" si="44">D214-F214</f>
        <v>0</v>
      </c>
      <c r="F214" s="51">
        <v>0</v>
      </c>
    </row>
    <row r="215" spans="2:6" ht="21" customHeight="1" x14ac:dyDescent="0.25">
      <c r="B215" s="91"/>
      <c r="C215" s="35" t="s">
        <v>72</v>
      </c>
      <c r="D215" s="51">
        <v>9</v>
      </c>
      <c r="E215" s="51">
        <f t="shared" si="44"/>
        <v>7</v>
      </c>
      <c r="F215" s="51">
        <v>2</v>
      </c>
    </row>
    <row r="216" spans="2:6" ht="21" customHeight="1" x14ac:dyDescent="0.25">
      <c r="B216" s="91"/>
      <c r="C216" s="35" t="s">
        <v>73</v>
      </c>
      <c r="D216" s="51">
        <v>0</v>
      </c>
      <c r="E216" s="51">
        <f t="shared" si="44"/>
        <v>0</v>
      </c>
      <c r="F216" s="51">
        <v>0</v>
      </c>
    </row>
    <row r="217" spans="2:6" ht="21" customHeight="1" thickBot="1" x14ac:dyDescent="0.3">
      <c r="B217" s="91"/>
      <c r="C217" s="69" t="s">
        <v>74</v>
      </c>
      <c r="D217" s="51">
        <v>1</v>
      </c>
      <c r="E217" s="51">
        <f t="shared" si="44"/>
        <v>1</v>
      </c>
      <c r="F217" s="51">
        <v>0</v>
      </c>
    </row>
    <row r="218" spans="2:6" ht="32.25" customHeight="1" thickBot="1" x14ac:dyDescent="0.3">
      <c r="B218" s="87"/>
      <c r="C218" s="56" t="s">
        <v>12</v>
      </c>
      <c r="D218" s="55">
        <f>SUM(D212:D217)</f>
        <v>15</v>
      </c>
      <c r="E218" s="55">
        <f t="shared" ref="E218:F218" si="45">SUM(E212:E217)</f>
        <v>13</v>
      </c>
      <c r="F218" s="55">
        <f t="shared" si="45"/>
        <v>2</v>
      </c>
    </row>
    <row r="219" spans="2:6" x14ac:dyDescent="0.25">
      <c r="E219" s="34"/>
    </row>
    <row r="221" spans="2:6" ht="15.75" thickBot="1" x14ac:dyDescent="0.3"/>
    <row r="222" spans="2:6" ht="71.25" customHeight="1" thickBot="1" x14ac:dyDescent="0.3">
      <c r="B222" s="3" t="s">
        <v>0</v>
      </c>
      <c r="C222" s="3" t="s">
        <v>1</v>
      </c>
      <c r="D222" s="3" t="s">
        <v>68</v>
      </c>
      <c r="E222" s="3" t="s">
        <v>69</v>
      </c>
      <c r="F222" s="3" t="s">
        <v>70</v>
      </c>
    </row>
    <row r="223" spans="2:6" ht="30.75" customHeight="1" thickBot="1" x14ac:dyDescent="0.3">
      <c r="B223" s="82" t="s">
        <v>52</v>
      </c>
      <c r="C223" s="83"/>
      <c r="D223" s="24">
        <f>D24+D39+D53+D66+D79+D96+D110+D124+D138+D147+D163+D176+D188+D194+D207+D218</f>
        <v>1119</v>
      </c>
      <c r="E223" s="24">
        <f t="shared" ref="E223:F223" si="46">E24+E39+E53+E66+E79+E96+E110+E124+E138+E147+E163+E176+E188+E194+E207+E218</f>
        <v>993</v>
      </c>
      <c r="F223" s="24">
        <f t="shared" si="46"/>
        <v>126</v>
      </c>
    </row>
    <row r="224" spans="2:6" ht="15" customHeight="1" x14ac:dyDescent="0.25"/>
    <row r="226" spans="2:6" ht="15.75" thickBot="1" x14ac:dyDescent="0.3"/>
    <row r="227" spans="2:6" ht="71.25" customHeight="1" thickBot="1" x14ac:dyDescent="0.3">
      <c r="B227" s="3" t="s">
        <v>0</v>
      </c>
      <c r="C227" s="3" t="s">
        <v>1</v>
      </c>
      <c r="D227" s="3" t="s">
        <v>68</v>
      </c>
      <c r="E227" s="3" t="s">
        <v>69</v>
      </c>
      <c r="F227" s="3" t="s">
        <v>70</v>
      </c>
    </row>
    <row r="228" spans="2:6" ht="21.75" customHeight="1" x14ac:dyDescent="0.25">
      <c r="B228" s="79" t="s">
        <v>12</v>
      </c>
      <c r="C228" s="70" t="s">
        <v>5</v>
      </c>
      <c r="D228" s="52">
        <f>D12+D28+D43+D57+D70+D87+D100+D114+D128+D155+D167+D198</f>
        <v>106</v>
      </c>
      <c r="E228" s="52">
        <f>E12+E28+E43+E57+E70+E87+E100+E114+E128+E155+E167+E198</f>
        <v>86</v>
      </c>
      <c r="F228" s="67">
        <f>F12+F28+F43+F57+F70+F87+F100+F114+F128+F155+F167+F198</f>
        <v>20</v>
      </c>
    </row>
    <row r="229" spans="2:6" ht="21.75" customHeight="1" x14ac:dyDescent="0.25">
      <c r="B229" s="80"/>
      <c r="C229" s="35" t="s">
        <v>20</v>
      </c>
      <c r="D229" s="51">
        <f>D13+D29+D45+D58+D71+D88+D102+D115+D129+D142+D156+D168+D180+D200</f>
        <v>149</v>
      </c>
      <c r="E229" s="51">
        <f>E13+E29+E45+E58+E71+E88+E102+E115+E129+E142+E156+E168+E180+E200</f>
        <v>127</v>
      </c>
      <c r="F229" s="65">
        <f>F13+F29+F45+F58+F71+F88+F102+F115+F129+F142+F156+F168+F180+F200</f>
        <v>22</v>
      </c>
    </row>
    <row r="230" spans="2:6" ht="21.75" customHeight="1" x14ac:dyDescent="0.25">
      <c r="B230" s="80"/>
      <c r="C230" s="35" t="s">
        <v>30</v>
      </c>
      <c r="D230" s="51">
        <f>D14+D30+D44+D59+D72+D130</f>
        <v>145</v>
      </c>
      <c r="E230" s="51">
        <f>E14+E30+E44+E59+E72+E130</f>
        <v>145</v>
      </c>
      <c r="F230" s="65">
        <f>F14+F30+F44+F59+F72+F130</f>
        <v>0</v>
      </c>
    </row>
    <row r="231" spans="2:6" ht="21.75" customHeight="1" x14ac:dyDescent="0.25">
      <c r="B231" s="80"/>
      <c r="C231" s="37" t="s">
        <v>10</v>
      </c>
      <c r="D231" s="51">
        <f>D31+D116</f>
        <v>9</v>
      </c>
      <c r="E231" s="51">
        <f>E31+E116</f>
        <v>9</v>
      </c>
      <c r="F231" s="65">
        <f>F31+F116</f>
        <v>0</v>
      </c>
    </row>
    <row r="232" spans="2:6" ht="21.75" customHeight="1" x14ac:dyDescent="0.25">
      <c r="B232" s="80"/>
      <c r="C232" s="37" t="s">
        <v>7</v>
      </c>
      <c r="D232" s="51">
        <f>D17+D32+D47+D60+D74+D90+D103+D132+D169</f>
        <v>27</v>
      </c>
      <c r="E232" s="51">
        <f>E17+E32+E47+E60+E74+E90+E103+E132+E169</f>
        <v>27</v>
      </c>
      <c r="F232" s="65">
        <f>F17+F32+F47+F60+F74+F90+F103+F132+F169</f>
        <v>0</v>
      </c>
    </row>
    <row r="233" spans="2:6" ht="21.75" customHeight="1" x14ac:dyDescent="0.25">
      <c r="B233" s="80"/>
      <c r="C233" s="35" t="s">
        <v>3</v>
      </c>
      <c r="D233" s="51">
        <f>D15+D33+D46+D73+D89+D131+D182+D201+D212</f>
        <v>21</v>
      </c>
      <c r="E233" s="51">
        <f>E15+E33+E46+E73+E89+E131+E182+E201+E212</f>
        <v>21</v>
      </c>
      <c r="F233" s="65">
        <f>F15+F33+F46+F73+F89+F131+F182+F201+F212</f>
        <v>0</v>
      </c>
    </row>
    <row r="234" spans="2:6" ht="21.75" customHeight="1" x14ac:dyDescent="0.25">
      <c r="B234" s="80"/>
      <c r="C234" s="35" t="s">
        <v>47</v>
      </c>
      <c r="D234" s="51">
        <f>D18+D34+D91+D104+D118+D133+D157+D171+D183+D192+D199</f>
        <v>35</v>
      </c>
      <c r="E234" s="51">
        <f>E18+E34+E91+E104+E118+E133+E157+E171+E183+E192+E199</f>
        <v>35</v>
      </c>
      <c r="F234" s="65">
        <f>F18+F34+F91+F104+F118+F133+F157+F171+F183+F192+F199</f>
        <v>0</v>
      </c>
    </row>
    <row r="235" spans="2:6" ht="21.75" customHeight="1" x14ac:dyDescent="0.25">
      <c r="B235" s="80"/>
      <c r="C235" s="35" t="s">
        <v>75</v>
      </c>
      <c r="D235" s="51">
        <f>D19+D119</f>
        <v>3</v>
      </c>
      <c r="E235" s="51">
        <f>E19+E119</f>
        <v>3</v>
      </c>
      <c r="F235" s="65">
        <f>F19+F119</f>
        <v>0</v>
      </c>
    </row>
    <row r="236" spans="2:6" ht="21.75" customHeight="1" x14ac:dyDescent="0.25">
      <c r="B236" s="80"/>
      <c r="C236" s="35" t="s">
        <v>16</v>
      </c>
      <c r="D236" s="51">
        <f>D16+D48+D170</f>
        <v>6</v>
      </c>
      <c r="E236" s="51">
        <f>E16+E48+E170</f>
        <v>6</v>
      </c>
      <c r="F236" s="65">
        <f>F16+F48+F170</f>
        <v>0</v>
      </c>
    </row>
    <row r="237" spans="2:6" ht="21.75" customHeight="1" x14ac:dyDescent="0.25">
      <c r="B237" s="80"/>
      <c r="C237" s="37" t="s">
        <v>9</v>
      </c>
      <c r="D237" s="51">
        <f>D61+D105+D117+D158+D181+D202+D213</f>
        <v>33</v>
      </c>
      <c r="E237" s="51">
        <f>E61+E105+E117+E158+E181+E202+E213</f>
        <v>33</v>
      </c>
      <c r="F237" s="65">
        <f>F61+F105+F117+F158+F181+F202+F213</f>
        <v>0</v>
      </c>
    </row>
    <row r="238" spans="2:6" ht="21.75" customHeight="1" x14ac:dyDescent="0.25">
      <c r="B238" s="80"/>
      <c r="C238" s="37" t="s">
        <v>35</v>
      </c>
      <c r="D238" s="51">
        <f>D101</f>
        <v>9</v>
      </c>
      <c r="E238" s="51">
        <f>E101</f>
        <v>4</v>
      </c>
      <c r="F238" s="65">
        <f>F101</f>
        <v>5</v>
      </c>
    </row>
    <row r="239" spans="2:6" ht="21" customHeight="1" x14ac:dyDescent="0.25">
      <c r="B239" s="80"/>
      <c r="C239" s="35" t="s">
        <v>71</v>
      </c>
      <c r="D239" s="51">
        <f>D20+D35+D49+D62+D75+D92+D106+D120+D134+D143+D159+D172+D184+D193+D203+D214</f>
        <v>237</v>
      </c>
      <c r="E239" s="51">
        <f>E20+E35+E49+E62+E75+E92+E106+E120+E134+E143+E159+E172+E184+E193+E203+E214</f>
        <v>206</v>
      </c>
      <c r="F239" s="65">
        <f>F20+F35+F49+F62+F75+F92+F106+F120+F134+F143+F159+F172+F184+F193+F203+F214</f>
        <v>31</v>
      </c>
    </row>
    <row r="240" spans="2:6" ht="21" customHeight="1" x14ac:dyDescent="0.25">
      <c r="B240" s="80"/>
      <c r="C240" s="35" t="s">
        <v>72</v>
      </c>
      <c r="D240" s="51">
        <f>D21+D36+D50+D63+D76+D93+D107+D121+D135+D144+D160+D173+D185+D204+D215</f>
        <v>132</v>
      </c>
      <c r="E240" s="51">
        <f>E21+E36+E50+E63+E76+E93+E107+E121+E135+E144+E160+E173+E185+E204+E215</f>
        <v>116</v>
      </c>
      <c r="F240" s="65">
        <f>F21+F36+F50+F63+F76+F93+F107+F121+F135+F144+F160+F173+F185+F204+F215</f>
        <v>16</v>
      </c>
    </row>
    <row r="241" spans="2:6" ht="21" customHeight="1" x14ac:dyDescent="0.25">
      <c r="B241" s="80"/>
      <c r="C241" s="35" t="s">
        <v>73</v>
      </c>
      <c r="D241" s="51">
        <f>D22+D37+D51+D64+D77+D94+D108+D122+D136+D145+D161+D174+D186+D205+D216</f>
        <v>26</v>
      </c>
      <c r="E241" s="51">
        <f>E22+E37+E51+E64+E77+E94+E108+E122+E136+E145+E161+E174+E186+E205+E216</f>
        <v>23</v>
      </c>
      <c r="F241" s="65">
        <f>F22+F37+F51+F64+F77+F94+F108+F122+F136+F145+F161+F174+F186+F205+F216</f>
        <v>3</v>
      </c>
    </row>
    <row r="242" spans="2:6" ht="21" customHeight="1" thickBot="1" x14ac:dyDescent="0.3">
      <c r="B242" s="80"/>
      <c r="C242" s="36" t="s">
        <v>74</v>
      </c>
      <c r="D242" s="53">
        <f>D23+D38+D52+D65+D78+D95+D109+D123+D137+D146+D162+D175+D187+D206+D217</f>
        <v>181</v>
      </c>
      <c r="E242" s="53">
        <f>E23+E38+E52+E65+E78+E95+E109+E123+E137+E146+E162+E175+E187+E206+E217</f>
        <v>152</v>
      </c>
      <c r="F242" s="68">
        <f>F23+F38+F52+F65+F78+F95+F109+F123+F137+F146+F162+F175+F187+F206+F217</f>
        <v>29</v>
      </c>
    </row>
    <row r="243" spans="2:6" ht="19.5" thickBot="1" x14ac:dyDescent="0.3">
      <c r="B243" s="81"/>
      <c r="C243" s="16" t="s">
        <v>12</v>
      </c>
      <c r="D243" s="23">
        <f>SUM(D228:D242)</f>
        <v>1119</v>
      </c>
      <c r="E243" s="23">
        <f>SUM(E228:E242)</f>
        <v>993</v>
      </c>
      <c r="F243" s="23">
        <f>SUM(F228:F242)</f>
        <v>126</v>
      </c>
    </row>
    <row r="245" spans="2:6" ht="18.75" x14ac:dyDescent="0.25">
      <c r="D245" s="33"/>
      <c r="E245" s="33"/>
      <c r="F245" s="33"/>
    </row>
    <row r="246" spans="2:6" ht="15.75" thickBot="1" x14ac:dyDescent="0.3">
      <c r="C246" s="1" t="s">
        <v>53</v>
      </c>
    </row>
    <row r="247" spans="2:6" ht="65.25" customHeight="1" thickBot="1" x14ac:dyDescent="0.3">
      <c r="B247" s="3" t="s">
        <v>0</v>
      </c>
      <c r="C247" s="3" t="s">
        <v>0</v>
      </c>
      <c r="D247" s="3" t="s">
        <v>68</v>
      </c>
      <c r="E247" s="3" t="s">
        <v>69</v>
      </c>
      <c r="F247" s="3" t="s">
        <v>70</v>
      </c>
    </row>
    <row r="248" spans="2:6" ht="21.75" customHeight="1" x14ac:dyDescent="0.25">
      <c r="B248" s="79" t="s">
        <v>12</v>
      </c>
      <c r="C248" s="8" t="s">
        <v>62</v>
      </c>
      <c r="D248" s="52">
        <f>D24</f>
        <v>133</v>
      </c>
      <c r="E248" s="52">
        <f>E24</f>
        <v>108</v>
      </c>
      <c r="F248" s="52">
        <f>F24</f>
        <v>25</v>
      </c>
    </row>
    <row r="249" spans="2:6" ht="21.75" customHeight="1" x14ac:dyDescent="0.25">
      <c r="B249" s="80"/>
      <c r="C249" s="8" t="s">
        <v>63</v>
      </c>
      <c r="D249" s="51">
        <f>D39</f>
        <v>59</v>
      </c>
      <c r="E249" s="51">
        <f>E39</f>
        <v>46</v>
      </c>
      <c r="F249" s="51">
        <f>F39</f>
        <v>13</v>
      </c>
    </row>
    <row r="250" spans="2:6" ht="21.75" customHeight="1" x14ac:dyDescent="0.25">
      <c r="B250" s="80"/>
      <c r="C250" s="8" t="s">
        <v>64</v>
      </c>
      <c r="D250" s="51">
        <f>D53</f>
        <v>61</v>
      </c>
      <c r="E250" s="51">
        <f>E53</f>
        <v>49</v>
      </c>
      <c r="F250" s="51">
        <f>F53</f>
        <v>12</v>
      </c>
    </row>
    <row r="251" spans="2:6" ht="21.75" customHeight="1" x14ac:dyDescent="0.25">
      <c r="B251" s="80"/>
      <c r="C251" s="8" t="s">
        <v>65</v>
      </c>
      <c r="D251" s="51">
        <f>D66</f>
        <v>175</v>
      </c>
      <c r="E251" s="51">
        <f>E66</f>
        <v>175</v>
      </c>
      <c r="F251" s="51">
        <f>F66</f>
        <v>0</v>
      </c>
    </row>
    <row r="252" spans="2:6" ht="21.75" customHeight="1" x14ac:dyDescent="0.25">
      <c r="B252" s="80"/>
      <c r="C252" s="8" t="s">
        <v>28</v>
      </c>
      <c r="D252" s="51">
        <f>D79</f>
        <v>32</v>
      </c>
      <c r="E252" s="51">
        <f>E79</f>
        <v>32</v>
      </c>
      <c r="F252" s="51">
        <f>F79</f>
        <v>0</v>
      </c>
    </row>
    <row r="253" spans="2:6" ht="21.75" customHeight="1" x14ac:dyDescent="0.25">
      <c r="B253" s="80"/>
      <c r="C253" s="8" t="s">
        <v>42</v>
      </c>
      <c r="D253" s="51">
        <f>D96</f>
        <v>95</v>
      </c>
      <c r="E253" s="51">
        <f>E96</f>
        <v>87</v>
      </c>
      <c r="F253" s="51">
        <f>F96</f>
        <v>8</v>
      </c>
    </row>
    <row r="254" spans="2:6" ht="21.75" customHeight="1" x14ac:dyDescent="0.25">
      <c r="B254" s="80"/>
      <c r="C254" s="8" t="s">
        <v>66</v>
      </c>
      <c r="D254" s="51">
        <f>D110</f>
        <v>73</v>
      </c>
      <c r="E254" s="51">
        <f>E110</f>
        <v>66</v>
      </c>
      <c r="F254" s="51">
        <f>F110</f>
        <v>7</v>
      </c>
    </row>
    <row r="255" spans="2:6" ht="21.75" customHeight="1" x14ac:dyDescent="0.25">
      <c r="B255" s="80"/>
      <c r="C255" s="8" t="s">
        <v>13</v>
      </c>
      <c r="D255" s="51">
        <f>D124</f>
        <v>156</v>
      </c>
      <c r="E255" s="51">
        <f>E124</f>
        <v>138</v>
      </c>
      <c r="F255" s="51">
        <f>F124</f>
        <v>18</v>
      </c>
    </row>
    <row r="256" spans="2:6" ht="21.75" customHeight="1" x14ac:dyDescent="0.25">
      <c r="B256" s="80"/>
      <c r="C256" s="8" t="s">
        <v>32</v>
      </c>
      <c r="D256" s="51">
        <f>D138</f>
        <v>33</v>
      </c>
      <c r="E256" s="51">
        <f>E138</f>
        <v>23</v>
      </c>
      <c r="F256" s="51">
        <f>F138</f>
        <v>10</v>
      </c>
    </row>
    <row r="257" spans="2:6" ht="21.75" customHeight="1" x14ac:dyDescent="0.25">
      <c r="B257" s="80"/>
      <c r="C257" s="8" t="s">
        <v>33</v>
      </c>
      <c r="D257" s="51">
        <f>D147</f>
        <v>16</v>
      </c>
      <c r="E257" s="51">
        <f>E147</f>
        <v>8</v>
      </c>
      <c r="F257" s="51">
        <f>F147</f>
        <v>8</v>
      </c>
    </row>
    <row r="258" spans="2:6" ht="21.75" customHeight="1" x14ac:dyDescent="0.25">
      <c r="B258" s="80"/>
      <c r="C258" s="8" t="s">
        <v>67</v>
      </c>
      <c r="D258" s="51">
        <f>D163</f>
        <v>43</v>
      </c>
      <c r="E258" s="51">
        <f>E163</f>
        <v>42</v>
      </c>
      <c r="F258" s="51">
        <f>F163</f>
        <v>1</v>
      </c>
    </row>
    <row r="259" spans="2:6" ht="21.75" customHeight="1" x14ac:dyDescent="0.25">
      <c r="B259" s="80"/>
      <c r="C259" s="8" t="str">
        <f>B167</f>
        <v>GESTION DE LA CALIDAD</v>
      </c>
      <c r="D259" s="51">
        <f>D176</f>
        <v>81</v>
      </c>
      <c r="E259" s="51">
        <f>E176</f>
        <v>78</v>
      </c>
      <c r="F259" s="51">
        <f>F176</f>
        <v>3</v>
      </c>
    </row>
    <row r="260" spans="2:6" ht="21.75" customHeight="1" x14ac:dyDescent="0.25">
      <c r="B260" s="80"/>
      <c r="C260" s="9" t="str">
        <f>B180</f>
        <v>CONTRATACION</v>
      </c>
      <c r="D260" s="51">
        <f>D188</f>
        <v>115</v>
      </c>
      <c r="E260" s="51">
        <f>E188</f>
        <v>97</v>
      </c>
      <c r="F260" s="51">
        <f>F188</f>
        <v>18</v>
      </c>
    </row>
    <row r="261" spans="2:6" ht="21.75" customHeight="1" x14ac:dyDescent="0.25">
      <c r="B261" s="80"/>
      <c r="C261" s="9" t="str">
        <f>B192</f>
        <v>GESTION JURIDICA</v>
      </c>
      <c r="D261" s="51">
        <f>D194</f>
        <v>9</v>
      </c>
      <c r="E261" s="51">
        <f>E194</f>
        <v>9</v>
      </c>
      <c r="F261" s="51">
        <f>F194</f>
        <v>0</v>
      </c>
    </row>
    <row r="262" spans="2:6" ht="21.75" customHeight="1" x14ac:dyDescent="0.25">
      <c r="B262" s="80"/>
      <c r="C262" s="8" t="str">
        <f>B198</f>
        <v>PARTICIPACIÓN COMUNITARIA</v>
      </c>
      <c r="D262" s="51">
        <f>D207</f>
        <v>23</v>
      </c>
      <c r="E262" s="51">
        <f>E207</f>
        <v>22</v>
      </c>
      <c r="F262" s="51">
        <f>F207</f>
        <v>1</v>
      </c>
    </row>
    <row r="263" spans="2:6" ht="21.75" customHeight="1" thickBot="1" x14ac:dyDescent="0.3">
      <c r="B263" s="80"/>
      <c r="C263" s="10" t="str">
        <f>B212</f>
        <v>COMUNICACIONES</v>
      </c>
      <c r="D263" s="53">
        <f>D218</f>
        <v>15</v>
      </c>
      <c r="E263" s="53">
        <f>E218</f>
        <v>13</v>
      </c>
      <c r="F263" s="53">
        <f>F218</f>
        <v>2</v>
      </c>
    </row>
    <row r="264" spans="2:6" ht="19.5" thickBot="1" x14ac:dyDescent="0.3">
      <c r="B264" s="81"/>
      <c r="C264" s="17" t="s">
        <v>12</v>
      </c>
      <c r="D264" s="104">
        <f>SUM(D248:D263)</f>
        <v>1119</v>
      </c>
      <c r="E264" s="104">
        <f>SUM(E248:E263)</f>
        <v>993</v>
      </c>
      <c r="F264" s="104">
        <f>SUM(F248:F263)</f>
        <v>126</v>
      </c>
    </row>
  </sheetData>
  <mergeCells count="24">
    <mergeCell ref="B2:B6"/>
    <mergeCell ref="B223:C223"/>
    <mergeCell ref="B228:B243"/>
    <mergeCell ref="B248:B264"/>
    <mergeCell ref="B167:B176"/>
    <mergeCell ref="B180:B188"/>
    <mergeCell ref="B192:B194"/>
    <mergeCell ref="B198:B207"/>
    <mergeCell ref="B212:B218"/>
    <mergeCell ref="B114:B124"/>
    <mergeCell ref="B128:B138"/>
    <mergeCell ref="B142:B147"/>
    <mergeCell ref="B152:F152"/>
    <mergeCell ref="B155:B163"/>
    <mergeCell ref="B28:B39"/>
    <mergeCell ref="C2:F6"/>
    <mergeCell ref="B8:F8"/>
    <mergeCell ref="B12:B24"/>
    <mergeCell ref="B100:B110"/>
    <mergeCell ref="B43:B53"/>
    <mergeCell ref="B57:B66"/>
    <mergeCell ref="B70:B79"/>
    <mergeCell ref="B84:F84"/>
    <mergeCell ref="B87:B9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6"/>
  <sheetViews>
    <sheetView topLeftCell="A241" zoomScale="70" zoomScaleNormal="70" workbookViewId="0">
      <selection activeCell="C2" sqref="B2:K6"/>
    </sheetView>
  </sheetViews>
  <sheetFormatPr baseColWidth="10" defaultRowHeight="15" x14ac:dyDescent="0.25"/>
  <cols>
    <col min="1" max="1" width="2.42578125" customWidth="1"/>
    <col min="2" max="2" width="48.140625" customWidth="1"/>
    <col min="3" max="3" width="39.85546875" style="1" customWidth="1"/>
    <col min="4" max="5" width="25" style="1" customWidth="1"/>
    <col min="6" max="8" width="25" style="1" hidden="1" customWidth="1"/>
    <col min="9" max="9" width="22.85546875" style="1" hidden="1" customWidth="1"/>
    <col min="10" max="10" width="22.85546875" style="1" customWidth="1"/>
    <col min="11" max="11" width="19.5703125" style="1" customWidth="1"/>
  </cols>
  <sheetData>
    <row r="1" spans="2:11" ht="15.75" thickBot="1" x14ac:dyDescent="0.3"/>
    <row r="2" spans="2:11" ht="31.5" customHeight="1" x14ac:dyDescent="0.25">
      <c r="B2" s="106"/>
      <c r="C2" s="98" t="s">
        <v>77</v>
      </c>
      <c r="D2" s="99"/>
      <c r="E2" s="99"/>
      <c r="F2" s="99"/>
      <c r="G2" s="99"/>
      <c r="H2" s="99"/>
      <c r="I2" s="99"/>
      <c r="J2" s="99"/>
      <c r="K2" s="109"/>
    </row>
    <row r="3" spans="2:11" ht="19.5" customHeight="1" x14ac:dyDescent="0.25">
      <c r="B3" s="107"/>
      <c r="C3" s="100"/>
      <c r="D3" s="101"/>
      <c r="E3" s="101"/>
      <c r="F3" s="101"/>
      <c r="G3" s="101"/>
      <c r="H3" s="101"/>
      <c r="I3" s="101"/>
      <c r="J3" s="101"/>
      <c r="K3" s="110"/>
    </row>
    <row r="4" spans="2:11" ht="31.5" customHeight="1" x14ac:dyDescent="0.25">
      <c r="B4" s="107"/>
      <c r="C4" s="100"/>
      <c r="D4" s="101"/>
      <c r="E4" s="101"/>
      <c r="F4" s="101"/>
      <c r="G4" s="101"/>
      <c r="H4" s="101"/>
      <c r="I4" s="101"/>
      <c r="J4" s="101"/>
      <c r="K4" s="110"/>
    </row>
    <row r="5" spans="2:11" ht="21" customHeight="1" x14ac:dyDescent="0.25">
      <c r="B5" s="107"/>
      <c r="C5" s="100"/>
      <c r="D5" s="101"/>
      <c r="E5" s="101"/>
      <c r="F5" s="101"/>
      <c r="G5" s="101"/>
      <c r="H5" s="101"/>
      <c r="I5" s="101"/>
      <c r="J5" s="101"/>
      <c r="K5" s="110"/>
    </row>
    <row r="6" spans="2:11" ht="31.5" customHeight="1" thickBot="1" x14ac:dyDescent="0.3">
      <c r="B6" s="108"/>
      <c r="C6" s="102"/>
      <c r="D6" s="103"/>
      <c r="E6" s="103"/>
      <c r="F6" s="103"/>
      <c r="G6" s="103"/>
      <c r="H6" s="103"/>
      <c r="I6" s="103"/>
      <c r="J6" s="103"/>
      <c r="K6" s="111"/>
    </row>
    <row r="8" spans="2:11" ht="41.25" customHeight="1" x14ac:dyDescent="0.25">
      <c r="B8" s="95" t="s">
        <v>48</v>
      </c>
      <c r="C8" s="96"/>
      <c r="D8" s="96"/>
      <c r="E8" s="96"/>
      <c r="F8" s="96"/>
      <c r="G8" s="96"/>
      <c r="H8" s="96"/>
      <c r="I8" s="96"/>
      <c r="J8" s="96"/>
      <c r="K8" s="96"/>
    </row>
    <row r="10" spans="2:11" ht="15.75" thickBot="1" x14ac:dyDescent="0.3">
      <c r="C10"/>
      <c r="D10"/>
      <c r="E10"/>
      <c r="F10"/>
      <c r="G10"/>
      <c r="H10"/>
      <c r="I10"/>
      <c r="J10"/>
      <c r="K10"/>
    </row>
    <row r="11" spans="2:11" ht="71.25" customHeight="1" thickBot="1" x14ac:dyDescent="0.3">
      <c r="B11" s="3" t="s">
        <v>0</v>
      </c>
      <c r="C11" s="3" t="s">
        <v>1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76</v>
      </c>
      <c r="K11" s="3" t="s">
        <v>61</v>
      </c>
    </row>
    <row r="12" spans="2:11" ht="19.5" customHeight="1" x14ac:dyDescent="0.25">
      <c r="B12" s="80" t="s">
        <v>37</v>
      </c>
      <c r="C12" s="50" t="s">
        <v>6</v>
      </c>
      <c r="D12" s="52">
        <f>E12+F12</f>
        <v>40</v>
      </c>
      <c r="E12" s="52">
        <v>39</v>
      </c>
      <c r="F12" s="52">
        <f t="shared" ref="F12:F19" si="0">G12+K12</f>
        <v>1</v>
      </c>
      <c r="G12" s="52">
        <f t="shared" ref="G12:G19" si="1">SUM(H12:J12)</f>
        <v>1</v>
      </c>
      <c r="H12" s="52">
        <v>0</v>
      </c>
      <c r="I12" s="52">
        <v>0</v>
      </c>
      <c r="J12" s="52">
        <v>1</v>
      </c>
      <c r="K12" s="52">
        <v>0</v>
      </c>
    </row>
    <row r="13" spans="2:11" ht="19.5" customHeight="1" x14ac:dyDescent="0.25">
      <c r="B13" s="80"/>
      <c r="C13" s="35" t="s">
        <v>4</v>
      </c>
      <c r="D13" s="51">
        <f t="shared" ref="D13:D23" si="2">E13+F13</f>
        <v>98</v>
      </c>
      <c r="E13" s="51">
        <v>97</v>
      </c>
      <c r="F13" s="51">
        <f t="shared" si="0"/>
        <v>1</v>
      </c>
      <c r="G13" s="51">
        <f t="shared" si="1"/>
        <v>1</v>
      </c>
      <c r="H13" s="51">
        <v>0</v>
      </c>
      <c r="I13" s="51">
        <v>0</v>
      </c>
      <c r="J13" s="51">
        <v>1</v>
      </c>
      <c r="K13" s="51">
        <v>0</v>
      </c>
    </row>
    <row r="14" spans="2:11" ht="19.5" customHeight="1" x14ac:dyDescent="0.25">
      <c r="B14" s="80"/>
      <c r="C14" s="35" t="s">
        <v>30</v>
      </c>
      <c r="D14" s="51">
        <f t="shared" si="2"/>
        <v>0</v>
      </c>
      <c r="E14" s="51">
        <v>0</v>
      </c>
      <c r="F14" s="51">
        <f t="shared" si="0"/>
        <v>0</v>
      </c>
      <c r="G14" s="51">
        <f t="shared" si="1"/>
        <v>0</v>
      </c>
      <c r="H14" s="51">
        <v>0</v>
      </c>
      <c r="I14" s="51">
        <v>0</v>
      </c>
      <c r="J14" s="51">
        <v>0</v>
      </c>
      <c r="K14" s="51">
        <v>0</v>
      </c>
    </row>
    <row r="15" spans="2:11" ht="19.5" customHeight="1" x14ac:dyDescent="0.25">
      <c r="B15" s="80"/>
      <c r="C15" s="35" t="s">
        <v>14</v>
      </c>
      <c r="D15" s="51">
        <f t="shared" si="2"/>
        <v>31</v>
      </c>
      <c r="E15" s="51">
        <v>31</v>
      </c>
      <c r="F15" s="51">
        <f t="shared" si="0"/>
        <v>0</v>
      </c>
      <c r="G15" s="51">
        <f t="shared" si="1"/>
        <v>0</v>
      </c>
      <c r="H15" s="51">
        <v>0</v>
      </c>
      <c r="I15" s="51">
        <v>0</v>
      </c>
      <c r="J15" s="51">
        <v>0</v>
      </c>
      <c r="K15" s="51">
        <v>0</v>
      </c>
    </row>
    <row r="16" spans="2:11" ht="19.5" customHeight="1" x14ac:dyDescent="0.25">
      <c r="B16" s="80"/>
      <c r="C16" s="35" t="s">
        <v>16</v>
      </c>
      <c r="D16" s="51">
        <f t="shared" si="2"/>
        <v>8</v>
      </c>
      <c r="E16" s="51">
        <v>8</v>
      </c>
      <c r="F16" s="51">
        <f t="shared" si="0"/>
        <v>0</v>
      </c>
      <c r="G16" s="51">
        <f t="shared" si="1"/>
        <v>0</v>
      </c>
      <c r="H16" s="51">
        <v>0</v>
      </c>
      <c r="I16" s="51">
        <v>0</v>
      </c>
      <c r="J16" s="51">
        <v>0</v>
      </c>
      <c r="K16" s="51">
        <v>0</v>
      </c>
    </row>
    <row r="17" spans="2:11" ht="19.5" customHeight="1" x14ac:dyDescent="0.25">
      <c r="B17" s="80"/>
      <c r="C17" s="35" t="s">
        <v>15</v>
      </c>
      <c r="D17" s="51">
        <f t="shared" si="2"/>
        <v>12</v>
      </c>
      <c r="E17" s="51">
        <v>12</v>
      </c>
      <c r="F17" s="51">
        <f t="shared" si="0"/>
        <v>0</v>
      </c>
      <c r="G17" s="51">
        <f t="shared" si="1"/>
        <v>0</v>
      </c>
      <c r="H17" s="51">
        <v>0</v>
      </c>
      <c r="I17" s="51">
        <v>0</v>
      </c>
      <c r="J17" s="51">
        <v>0</v>
      </c>
      <c r="K17" s="51">
        <v>0</v>
      </c>
    </row>
    <row r="18" spans="2:11" ht="19.5" customHeight="1" x14ac:dyDescent="0.25">
      <c r="B18" s="80"/>
      <c r="C18" s="35" t="s">
        <v>2</v>
      </c>
      <c r="D18" s="51">
        <f t="shared" ref="D18" si="3">E18+F18</f>
        <v>17</v>
      </c>
      <c r="E18" s="51">
        <v>17</v>
      </c>
      <c r="F18" s="51">
        <f t="shared" ref="F18" si="4">G18+K18</f>
        <v>0</v>
      </c>
      <c r="G18" s="51">
        <f t="shared" ref="G18" si="5">SUM(H18:J18)</f>
        <v>0</v>
      </c>
      <c r="H18" s="51">
        <v>0</v>
      </c>
      <c r="I18" s="51">
        <v>0</v>
      </c>
      <c r="J18" s="51">
        <v>0</v>
      </c>
      <c r="K18" s="51">
        <v>0</v>
      </c>
    </row>
    <row r="19" spans="2:11" ht="19.5" customHeight="1" x14ac:dyDescent="0.25">
      <c r="B19" s="80"/>
      <c r="C19" s="35" t="s">
        <v>75</v>
      </c>
      <c r="D19" s="51">
        <f t="shared" si="2"/>
        <v>4</v>
      </c>
      <c r="E19" s="51">
        <v>4</v>
      </c>
      <c r="F19" s="51">
        <f t="shared" si="0"/>
        <v>0</v>
      </c>
      <c r="G19" s="51">
        <f t="shared" si="1"/>
        <v>0</v>
      </c>
      <c r="H19" s="51">
        <v>0</v>
      </c>
      <c r="I19" s="51">
        <v>0</v>
      </c>
      <c r="J19" s="51">
        <v>0</v>
      </c>
      <c r="K19" s="51">
        <v>0</v>
      </c>
    </row>
    <row r="20" spans="2:11" ht="19.5" customHeight="1" x14ac:dyDescent="0.25">
      <c r="B20" s="80"/>
      <c r="C20" s="35" t="s">
        <v>71</v>
      </c>
      <c r="D20" s="51">
        <f t="shared" si="2"/>
        <v>19</v>
      </c>
      <c r="E20" s="51">
        <v>19</v>
      </c>
      <c r="F20" s="51">
        <f t="shared" ref="F20:F23" si="6">G20+K20</f>
        <v>0</v>
      </c>
      <c r="G20" s="51">
        <f t="shared" ref="G20:G23" si="7">SUM(H20:J20)</f>
        <v>0</v>
      </c>
      <c r="H20" s="51">
        <v>0</v>
      </c>
      <c r="I20" s="51">
        <v>0</v>
      </c>
      <c r="J20" s="51">
        <v>0</v>
      </c>
      <c r="K20" s="51">
        <v>0</v>
      </c>
    </row>
    <row r="21" spans="2:11" ht="19.5" customHeight="1" x14ac:dyDescent="0.25">
      <c r="B21" s="80"/>
      <c r="C21" s="35" t="s">
        <v>72</v>
      </c>
      <c r="D21" s="51">
        <f t="shared" si="2"/>
        <v>60</v>
      </c>
      <c r="E21" s="51">
        <v>60</v>
      </c>
      <c r="F21" s="51">
        <f t="shared" si="6"/>
        <v>0</v>
      </c>
      <c r="G21" s="51">
        <f t="shared" si="7"/>
        <v>0</v>
      </c>
      <c r="H21" s="51">
        <v>0</v>
      </c>
      <c r="I21" s="51">
        <v>0</v>
      </c>
      <c r="J21" s="51">
        <v>0</v>
      </c>
      <c r="K21" s="51">
        <v>0</v>
      </c>
    </row>
    <row r="22" spans="2:11" ht="19.5" customHeight="1" x14ac:dyDescent="0.25">
      <c r="B22" s="80"/>
      <c r="C22" s="35" t="s">
        <v>73</v>
      </c>
      <c r="D22" s="51">
        <f t="shared" si="2"/>
        <v>38</v>
      </c>
      <c r="E22" s="51">
        <v>29</v>
      </c>
      <c r="F22" s="51">
        <f t="shared" si="6"/>
        <v>9</v>
      </c>
      <c r="G22" s="51">
        <f t="shared" si="7"/>
        <v>2</v>
      </c>
      <c r="H22" s="51">
        <v>0</v>
      </c>
      <c r="I22" s="51">
        <v>0</v>
      </c>
      <c r="J22" s="51">
        <v>2</v>
      </c>
      <c r="K22" s="51">
        <v>7</v>
      </c>
    </row>
    <row r="23" spans="2:11" ht="19.5" customHeight="1" thickBot="1" x14ac:dyDescent="0.3">
      <c r="B23" s="80"/>
      <c r="C23" s="36" t="s">
        <v>74</v>
      </c>
      <c r="D23" s="53">
        <f t="shared" si="2"/>
        <v>154</v>
      </c>
      <c r="E23" s="53">
        <v>87</v>
      </c>
      <c r="F23" s="53">
        <f t="shared" si="6"/>
        <v>67</v>
      </c>
      <c r="G23" s="53">
        <f t="shared" si="7"/>
        <v>7</v>
      </c>
      <c r="H23" s="53">
        <v>0</v>
      </c>
      <c r="I23" s="53">
        <v>0</v>
      </c>
      <c r="J23" s="53">
        <v>7</v>
      </c>
      <c r="K23" s="53">
        <v>60</v>
      </c>
    </row>
    <row r="24" spans="2:11" ht="19.5" customHeight="1" thickBot="1" x14ac:dyDescent="0.3">
      <c r="B24" s="81"/>
      <c r="C24" s="54" t="s">
        <v>8</v>
      </c>
      <c r="D24" s="66">
        <f>SUM(D12:D23)</f>
        <v>481</v>
      </c>
      <c r="E24" s="66">
        <f t="shared" ref="E24:K24" si="8">SUM(E12:E23)</f>
        <v>403</v>
      </c>
      <c r="F24" s="66">
        <f t="shared" si="8"/>
        <v>78</v>
      </c>
      <c r="G24" s="66">
        <f t="shared" si="8"/>
        <v>11</v>
      </c>
      <c r="H24" s="66">
        <f t="shared" si="8"/>
        <v>0</v>
      </c>
      <c r="I24" s="66">
        <f t="shared" si="8"/>
        <v>0</v>
      </c>
      <c r="J24" s="66">
        <f t="shared" si="8"/>
        <v>11</v>
      </c>
      <c r="K24" s="66">
        <f t="shared" si="8"/>
        <v>67</v>
      </c>
    </row>
    <row r="25" spans="2:11" x14ac:dyDescent="0.25">
      <c r="C25"/>
      <c r="D25"/>
      <c r="E25" s="34">
        <f>(E24+K24)/D24</f>
        <v>0.97713097713097719</v>
      </c>
      <c r="F25"/>
      <c r="G25"/>
      <c r="H25"/>
      <c r="I25"/>
      <c r="J25" s="22"/>
      <c r="K25"/>
    </row>
    <row r="26" spans="2:11" ht="15.75" thickBot="1" x14ac:dyDescent="0.3">
      <c r="C26"/>
      <c r="D26"/>
      <c r="E26"/>
      <c r="F26"/>
      <c r="G26"/>
      <c r="H26"/>
      <c r="I26"/>
      <c r="J26"/>
      <c r="K26"/>
    </row>
    <row r="27" spans="2:11" ht="71.25" customHeight="1" thickBot="1" x14ac:dyDescent="0.3">
      <c r="B27" s="3" t="s">
        <v>0</v>
      </c>
      <c r="C27" s="3" t="s">
        <v>1</v>
      </c>
      <c r="D27" s="3" t="s">
        <v>55</v>
      </c>
      <c r="E27" s="3" t="s">
        <v>56</v>
      </c>
      <c r="F27" s="3" t="s">
        <v>57</v>
      </c>
      <c r="G27" s="3" t="s">
        <v>58</v>
      </c>
      <c r="H27" s="3" t="s">
        <v>59</v>
      </c>
      <c r="I27" s="3" t="s">
        <v>60</v>
      </c>
      <c r="J27" s="3" t="s">
        <v>76</v>
      </c>
      <c r="K27" s="3" t="s">
        <v>61</v>
      </c>
    </row>
    <row r="28" spans="2:11" ht="21.75" customHeight="1" x14ac:dyDescent="0.25">
      <c r="B28" s="79" t="s">
        <v>38</v>
      </c>
      <c r="C28" s="70" t="s">
        <v>5</v>
      </c>
      <c r="D28" s="52">
        <f t="shared" ref="D28:D34" si="9">E28+F28</f>
        <v>16</v>
      </c>
      <c r="E28" s="52">
        <v>16</v>
      </c>
      <c r="F28" s="52">
        <f t="shared" ref="F28:F34" si="10">G28+K28</f>
        <v>0</v>
      </c>
      <c r="G28" s="52">
        <f t="shared" ref="G28:G34" si="11">SUM(H28:J28)</f>
        <v>0</v>
      </c>
      <c r="H28" s="52">
        <v>0</v>
      </c>
      <c r="I28" s="52">
        <v>0</v>
      </c>
      <c r="J28" s="52">
        <v>0</v>
      </c>
      <c r="K28" s="52">
        <v>0</v>
      </c>
    </row>
    <row r="29" spans="2:11" ht="21.75" customHeight="1" x14ac:dyDescent="0.25">
      <c r="B29" s="80"/>
      <c r="C29" s="35" t="s">
        <v>20</v>
      </c>
      <c r="D29" s="51">
        <f t="shared" si="9"/>
        <v>147</v>
      </c>
      <c r="E29" s="51">
        <v>113</v>
      </c>
      <c r="F29" s="51">
        <f t="shared" si="10"/>
        <v>34</v>
      </c>
      <c r="G29" s="51">
        <f t="shared" si="11"/>
        <v>14</v>
      </c>
      <c r="H29" s="51">
        <v>0</v>
      </c>
      <c r="I29" s="51">
        <v>0</v>
      </c>
      <c r="J29" s="51">
        <v>14</v>
      </c>
      <c r="K29" s="51">
        <v>20</v>
      </c>
    </row>
    <row r="30" spans="2:11" ht="21.75" customHeight="1" x14ac:dyDescent="0.25">
      <c r="B30" s="80"/>
      <c r="C30" s="35" t="s">
        <v>30</v>
      </c>
      <c r="D30" s="51">
        <f t="shared" si="9"/>
        <v>0</v>
      </c>
      <c r="E30" s="51">
        <v>0</v>
      </c>
      <c r="F30" s="51">
        <f t="shared" si="10"/>
        <v>0</v>
      </c>
      <c r="G30" s="51">
        <f t="shared" si="11"/>
        <v>0</v>
      </c>
      <c r="H30" s="51">
        <v>0</v>
      </c>
      <c r="I30" s="51">
        <v>0</v>
      </c>
      <c r="J30" s="51">
        <v>0</v>
      </c>
      <c r="K30" s="51">
        <v>0</v>
      </c>
    </row>
    <row r="31" spans="2:11" ht="21.75" customHeight="1" x14ac:dyDescent="0.25">
      <c r="B31" s="80"/>
      <c r="C31" s="37" t="s">
        <v>10</v>
      </c>
      <c r="D31" s="51">
        <f t="shared" si="9"/>
        <v>7</v>
      </c>
      <c r="E31" s="51">
        <v>7</v>
      </c>
      <c r="F31" s="51">
        <f t="shared" si="10"/>
        <v>0</v>
      </c>
      <c r="G31" s="51">
        <f t="shared" si="11"/>
        <v>0</v>
      </c>
      <c r="H31" s="51">
        <v>0</v>
      </c>
      <c r="I31" s="51">
        <v>0</v>
      </c>
      <c r="J31" s="51">
        <v>0</v>
      </c>
      <c r="K31" s="51">
        <v>0</v>
      </c>
    </row>
    <row r="32" spans="2:11" ht="21.75" customHeight="1" x14ac:dyDescent="0.25">
      <c r="B32" s="80"/>
      <c r="C32" s="37" t="s">
        <v>7</v>
      </c>
      <c r="D32" s="51">
        <f t="shared" si="9"/>
        <v>7</v>
      </c>
      <c r="E32" s="51">
        <v>7</v>
      </c>
      <c r="F32" s="51">
        <f t="shared" si="10"/>
        <v>0</v>
      </c>
      <c r="G32" s="51">
        <f t="shared" si="11"/>
        <v>0</v>
      </c>
      <c r="H32" s="51">
        <v>0</v>
      </c>
      <c r="I32" s="51">
        <v>0</v>
      </c>
      <c r="J32" s="51">
        <v>0</v>
      </c>
      <c r="K32" s="51">
        <v>0</v>
      </c>
    </row>
    <row r="33" spans="2:11" ht="21.75" customHeight="1" x14ac:dyDescent="0.25">
      <c r="B33" s="80"/>
      <c r="C33" s="35" t="s">
        <v>14</v>
      </c>
      <c r="D33" s="51">
        <f t="shared" si="9"/>
        <v>7</v>
      </c>
      <c r="E33" s="51">
        <v>7</v>
      </c>
      <c r="F33" s="51">
        <f t="shared" si="10"/>
        <v>0</v>
      </c>
      <c r="G33" s="51">
        <f t="shared" si="11"/>
        <v>0</v>
      </c>
      <c r="H33" s="51">
        <v>0</v>
      </c>
      <c r="I33" s="51">
        <v>0</v>
      </c>
      <c r="J33" s="51">
        <v>0</v>
      </c>
      <c r="K33" s="51">
        <v>0</v>
      </c>
    </row>
    <row r="34" spans="2:11" ht="21.75" customHeight="1" x14ac:dyDescent="0.25">
      <c r="B34" s="80"/>
      <c r="C34" s="35" t="s">
        <v>47</v>
      </c>
      <c r="D34" s="51">
        <f t="shared" si="9"/>
        <v>4</v>
      </c>
      <c r="E34" s="51">
        <v>4</v>
      </c>
      <c r="F34" s="51">
        <f t="shared" si="10"/>
        <v>0</v>
      </c>
      <c r="G34" s="51">
        <f t="shared" si="11"/>
        <v>0</v>
      </c>
      <c r="H34" s="51">
        <v>0</v>
      </c>
      <c r="I34" s="51">
        <v>0</v>
      </c>
      <c r="J34" s="51">
        <v>0</v>
      </c>
      <c r="K34" s="51">
        <v>0</v>
      </c>
    </row>
    <row r="35" spans="2:11" ht="21.75" customHeight="1" x14ac:dyDescent="0.25">
      <c r="B35" s="80"/>
      <c r="C35" s="35" t="s">
        <v>71</v>
      </c>
      <c r="D35" s="51">
        <f t="shared" ref="D35:D38" si="12">E35+F35</f>
        <v>3</v>
      </c>
      <c r="E35" s="51">
        <v>3</v>
      </c>
      <c r="F35" s="51">
        <f t="shared" ref="F35:F38" si="13">G35+K35</f>
        <v>0</v>
      </c>
      <c r="G35" s="51">
        <f t="shared" ref="G35:G38" si="14">SUM(H35:J35)</f>
        <v>0</v>
      </c>
      <c r="H35" s="51">
        <v>0</v>
      </c>
      <c r="I35" s="51">
        <v>0</v>
      </c>
      <c r="J35" s="51">
        <v>0</v>
      </c>
      <c r="K35" s="51">
        <v>0</v>
      </c>
    </row>
    <row r="36" spans="2:11" ht="21.75" customHeight="1" x14ac:dyDescent="0.25">
      <c r="B36" s="80"/>
      <c r="C36" s="35" t="s">
        <v>72</v>
      </c>
      <c r="D36" s="51">
        <f t="shared" si="12"/>
        <v>23</v>
      </c>
      <c r="E36" s="51">
        <v>23</v>
      </c>
      <c r="F36" s="51">
        <f t="shared" si="13"/>
        <v>0</v>
      </c>
      <c r="G36" s="51">
        <f t="shared" si="14"/>
        <v>0</v>
      </c>
      <c r="H36" s="51">
        <v>0</v>
      </c>
      <c r="I36" s="51">
        <v>0</v>
      </c>
      <c r="J36" s="51">
        <v>0</v>
      </c>
      <c r="K36" s="51">
        <v>0</v>
      </c>
    </row>
    <row r="37" spans="2:11" ht="21.75" customHeight="1" x14ac:dyDescent="0.25">
      <c r="B37" s="80"/>
      <c r="C37" s="35" t="s">
        <v>73</v>
      </c>
      <c r="D37" s="51">
        <f t="shared" si="12"/>
        <v>5</v>
      </c>
      <c r="E37" s="51">
        <v>5</v>
      </c>
      <c r="F37" s="51">
        <f t="shared" si="13"/>
        <v>0</v>
      </c>
      <c r="G37" s="51">
        <f t="shared" si="14"/>
        <v>0</v>
      </c>
      <c r="H37" s="51">
        <v>0</v>
      </c>
      <c r="I37" s="51">
        <v>0</v>
      </c>
      <c r="J37" s="51">
        <v>0</v>
      </c>
      <c r="K37" s="51">
        <v>0</v>
      </c>
    </row>
    <row r="38" spans="2:11" ht="21.75" customHeight="1" thickBot="1" x14ac:dyDescent="0.3">
      <c r="B38" s="80"/>
      <c r="C38" s="36" t="s">
        <v>74</v>
      </c>
      <c r="D38" s="53">
        <f t="shared" si="12"/>
        <v>5</v>
      </c>
      <c r="E38" s="53">
        <v>5</v>
      </c>
      <c r="F38" s="53">
        <f t="shared" si="13"/>
        <v>0</v>
      </c>
      <c r="G38" s="53">
        <f t="shared" si="14"/>
        <v>0</v>
      </c>
      <c r="H38" s="53">
        <v>0</v>
      </c>
      <c r="I38" s="53">
        <v>0</v>
      </c>
      <c r="J38" s="53">
        <v>0</v>
      </c>
      <c r="K38" s="53">
        <v>0</v>
      </c>
    </row>
    <row r="39" spans="2:11" ht="19.5" thickBot="1" x14ac:dyDescent="0.3">
      <c r="B39" s="81"/>
      <c r="C39" s="54" t="s">
        <v>12</v>
      </c>
      <c r="D39" s="66">
        <f>SUM(D28:D38)</f>
        <v>224</v>
      </c>
      <c r="E39" s="66">
        <f t="shared" ref="E39:K39" si="15">SUM(E28:E38)</f>
        <v>190</v>
      </c>
      <c r="F39" s="66">
        <f t="shared" si="15"/>
        <v>34</v>
      </c>
      <c r="G39" s="66">
        <f t="shared" si="15"/>
        <v>14</v>
      </c>
      <c r="H39" s="66">
        <f t="shared" si="15"/>
        <v>0</v>
      </c>
      <c r="I39" s="66">
        <f t="shared" si="15"/>
        <v>0</v>
      </c>
      <c r="J39" s="66">
        <f t="shared" si="15"/>
        <v>14</v>
      </c>
      <c r="K39" s="66">
        <f t="shared" si="15"/>
        <v>20</v>
      </c>
    </row>
    <row r="40" spans="2:11" x14ac:dyDescent="0.25">
      <c r="E40" s="34">
        <f>(E39+K39)/D39</f>
        <v>0.9375</v>
      </c>
      <c r="J40" s="22"/>
    </row>
    <row r="41" spans="2:11" ht="15.75" thickBot="1" x14ac:dyDescent="0.3"/>
    <row r="42" spans="2:11" ht="71.25" customHeight="1" thickBot="1" x14ac:dyDescent="0.3">
      <c r="B42" s="3" t="s">
        <v>0</v>
      </c>
      <c r="C42" s="3" t="s">
        <v>1</v>
      </c>
      <c r="D42" s="3" t="s">
        <v>55</v>
      </c>
      <c r="E42" s="3" t="s">
        <v>56</v>
      </c>
      <c r="F42" s="3" t="s">
        <v>57</v>
      </c>
      <c r="G42" s="3" t="s">
        <v>58</v>
      </c>
      <c r="H42" s="3" t="s">
        <v>59</v>
      </c>
      <c r="I42" s="3" t="s">
        <v>60</v>
      </c>
      <c r="J42" s="3" t="s">
        <v>76</v>
      </c>
      <c r="K42" s="3" t="s">
        <v>61</v>
      </c>
    </row>
    <row r="43" spans="2:11" ht="20.25" customHeight="1" x14ac:dyDescent="0.25">
      <c r="B43" s="97" t="s">
        <v>18</v>
      </c>
      <c r="C43" s="38" t="s">
        <v>6</v>
      </c>
      <c r="D43" s="51">
        <f t="shared" ref="D43:D52" si="16">E43+F43</f>
        <v>40</v>
      </c>
      <c r="E43" s="51">
        <v>21</v>
      </c>
      <c r="F43" s="51">
        <f t="shared" ref="F43:F48" si="17">G43+K43</f>
        <v>19</v>
      </c>
      <c r="G43" s="51">
        <f t="shared" ref="G43:G48" si="18">SUM(H43:J43)</f>
        <v>19</v>
      </c>
      <c r="H43" s="51">
        <v>0</v>
      </c>
      <c r="I43" s="51">
        <v>0</v>
      </c>
      <c r="J43" s="51">
        <v>19</v>
      </c>
      <c r="K43" s="51">
        <v>0</v>
      </c>
    </row>
    <row r="44" spans="2:11" ht="20.25" customHeight="1" x14ac:dyDescent="0.25">
      <c r="B44" s="94"/>
      <c r="C44" s="38" t="s">
        <v>19</v>
      </c>
      <c r="D44" s="51">
        <f t="shared" si="16"/>
        <v>0</v>
      </c>
      <c r="E44" s="51">
        <v>0</v>
      </c>
      <c r="F44" s="51">
        <f t="shared" si="17"/>
        <v>0</v>
      </c>
      <c r="G44" s="51">
        <f t="shared" si="18"/>
        <v>0</v>
      </c>
      <c r="H44" s="51">
        <v>0</v>
      </c>
      <c r="I44" s="51">
        <v>0</v>
      </c>
      <c r="J44" s="51">
        <v>0</v>
      </c>
      <c r="K44" s="51">
        <v>0</v>
      </c>
    </row>
    <row r="45" spans="2:11" ht="20.25" customHeight="1" x14ac:dyDescent="0.25">
      <c r="B45" s="94"/>
      <c r="C45" s="38" t="s">
        <v>20</v>
      </c>
      <c r="D45" s="51">
        <f t="shared" si="16"/>
        <v>85</v>
      </c>
      <c r="E45" s="51">
        <v>77</v>
      </c>
      <c r="F45" s="51">
        <f t="shared" si="17"/>
        <v>8</v>
      </c>
      <c r="G45" s="51">
        <f t="shared" si="18"/>
        <v>8</v>
      </c>
      <c r="H45" s="51">
        <v>0</v>
      </c>
      <c r="I45" s="51">
        <v>0</v>
      </c>
      <c r="J45" s="51">
        <v>8</v>
      </c>
      <c r="K45" s="51">
        <v>0</v>
      </c>
    </row>
    <row r="46" spans="2:11" ht="20.25" customHeight="1" x14ac:dyDescent="0.25">
      <c r="B46" s="94"/>
      <c r="C46" s="26" t="s">
        <v>3</v>
      </c>
      <c r="D46" s="51">
        <f t="shared" si="16"/>
        <v>7</v>
      </c>
      <c r="E46" s="51">
        <v>7</v>
      </c>
      <c r="F46" s="51">
        <f t="shared" si="17"/>
        <v>0</v>
      </c>
      <c r="G46" s="51">
        <f t="shared" si="18"/>
        <v>0</v>
      </c>
      <c r="H46" s="51">
        <v>0</v>
      </c>
      <c r="I46" s="51">
        <v>0</v>
      </c>
      <c r="J46" s="51">
        <v>0</v>
      </c>
      <c r="K46" s="51">
        <v>0</v>
      </c>
    </row>
    <row r="47" spans="2:11" ht="20.25" customHeight="1" x14ac:dyDescent="0.25">
      <c r="B47" s="94"/>
      <c r="C47" s="38" t="s">
        <v>7</v>
      </c>
      <c r="D47" s="51">
        <f t="shared" si="16"/>
        <v>2</v>
      </c>
      <c r="E47" s="51">
        <v>2</v>
      </c>
      <c r="F47" s="51">
        <f t="shared" si="17"/>
        <v>0</v>
      </c>
      <c r="G47" s="51">
        <f t="shared" si="18"/>
        <v>0</v>
      </c>
      <c r="H47" s="51">
        <v>0</v>
      </c>
      <c r="I47" s="51">
        <v>0</v>
      </c>
      <c r="J47" s="51">
        <v>0</v>
      </c>
      <c r="K47" s="51">
        <v>0</v>
      </c>
    </row>
    <row r="48" spans="2:11" ht="20.25" customHeight="1" x14ac:dyDescent="0.25">
      <c r="B48" s="94"/>
      <c r="C48" s="38" t="s">
        <v>16</v>
      </c>
      <c r="D48" s="51">
        <f t="shared" si="16"/>
        <v>4</v>
      </c>
      <c r="E48" s="51">
        <v>4</v>
      </c>
      <c r="F48" s="51">
        <f t="shared" si="17"/>
        <v>0</v>
      </c>
      <c r="G48" s="51">
        <f t="shared" si="18"/>
        <v>0</v>
      </c>
      <c r="H48" s="51">
        <v>0</v>
      </c>
      <c r="I48" s="51">
        <v>0</v>
      </c>
      <c r="J48" s="51">
        <v>0</v>
      </c>
      <c r="K48" s="51">
        <v>0</v>
      </c>
    </row>
    <row r="49" spans="2:11" ht="21.75" customHeight="1" x14ac:dyDescent="0.25">
      <c r="B49" s="94"/>
      <c r="C49" s="35" t="s">
        <v>71</v>
      </c>
      <c r="D49" s="51">
        <f t="shared" si="16"/>
        <v>1</v>
      </c>
      <c r="E49" s="51">
        <v>1</v>
      </c>
      <c r="F49" s="51">
        <f t="shared" ref="F49:F52" si="19">G49+K49</f>
        <v>0</v>
      </c>
      <c r="G49" s="51">
        <f t="shared" ref="G49:G52" si="20">SUM(H49:J49)</f>
        <v>0</v>
      </c>
      <c r="H49" s="51">
        <v>0</v>
      </c>
      <c r="I49" s="51">
        <v>0</v>
      </c>
      <c r="J49" s="51">
        <v>0</v>
      </c>
      <c r="K49" s="51">
        <v>0</v>
      </c>
    </row>
    <row r="50" spans="2:11" ht="21.75" customHeight="1" x14ac:dyDescent="0.25">
      <c r="B50" s="94"/>
      <c r="C50" s="35" t="s">
        <v>72</v>
      </c>
      <c r="D50" s="51">
        <f t="shared" si="16"/>
        <v>8</v>
      </c>
      <c r="E50" s="51">
        <v>8</v>
      </c>
      <c r="F50" s="51">
        <f t="shared" si="19"/>
        <v>0</v>
      </c>
      <c r="G50" s="51">
        <f t="shared" si="20"/>
        <v>0</v>
      </c>
      <c r="H50" s="51">
        <v>0</v>
      </c>
      <c r="I50" s="51">
        <v>0</v>
      </c>
      <c r="J50" s="51">
        <v>0</v>
      </c>
      <c r="K50" s="51">
        <v>0</v>
      </c>
    </row>
    <row r="51" spans="2:11" ht="21.75" customHeight="1" x14ac:dyDescent="0.25">
      <c r="B51" s="94"/>
      <c r="C51" s="35" t="s">
        <v>73</v>
      </c>
      <c r="D51" s="51">
        <f t="shared" si="16"/>
        <v>1</v>
      </c>
      <c r="E51" s="51">
        <v>1</v>
      </c>
      <c r="F51" s="51">
        <f t="shared" si="19"/>
        <v>0</v>
      </c>
      <c r="G51" s="51">
        <f t="shared" si="20"/>
        <v>0</v>
      </c>
      <c r="H51" s="51">
        <v>0</v>
      </c>
      <c r="I51" s="51">
        <v>0</v>
      </c>
      <c r="J51" s="51">
        <v>0</v>
      </c>
      <c r="K51" s="51">
        <v>0</v>
      </c>
    </row>
    <row r="52" spans="2:11" ht="21.75" customHeight="1" thickBot="1" x14ac:dyDescent="0.3">
      <c r="B52" s="94"/>
      <c r="C52" s="69" t="s">
        <v>74</v>
      </c>
      <c r="D52" s="53">
        <f t="shared" si="16"/>
        <v>96</v>
      </c>
      <c r="E52" s="51">
        <v>80</v>
      </c>
      <c r="F52" s="53">
        <f t="shared" si="19"/>
        <v>16</v>
      </c>
      <c r="G52" s="53">
        <f t="shared" si="20"/>
        <v>1</v>
      </c>
      <c r="H52" s="53">
        <v>0</v>
      </c>
      <c r="I52" s="53">
        <v>0</v>
      </c>
      <c r="J52" s="53">
        <v>1</v>
      </c>
      <c r="K52" s="53">
        <v>15</v>
      </c>
    </row>
    <row r="53" spans="2:11" ht="19.5" thickBot="1" x14ac:dyDescent="0.3">
      <c r="B53" s="81"/>
      <c r="C53" s="56" t="s">
        <v>8</v>
      </c>
      <c r="D53" s="55">
        <f>SUM(D43:D52)</f>
        <v>244</v>
      </c>
      <c r="E53" s="55">
        <f t="shared" ref="E53:K53" si="21">SUM(E43:E52)</f>
        <v>201</v>
      </c>
      <c r="F53" s="55">
        <f t="shared" si="21"/>
        <v>43</v>
      </c>
      <c r="G53" s="55">
        <f t="shared" si="21"/>
        <v>28</v>
      </c>
      <c r="H53" s="55">
        <f t="shared" si="21"/>
        <v>0</v>
      </c>
      <c r="I53" s="55">
        <f t="shared" si="21"/>
        <v>0</v>
      </c>
      <c r="J53" s="55">
        <f t="shared" si="21"/>
        <v>28</v>
      </c>
      <c r="K53" s="55">
        <f t="shared" si="21"/>
        <v>15</v>
      </c>
    </row>
    <row r="54" spans="2:11" x14ac:dyDescent="0.25">
      <c r="E54" s="34">
        <f>(E53+K53)/D53</f>
        <v>0.88524590163934425</v>
      </c>
      <c r="J54" s="22"/>
    </row>
    <row r="55" spans="2:11" ht="15.75" thickBot="1" x14ac:dyDescent="0.3"/>
    <row r="56" spans="2:11" ht="71.25" customHeight="1" thickBot="1" x14ac:dyDescent="0.3">
      <c r="B56" s="3" t="s">
        <v>0</v>
      </c>
      <c r="C56" s="3" t="s">
        <v>1</v>
      </c>
      <c r="D56" s="3" t="s">
        <v>55</v>
      </c>
      <c r="E56" s="3" t="s">
        <v>56</v>
      </c>
      <c r="F56" s="3" t="s">
        <v>57</v>
      </c>
      <c r="G56" s="3" t="s">
        <v>58</v>
      </c>
      <c r="H56" s="3" t="s">
        <v>59</v>
      </c>
      <c r="I56" s="3" t="s">
        <v>60</v>
      </c>
      <c r="J56" s="3" t="s">
        <v>76</v>
      </c>
      <c r="K56" s="3" t="s">
        <v>61</v>
      </c>
    </row>
    <row r="57" spans="2:11" ht="24" customHeight="1" x14ac:dyDescent="0.25">
      <c r="B57" s="97" t="s">
        <v>24</v>
      </c>
      <c r="C57" s="39" t="s">
        <v>5</v>
      </c>
      <c r="D57" s="51">
        <f>E57+F57</f>
        <v>51</v>
      </c>
      <c r="E57" s="51">
        <v>51</v>
      </c>
      <c r="F57" s="51">
        <f>G57+K57</f>
        <v>0</v>
      </c>
      <c r="G57" s="51">
        <f>SUM(H57:J57)</f>
        <v>0</v>
      </c>
      <c r="H57" s="51">
        <v>0</v>
      </c>
      <c r="I57" s="51">
        <v>0</v>
      </c>
      <c r="J57" s="51">
        <v>0</v>
      </c>
      <c r="K57" s="51">
        <v>0</v>
      </c>
    </row>
    <row r="58" spans="2:11" ht="24" customHeight="1" x14ac:dyDescent="0.25">
      <c r="B58" s="94"/>
      <c r="C58" s="38" t="s">
        <v>20</v>
      </c>
      <c r="D58" s="51">
        <f>E58+F58</f>
        <v>18</v>
      </c>
      <c r="E58" s="51">
        <v>18</v>
      </c>
      <c r="F58" s="51">
        <f>G58+K58</f>
        <v>0</v>
      </c>
      <c r="G58" s="51">
        <f>SUM(H58:J58)</f>
        <v>0</v>
      </c>
      <c r="H58" s="51">
        <v>0</v>
      </c>
      <c r="I58" s="51">
        <v>0</v>
      </c>
      <c r="J58" s="51">
        <v>0</v>
      </c>
      <c r="K58" s="51">
        <v>0</v>
      </c>
    </row>
    <row r="59" spans="2:11" ht="24" customHeight="1" x14ac:dyDescent="0.25">
      <c r="B59" s="94"/>
      <c r="C59" s="38" t="s">
        <v>26</v>
      </c>
      <c r="D59" s="51">
        <f>E59+F59</f>
        <v>677</v>
      </c>
      <c r="E59" s="51">
        <v>677</v>
      </c>
      <c r="F59" s="51">
        <f>G59+K59</f>
        <v>0</v>
      </c>
      <c r="G59" s="51">
        <f>SUM(H59:J59)</f>
        <v>0</v>
      </c>
      <c r="H59" s="51">
        <v>0</v>
      </c>
      <c r="I59" s="51">
        <v>0</v>
      </c>
      <c r="J59" s="51">
        <v>0</v>
      </c>
      <c r="K59" s="51">
        <v>0</v>
      </c>
    </row>
    <row r="60" spans="2:11" ht="24" customHeight="1" x14ac:dyDescent="0.25">
      <c r="B60" s="94"/>
      <c r="C60" s="38" t="s">
        <v>7</v>
      </c>
      <c r="D60" s="51">
        <f>E60+F60</f>
        <v>3</v>
      </c>
      <c r="E60" s="51">
        <v>3</v>
      </c>
      <c r="F60" s="51">
        <f>G60+K60</f>
        <v>0</v>
      </c>
      <c r="G60" s="51">
        <f>SUM(H60:J60)</f>
        <v>0</v>
      </c>
      <c r="H60" s="51">
        <v>0</v>
      </c>
      <c r="I60" s="51">
        <v>0</v>
      </c>
      <c r="J60" s="51">
        <v>0</v>
      </c>
      <c r="K60" s="51">
        <v>0</v>
      </c>
    </row>
    <row r="61" spans="2:11" ht="24" customHeight="1" x14ac:dyDescent="0.25">
      <c r="B61" s="94"/>
      <c r="C61" s="40" t="s">
        <v>9</v>
      </c>
      <c r="D61" s="51">
        <f>E61+F61</f>
        <v>12</v>
      </c>
      <c r="E61" s="51">
        <v>12</v>
      </c>
      <c r="F61" s="51">
        <f>G61+K61</f>
        <v>0</v>
      </c>
      <c r="G61" s="51">
        <f>SUM(H61:J61)</f>
        <v>0</v>
      </c>
      <c r="H61" s="51">
        <v>0</v>
      </c>
      <c r="I61" s="51">
        <v>0</v>
      </c>
      <c r="J61" s="51">
        <v>0</v>
      </c>
      <c r="K61" s="51">
        <v>0</v>
      </c>
    </row>
    <row r="62" spans="2:11" ht="21.75" customHeight="1" x14ac:dyDescent="0.25">
      <c r="B62" s="94"/>
      <c r="C62" s="35" t="s">
        <v>71</v>
      </c>
      <c r="D62" s="51">
        <f t="shared" ref="D62:D65" si="22">E62+F62</f>
        <v>6</v>
      </c>
      <c r="E62" s="51">
        <v>6</v>
      </c>
      <c r="F62" s="51">
        <f t="shared" ref="F62:F65" si="23">G62+K62</f>
        <v>0</v>
      </c>
      <c r="G62" s="51">
        <f t="shared" ref="G62:G65" si="24">SUM(H62:J62)</f>
        <v>0</v>
      </c>
      <c r="H62" s="51">
        <v>0</v>
      </c>
      <c r="I62" s="51">
        <v>0</v>
      </c>
      <c r="J62" s="51">
        <v>0</v>
      </c>
      <c r="K62" s="51">
        <v>0</v>
      </c>
    </row>
    <row r="63" spans="2:11" ht="21.75" customHeight="1" x14ac:dyDescent="0.25">
      <c r="B63" s="94"/>
      <c r="C63" s="35" t="s">
        <v>72</v>
      </c>
      <c r="D63" s="51">
        <f t="shared" si="22"/>
        <v>12</v>
      </c>
      <c r="E63" s="51">
        <v>12</v>
      </c>
      <c r="F63" s="51">
        <f t="shared" si="23"/>
        <v>0</v>
      </c>
      <c r="G63" s="51">
        <f t="shared" si="24"/>
        <v>0</v>
      </c>
      <c r="H63" s="51">
        <v>0</v>
      </c>
      <c r="I63" s="51">
        <v>0</v>
      </c>
      <c r="J63" s="51">
        <v>0</v>
      </c>
      <c r="K63" s="51">
        <v>0</v>
      </c>
    </row>
    <row r="64" spans="2:11" ht="21.75" customHeight="1" x14ac:dyDescent="0.25">
      <c r="B64" s="94"/>
      <c r="C64" s="35" t="s">
        <v>73</v>
      </c>
      <c r="D64" s="51">
        <f t="shared" si="22"/>
        <v>0</v>
      </c>
      <c r="E64" s="51">
        <v>0</v>
      </c>
      <c r="F64" s="51">
        <f t="shared" si="23"/>
        <v>0</v>
      </c>
      <c r="G64" s="51">
        <f t="shared" si="24"/>
        <v>0</v>
      </c>
      <c r="H64" s="51">
        <v>0</v>
      </c>
      <c r="I64" s="51">
        <v>0</v>
      </c>
      <c r="J64" s="51">
        <v>0</v>
      </c>
      <c r="K64" s="51">
        <v>0</v>
      </c>
    </row>
    <row r="65" spans="2:11" ht="21.75" customHeight="1" thickBot="1" x14ac:dyDescent="0.3">
      <c r="B65" s="94"/>
      <c r="C65" s="69" t="s">
        <v>74</v>
      </c>
      <c r="D65" s="53">
        <f t="shared" si="22"/>
        <v>5</v>
      </c>
      <c r="E65" s="51">
        <v>5</v>
      </c>
      <c r="F65" s="53">
        <f t="shared" si="23"/>
        <v>0</v>
      </c>
      <c r="G65" s="53">
        <f t="shared" si="24"/>
        <v>0</v>
      </c>
      <c r="H65" s="53">
        <v>0</v>
      </c>
      <c r="I65" s="53">
        <v>0</v>
      </c>
      <c r="J65" s="53">
        <v>0</v>
      </c>
      <c r="K65" s="53">
        <v>0</v>
      </c>
    </row>
    <row r="66" spans="2:11" ht="24" customHeight="1" thickBot="1" x14ac:dyDescent="0.3">
      <c r="B66" s="81"/>
      <c r="C66" s="56" t="s">
        <v>8</v>
      </c>
      <c r="D66" s="55">
        <f>SUM(D57:D65)</f>
        <v>784</v>
      </c>
      <c r="E66" s="55">
        <f t="shared" ref="E66:K66" si="25">SUM(E57:E65)</f>
        <v>784</v>
      </c>
      <c r="F66" s="55">
        <f t="shared" si="25"/>
        <v>0</v>
      </c>
      <c r="G66" s="55">
        <f t="shared" si="25"/>
        <v>0</v>
      </c>
      <c r="H66" s="55">
        <f t="shared" si="25"/>
        <v>0</v>
      </c>
      <c r="I66" s="55">
        <f t="shared" si="25"/>
        <v>0</v>
      </c>
      <c r="J66" s="55">
        <f t="shared" si="25"/>
        <v>0</v>
      </c>
      <c r="K66" s="55">
        <f t="shared" si="25"/>
        <v>0</v>
      </c>
    </row>
    <row r="67" spans="2:11" x14ac:dyDescent="0.25">
      <c r="E67" s="34">
        <f>(E66+K66)/D66</f>
        <v>1</v>
      </c>
      <c r="J67" s="22"/>
    </row>
    <row r="68" spans="2:11" ht="15.75" thickBot="1" x14ac:dyDescent="0.3"/>
    <row r="69" spans="2:11" ht="71.25" customHeight="1" x14ac:dyDescent="0.25">
      <c r="B69" s="3" t="s">
        <v>0</v>
      </c>
      <c r="C69" s="3" t="s">
        <v>1</v>
      </c>
      <c r="D69" s="3" t="s">
        <v>55</v>
      </c>
      <c r="E69" s="3" t="s">
        <v>56</v>
      </c>
      <c r="F69" s="3" t="s">
        <v>57</v>
      </c>
      <c r="G69" s="3" t="s">
        <v>58</v>
      </c>
      <c r="H69" s="3" t="s">
        <v>59</v>
      </c>
      <c r="I69" s="3" t="s">
        <v>60</v>
      </c>
      <c r="J69" s="3" t="s">
        <v>76</v>
      </c>
      <c r="K69" s="3" t="s">
        <v>61</v>
      </c>
    </row>
    <row r="70" spans="2:11" ht="30" customHeight="1" x14ac:dyDescent="0.25">
      <c r="B70" s="94" t="s">
        <v>28</v>
      </c>
      <c r="C70" s="38" t="s">
        <v>6</v>
      </c>
      <c r="D70" s="51">
        <f>E70+F70</f>
        <v>4</v>
      </c>
      <c r="E70" s="51">
        <v>4</v>
      </c>
      <c r="F70" s="51">
        <f>G70+K70</f>
        <v>0</v>
      </c>
      <c r="G70" s="51">
        <f>SUM(H70:J70)</f>
        <v>0</v>
      </c>
      <c r="H70" s="51">
        <v>0</v>
      </c>
      <c r="I70" s="51">
        <v>0</v>
      </c>
      <c r="J70" s="51">
        <v>0</v>
      </c>
      <c r="K70" s="51">
        <v>0</v>
      </c>
    </row>
    <row r="71" spans="2:11" ht="30" customHeight="1" x14ac:dyDescent="0.25">
      <c r="B71" s="94"/>
      <c r="C71" s="38" t="s">
        <v>25</v>
      </c>
      <c r="D71" s="51">
        <f>E71+F71</f>
        <v>26</v>
      </c>
      <c r="E71" s="51">
        <v>26</v>
      </c>
      <c r="F71" s="51">
        <f>G71+K71</f>
        <v>0</v>
      </c>
      <c r="G71" s="51">
        <f>SUM(H71:J71)</f>
        <v>0</v>
      </c>
      <c r="H71" s="51">
        <v>0</v>
      </c>
      <c r="I71" s="51">
        <v>0</v>
      </c>
      <c r="J71" s="51">
        <v>0</v>
      </c>
      <c r="K71" s="51">
        <v>0</v>
      </c>
    </row>
    <row r="72" spans="2:11" ht="30" customHeight="1" x14ac:dyDescent="0.25">
      <c r="B72" s="94"/>
      <c r="C72" s="38" t="s">
        <v>26</v>
      </c>
      <c r="D72" s="51">
        <f>E72+F72</f>
        <v>0</v>
      </c>
      <c r="E72" s="51">
        <v>0</v>
      </c>
      <c r="F72" s="51">
        <f>G72+K72</f>
        <v>0</v>
      </c>
      <c r="G72" s="51">
        <f>SUM(H72:J72)</f>
        <v>0</v>
      </c>
      <c r="H72" s="51">
        <v>0</v>
      </c>
      <c r="I72" s="51">
        <v>0</v>
      </c>
      <c r="J72" s="51">
        <v>0</v>
      </c>
      <c r="K72" s="51">
        <v>0</v>
      </c>
    </row>
    <row r="73" spans="2:11" ht="30" customHeight="1" x14ac:dyDescent="0.25">
      <c r="B73" s="94"/>
      <c r="C73" s="38" t="s">
        <v>27</v>
      </c>
      <c r="D73" s="51">
        <f>E73+F73</f>
        <v>13</v>
      </c>
      <c r="E73" s="51">
        <v>13</v>
      </c>
      <c r="F73" s="51">
        <f>G73+K73</f>
        <v>0</v>
      </c>
      <c r="G73" s="51">
        <f>SUM(H73:J73)</f>
        <v>0</v>
      </c>
      <c r="H73" s="51">
        <v>0</v>
      </c>
      <c r="I73" s="51">
        <v>0</v>
      </c>
      <c r="J73" s="51">
        <v>0</v>
      </c>
      <c r="K73" s="51">
        <v>0</v>
      </c>
    </row>
    <row r="74" spans="2:11" ht="30" customHeight="1" x14ac:dyDescent="0.25">
      <c r="B74" s="94"/>
      <c r="C74" s="38" t="s">
        <v>7</v>
      </c>
      <c r="D74" s="51">
        <f>E74+F74</f>
        <v>8</v>
      </c>
      <c r="E74" s="51">
        <v>8</v>
      </c>
      <c r="F74" s="51">
        <f>G74+K74</f>
        <v>0</v>
      </c>
      <c r="G74" s="51">
        <f>SUM(H74:J74)</f>
        <v>0</v>
      </c>
      <c r="H74" s="51">
        <v>0</v>
      </c>
      <c r="I74" s="51">
        <v>0</v>
      </c>
      <c r="J74" s="51">
        <v>0</v>
      </c>
      <c r="K74" s="51">
        <v>0</v>
      </c>
    </row>
    <row r="75" spans="2:11" ht="21.75" customHeight="1" x14ac:dyDescent="0.25">
      <c r="B75" s="94"/>
      <c r="C75" s="35" t="s">
        <v>71</v>
      </c>
      <c r="D75" s="51">
        <f t="shared" ref="D75:D78" si="26">E75+F75</f>
        <v>0</v>
      </c>
      <c r="E75" s="51">
        <v>0</v>
      </c>
      <c r="F75" s="51">
        <f t="shared" ref="F75:F78" si="27">G75+K75</f>
        <v>0</v>
      </c>
      <c r="G75" s="51">
        <f t="shared" ref="G75:G78" si="28">SUM(H75:J75)</f>
        <v>0</v>
      </c>
      <c r="H75" s="51">
        <v>0</v>
      </c>
      <c r="I75" s="51">
        <v>0</v>
      </c>
      <c r="J75" s="51">
        <v>0</v>
      </c>
      <c r="K75" s="51">
        <v>0</v>
      </c>
    </row>
    <row r="76" spans="2:11" ht="21.75" customHeight="1" x14ac:dyDescent="0.25">
      <c r="B76" s="94"/>
      <c r="C76" s="35" t="s">
        <v>72</v>
      </c>
      <c r="D76" s="51">
        <f t="shared" si="26"/>
        <v>33</v>
      </c>
      <c r="E76" s="51">
        <v>33</v>
      </c>
      <c r="F76" s="51">
        <f t="shared" si="27"/>
        <v>0</v>
      </c>
      <c r="G76" s="51">
        <f t="shared" si="28"/>
        <v>0</v>
      </c>
      <c r="H76" s="51">
        <v>0</v>
      </c>
      <c r="I76" s="51">
        <v>0</v>
      </c>
      <c r="J76" s="51">
        <v>0</v>
      </c>
      <c r="K76" s="51">
        <v>0</v>
      </c>
    </row>
    <row r="77" spans="2:11" ht="21.75" customHeight="1" x14ac:dyDescent="0.25">
      <c r="B77" s="94"/>
      <c r="C77" s="35" t="s">
        <v>73</v>
      </c>
      <c r="D77" s="51">
        <f t="shared" si="26"/>
        <v>12</v>
      </c>
      <c r="E77" s="51">
        <v>12</v>
      </c>
      <c r="F77" s="51">
        <f t="shared" si="27"/>
        <v>0</v>
      </c>
      <c r="G77" s="51">
        <f t="shared" si="28"/>
        <v>0</v>
      </c>
      <c r="H77" s="51">
        <v>0</v>
      </c>
      <c r="I77" s="51">
        <v>0</v>
      </c>
      <c r="J77" s="51">
        <v>0</v>
      </c>
      <c r="K77" s="51">
        <v>0</v>
      </c>
    </row>
    <row r="78" spans="2:11" ht="21.75" customHeight="1" thickBot="1" x14ac:dyDescent="0.3">
      <c r="B78" s="94"/>
      <c r="C78" s="69" t="s">
        <v>74</v>
      </c>
      <c r="D78" s="53">
        <f t="shared" si="26"/>
        <v>43</v>
      </c>
      <c r="E78" s="51">
        <v>43</v>
      </c>
      <c r="F78" s="53">
        <f t="shared" si="27"/>
        <v>0</v>
      </c>
      <c r="G78" s="53">
        <f t="shared" si="28"/>
        <v>0</v>
      </c>
      <c r="H78" s="53">
        <v>0</v>
      </c>
      <c r="I78" s="53">
        <v>0</v>
      </c>
      <c r="J78" s="53">
        <v>0</v>
      </c>
      <c r="K78" s="53">
        <v>0</v>
      </c>
    </row>
    <row r="79" spans="2:11" ht="19.5" thickBot="1" x14ac:dyDescent="0.3">
      <c r="B79" s="81"/>
      <c r="C79" s="56" t="s">
        <v>8</v>
      </c>
      <c r="D79" s="55">
        <f>SUM(D70:D78)</f>
        <v>139</v>
      </c>
      <c r="E79" s="55">
        <f t="shared" ref="E79:K79" si="29">SUM(E70:E78)</f>
        <v>139</v>
      </c>
      <c r="F79" s="55">
        <f t="shared" si="29"/>
        <v>0</v>
      </c>
      <c r="G79" s="55">
        <f t="shared" si="29"/>
        <v>0</v>
      </c>
      <c r="H79" s="55">
        <f t="shared" si="29"/>
        <v>0</v>
      </c>
      <c r="I79" s="55">
        <f t="shared" si="29"/>
        <v>0</v>
      </c>
      <c r="J79" s="55">
        <f t="shared" si="29"/>
        <v>0</v>
      </c>
      <c r="K79" s="55">
        <f t="shared" si="29"/>
        <v>0</v>
      </c>
    </row>
    <row r="80" spans="2:11" ht="19.5" thickBot="1" x14ac:dyDescent="0.3">
      <c r="B80" s="29"/>
      <c r="C80" s="30"/>
      <c r="D80" s="31"/>
      <c r="E80" s="34">
        <f>(E79+K79)/D79</f>
        <v>1</v>
      </c>
      <c r="F80" s="31"/>
      <c r="G80" s="31"/>
      <c r="H80" s="31"/>
      <c r="I80" s="31"/>
      <c r="J80" s="31"/>
      <c r="K80" s="31"/>
    </row>
    <row r="81" spans="2:11" ht="71.25" customHeight="1" thickBot="1" x14ac:dyDescent="0.3">
      <c r="B81" s="3" t="s">
        <v>0</v>
      </c>
      <c r="C81" s="3" t="s">
        <v>1</v>
      </c>
      <c r="D81" s="3" t="s">
        <v>55</v>
      </c>
      <c r="E81" s="3" t="s">
        <v>56</v>
      </c>
      <c r="F81" s="3" t="s">
        <v>57</v>
      </c>
      <c r="G81" s="3" t="s">
        <v>58</v>
      </c>
      <c r="H81" s="3" t="s">
        <v>59</v>
      </c>
      <c r="I81" s="3" t="s">
        <v>60</v>
      </c>
      <c r="J81" s="3" t="s">
        <v>76</v>
      </c>
      <c r="K81" s="3" t="s">
        <v>61</v>
      </c>
    </row>
    <row r="82" spans="2:11" ht="30.75" customHeight="1" thickBot="1" x14ac:dyDescent="0.3">
      <c r="B82" s="82" t="s">
        <v>49</v>
      </c>
      <c r="C82" s="83"/>
      <c r="D82" s="24">
        <f t="shared" ref="D82:K82" si="30">D24+D39+D53+D66+D79</f>
        <v>1872</v>
      </c>
      <c r="E82" s="24">
        <f t="shared" si="30"/>
        <v>1717</v>
      </c>
      <c r="F82" s="24">
        <f t="shared" si="30"/>
        <v>155</v>
      </c>
      <c r="G82" s="24">
        <f t="shared" si="30"/>
        <v>53</v>
      </c>
      <c r="H82" s="24">
        <f t="shared" si="30"/>
        <v>0</v>
      </c>
      <c r="I82" s="24">
        <f t="shared" si="30"/>
        <v>0</v>
      </c>
      <c r="J82" s="24">
        <f t="shared" si="30"/>
        <v>53</v>
      </c>
      <c r="K82" s="25">
        <f t="shared" si="30"/>
        <v>102</v>
      </c>
    </row>
    <row r="83" spans="2:11" ht="18.75" x14ac:dyDescent="0.25">
      <c r="B83" s="29"/>
      <c r="C83" s="30"/>
      <c r="D83" s="31"/>
      <c r="E83" s="31"/>
      <c r="F83" s="31"/>
      <c r="G83" s="31"/>
      <c r="H83" s="31"/>
      <c r="I83" s="31"/>
      <c r="J83" s="31"/>
      <c r="K83" s="31"/>
    </row>
    <row r="84" spans="2:11" ht="18.75" x14ac:dyDescent="0.25">
      <c r="B84" s="29"/>
      <c r="C84" s="30"/>
      <c r="D84" s="31"/>
      <c r="E84" s="31"/>
      <c r="F84" s="31"/>
      <c r="G84" s="31"/>
      <c r="H84" s="31"/>
      <c r="I84" s="31"/>
      <c r="J84" s="31"/>
      <c r="K84" s="31"/>
    </row>
    <row r="85" spans="2:11" ht="18.75" x14ac:dyDescent="0.25">
      <c r="B85" s="29"/>
      <c r="C85" s="30"/>
      <c r="D85" s="31"/>
      <c r="E85" s="31"/>
      <c r="F85" s="31"/>
      <c r="G85" s="31"/>
      <c r="H85" s="31"/>
      <c r="I85" s="31"/>
      <c r="J85" s="31"/>
      <c r="K85" s="31"/>
    </row>
    <row r="88" spans="2:11" ht="57" customHeight="1" x14ac:dyDescent="0.25">
      <c r="B88" s="95" t="s">
        <v>22</v>
      </c>
      <c r="C88" s="96"/>
      <c r="D88" s="96"/>
      <c r="E88" s="96"/>
      <c r="F88" s="96"/>
      <c r="G88" s="96"/>
      <c r="H88" s="96"/>
      <c r="I88" s="96"/>
      <c r="J88" s="96"/>
      <c r="K88" s="96"/>
    </row>
    <row r="89" spans="2:11" ht="15.75" thickBot="1" x14ac:dyDescent="0.3"/>
    <row r="90" spans="2:11" ht="71.25" customHeight="1" thickBot="1" x14ac:dyDescent="0.3">
      <c r="B90" s="3" t="s">
        <v>0</v>
      </c>
      <c r="C90" s="3" t="s">
        <v>1</v>
      </c>
      <c r="D90" s="3" t="s">
        <v>55</v>
      </c>
      <c r="E90" s="3" t="s">
        <v>56</v>
      </c>
      <c r="F90" s="3" t="s">
        <v>57</v>
      </c>
      <c r="G90" s="3" t="s">
        <v>58</v>
      </c>
      <c r="H90" s="3" t="s">
        <v>59</v>
      </c>
      <c r="I90" s="3" t="s">
        <v>60</v>
      </c>
      <c r="J90" s="3" t="s">
        <v>76</v>
      </c>
      <c r="K90" s="3" t="s">
        <v>61</v>
      </c>
    </row>
    <row r="91" spans="2:11" ht="20.25" customHeight="1" x14ac:dyDescent="0.25">
      <c r="B91" s="79" t="s">
        <v>42</v>
      </c>
      <c r="C91" s="71" t="s">
        <v>6</v>
      </c>
      <c r="D91" s="52">
        <f>E91+F91</f>
        <v>0</v>
      </c>
      <c r="E91" s="51">
        <v>0</v>
      </c>
      <c r="F91" s="51">
        <f>G91+K91</f>
        <v>0</v>
      </c>
      <c r="G91" s="51">
        <f>SUM(H91:J91)</f>
        <v>0</v>
      </c>
      <c r="H91" s="51">
        <v>0</v>
      </c>
      <c r="I91" s="51">
        <v>0</v>
      </c>
      <c r="J91" s="51">
        <v>0</v>
      </c>
      <c r="K91" s="51">
        <v>0</v>
      </c>
    </row>
    <row r="92" spans="2:11" ht="20.25" customHeight="1" x14ac:dyDescent="0.25">
      <c r="B92" s="80"/>
      <c r="C92" s="41" t="s">
        <v>25</v>
      </c>
      <c r="D92" s="51">
        <f>E92+F92</f>
        <v>8</v>
      </c>
      <c r="E92" s="51">
        <v>8</v>
      </c>
      <c r="F92" s="51">
        <f>G92+K92</f>
        <v>0</v>
      </c>
      <c r="G92" s="51">
        <f>SUM(H92:J92)</f>
        <v>0</v>
      </c>
      <c r="H92" s="51">
        <v>0</v>
      </c>
      <c r="I92" s="51">
        <v>0</v>
      </c>
      <c r="J92" s="51">
        <v>0</v>
      </c>
      <c r="K92" s="51">
        <v>0</v>
      </c>
    </row>
    <row r="93" spans="2:11" ht="21.75" customHeight="1" x14ac:dyDescent="0.25">
      <c r="B93" s="80"/>
      <c r="C93" s="37" t="s">
        <v>3</v>
      </c>
      <c r="D93" s="51">
        <f>E93+F93</f>
        <v>5</v>
      </c>
      <c r="E93" s="51">
        <v>5</v>
      </c>
      <c r="F93" s="51">
        <f>G93+K93</f>
        <v>0</v>
      </c>
      <c r="G93" s="51">
        <f>SUM(H93:J93)</f>
        <v>0</v>
      </c>
      <c r="H93" s="51">
        <v>0</v>
      </c>
      <c r="I93" s="51">
        <v>0</v>
      </c>
      <c r="J93" s="51">
        <v>0</v>
      </c>
      <c r="K93" s="51">
        <v>0</v>
      </c>
    </row>
    <row r="94" spans="2:11" ht="21.75" customHeight="1" x14ac:dyDescent="0.25">
      <c r="B94" s="80"/>
      <c r="C94" s="37" t="s">
        <v>15</v>
      </c>
      <c r="D94" s="51">
        <f>E94+F94</f>
        <v>0</v>
      </c>
      <c r="E94" s="51">
        <v>0</v>
      </c>
      <c r="F94" s="51">
        <f>G94+K94</f>
        <v>0</v>
      </c>
      <c r="G94" s="51">
        <f>SUM(H94:J94)</f>
        <v>0</v>
      </c>
      <c r="H94" s="51">
        <v>0</v>
      </c>
      <c r="I94" s="51">
        <v>0</v>
      </c>
      <c r="J94" s="51">
        <v>0</v>
      </c>
      <c r="K94" s="51">
        <v>0</v>
      </c>
    </row>
    <row r="95" spans="2:11" ht="21.75" customHeight="1" x14ac:dyDescent="0.25">
      <c r="B95" s="80"/>
      <c r="C95" s="37" t="s">
        <v>2</v>
      </c>
      <c r="D95" s="51">
        <f>E95+F95</f>
        <v>20</v>
      </c>
      <c r="E95" s="51">
        <v>20</v>
      </c>
      <c r="F95" s="51">
        <f>G95+K95</f>
        <v>0</v>
      </c>
      <c r="G95" s="51">
        <f>SUM(H95:J95)</f>
        <v>0</v>
      </c>
      <c r="H95" s="51">
        <v>0</v>
      </c>
      <c r="I95" s="51">
        <v>0</v>
      </c>
      <c r="J95" s="51">
        <v>0</v>
      </c>
      <c r="K95" s="51">
        <v>0</v>
      </c>
    </row>
    <row r="96" spans="2:11" ht="21.75" customHeight="1" x14ac:dyDescent="0.25">
      <c r="B96" s="80"/>
      <c r="C96" s="35" t="s">
        <v>71</v>
      </c>
      <c r="D96" s="51">
        <f t="shared" ref="D96:D99" si="31">E96+F96</f>
        <v>236</v>
      </c>
      <c r="E96" s="51">
        <v>210</v>
      </c>
      <c r="F96" s="51">
        <f t="shared" ref="F96:F99" si="32">G96+K96</f>
        <v>26</v>
      </c>
      <c r="G96" s="51">
        <f t="shared" ref="G96:G99" si="33">SUM(H96:J96)</f>
        <v>6</v>
      </c>
      <c r="H96" s="51">
        <v>0</v>
      </c>
      <c r="I96" s="51">
        <v>0</v>
      </c>
      <c r="J96" s="51">
        <v>6</v>
      </c>
      <c r="K96" s="51">
        <v>20</v>
      </c>
    </row>
    <row r="97" spans="2:11" ht="21.75" customHeight="1" x14ac:dyDescent="0.25">
      <c r="B97" s="80"/>
      <c r="C97" s="35" t="s">
        <v>72</v>
      </c>
      <c r="D97" s="51">
        <f t="shared" si="31"/>
        <v>29</v>
      </c>
      <c r="E97" s="51">
        <v>29</v>
      </c>
      <c r="F97" s="51">
        <f t="shared" si="32"/>
        <v>0</v>
      </c>
      <c r="G97" s="51">
        <f t="shared" si="33"/>
        <v>0</v>
      </c>
      <c r="H97" s="51">
        <v>0</v>
      </c>
      <c r="I97" s="51">
        <v>0</v>
      </c>
      <c r="J97" s="51">
        <v>0</v>
      </c>
      <c r="K97" s="51">
        <v>0</v>
      </c>
    </row>
    <row r="98" spans="2:11" ht="21.75" customHeight="1" x14ac:dyDescent="0.25">
      <c r="B98" s="80"/>
      <c r="C98" s="35" t="s">
        <v>73</v>
      </c>
      <c r="D98" s="51">
        <f t="shared" si="31"/>
        <v>0</v>
      </c>
      <c r="E98" s="51">
        <v>0</v>
      </c>
      <c r="F98" s="51">
        <f t="shared" si="32"/>
        <v>0</v>
      </c>
      <c r="G98" s="51">
        <f t="shared" si="33"/>
        <v>0</v>
      </c>
      <c r="H98" s="51">
        <v>0</v>
      </c>
      <c r="I98" s="51">
        <v>0</v>
      </c>
      <c r="J98" s="51">
        <v>0</v>
      </c>
      <c r="K98" s="51">
        <v>0</v>
      </c>
    </row>
    <row r="99" spans="2:11" ht="21.75" customHeight="1" thickBot="1" x14ac:dyDescent="0.3">
      <c r="B99" s="80"/>
      <c r="C99" s="36" t="s">
        <v>74</v>
      </c>
      <c r="D99" s="53">
        <f t="shared" si="31"/>
        <v>63</v>
      </c>
      <c r="E99" s="51">
        <v>63</v>
      </c>
      <c r="F99" s="53">
        <f t="shared" si="32"/>
        <v>0</v>
      </c>
      <c r="G99" s="53">
        <f t="shared" si="33"/>
        <v>0</v>
      </c>
      <c r="H99" s="51">
        <v>0</v>
      </c>
      <c r="I99" s="51">
        <v>0</v>
      </c>
      <c r="J99" s="51">
        <v>0</v>
      </c>
      <c r="K99" s="51">
        <v>0</v>
      </c>
    </row>
    <row r="100" spans="2:11" ht="19.5" thickBot="1" x14ac:dyDescent="0.3">
      <c r="B100" s="81"/>
      <c r="C100" s="54" t="s">
        <v>8</v>
      </c>
      <c r="D100" s="66">
        <f>SUM(D91:D99)</f>
        <v>361</v>
      </c>
      <c r="E100" s="66">
        <f t="shared" ref="E100:K100" si="34">SUM(E91:E99)</f>
        <v>335</v>
      </c>
      <c r="F100" s="66">
        <f t="shared" si="34"/>
        <v>26</v>
      </c>
      <c r="G100" s="66">
        <f t="shared" si="34"/>
        <v>6</v>
      </c>
      <c r="H100" s="66">
        <f t="shared" si="34"/>
        <v>0</v>
      </c>
      <c r="I100" s="66">
        <f t="shared" si="34"/>
        <v>0</v>
      </c>
      <c r="J100" s="66">
        <f t="shared" si="34"/>
        <v>6</v>
      </c>
      <c r="K100" s="66">
        <f t="shared" si="34"/>
        <v>20</v>
      </c>
    </row>
    <row r="101" spans="2:11" x14ac:dyDescent="0.25">
      <c r="D101" s="62"/>
      <c r="E101" s="63">
        <f>(E100+K100)/D100</f>
        <v>0.9833795013850416</v>
      </c>
      <c r="F101" s="62"/>
      <c r="G101" s="62"/>
      <c r="H101" s="62"/>
      <c r="I101" s="62"/>
      <c r="J101" s="64"/>
    </row>
    <row r="102" spans="2:11" ht="15.75" thickBot="1" x14ac:dyDescent="0.3"/>
    <row r="103" spans="2:11" ht="71.25" customHeight="1" x14ac:dyDescent="0.25">
      <c r="B103" s="3" t="s">
        <v>0</v>
      </c>
      <c r="C103" s="3" t="s">
        <v>1</v>
      </c>
      <c r="D103" s="3" t="s">
        <v>55</v>
      </c>
      <c r="E103" s="3" t="s">
        <v>56</v>
      </c>
      <c r="F103" s="3" t="s">
        <v>57</v>
      </c>
      <c r="G103" s="3" t="s">
        <v>58</v>
      </c>
      <c r="H103" s="3" t="s">
        <v>59</v>
      </c>
      <c r="I103" s="3" t="s">
        <v>60</v>
      </c>
      <c r="J103" s="3" t="s">
        <v>76</v>
      </c>
      <c r="K103" s="3" t="s">
        <v>61</v>
      </c>
    </row>
    <row r="104" spans="2:11" ht="23.25" customHeight="1" x14ac:dyDescent="0.25">
      <c r="B104" s="94" t="s">
        <v>43</v>
      </c>
      <c r="C104" s="57" t="s">
        <v>5</v>
      </c>
      <c r="D104" s="51">
        <f t="shared" ref="D104:D113" si="35">E104+F104</f>
        <v>21</v>
      </c>
      <c r="E104" s="51">
        <v>21</v>
      </c>
      <c r="F104" s="51">
        <f t="shared" ref="F104:F109" si="36">G104+K104</f>
        <v>0</v>
      </c>
      <c r="G104" s="51">
        <f t="shared" ref="G104:G109" si="37">SUM(H104:J104)</f>
        <v>0</v>
      </c>
      <c r="H104" s="51">
        <v>0</v>
      </c>
      <c r="I104" s="51">
        <v>0</v>
      </c>
      <c r="J104" s="51">
        <v>0</v>
      </c>
      <c r="K104" s="51">
        <v>0</v>
      </c>
    </row>
    <row r="105" spans="2:11" ht="23.25" customHeight="1" x14ac:dyDescent="0.25">
      <c r="B105" s="94"/>
      <c r="C105" s="26" t="s">
        <v>35</v>
      </c>
      <c r="D105" s="51">
        <f t="shared" si="35"/>
        <v>37</v>
      </c>
      <c r="E105" s="51">
        <v>21</v>
      </c>
      <c r="F105" s="51">
        <f t="shared" si="36"/>
        <v>16</v>
      </c>
      <c r="G105" s="51">
        <f t="shared" si="37"/>
        <v>2</v>
      </c>
      <c r="H105" s="51">
        <v>0</v>
      </c>
      <c r="I105" s="51">
        <v>0</v>
      </c>
      <c r="J105" s="51">
        <v>2</v>
      </c>
      <c r="K105" s="51">
        <v>14</v>
      </c>
    </row>
    <row r="106" spans="2:11" ht="23.25" customHeight="1" x14ac:dyDescent="0.25">
      <c r="B106" s="94"/>
      <c r="C106" s="58" t="s">
        <v>25</v>
      </c>
      <c r="D106" s="51">
        <f t="shared" si="35"/>
        <v>10</v>
      </c>
      <c r="E106" s="51">
        <v>10</v>
      </c>
      <c r="F106" s="51">
        <f t="shared" si="36"/>
        <v>0</v>
      </c>
      <c r="G106" s="51">
        <f t="shared" si="37"/>
        <v>0</v>
      </c>
      <c r="H106" s="51">
        <v>0</v>
      </c>
      <c r="I106" s="51">
        <v>0</v>
      </c>
      <c r="J106" s="51">
        <v>0</v>
      </c>
      <c r="K106" s="51">
        <v>0</v>
      </c>
    </row>
    <row r="107" spans="2:11" ht="23.25" customHeight="1" x14ac:dyDescent="0.25">
      <c r="B107" s="94"/>
      <c r="C107" s="37" t="s">
        <v>15</v>
      </c>
      <c r="D107" s="51">
        <f t="shared" si="35"/>
        <v>23</v>
      </c>
      <c r="E107" s="51">
        <v>23</v>
      </c>
      <c r="F107" s="51">
        <f t="shared" si="36"/>
        <v>0</v>
      </c>
      <c r="G107" s="51">
        <f t="shared" si="37"/>
        <v>0</v>
      </c>
      <c r="H107" s="51">
        <v>0</v>
      </c>
      <c r="I107" s="51">
        <v>0</v>
      </c>
      <c r="J107" s="51">
        <v>0</v>
      </c>
      <c r="K107" s="51">
        <v>0</v>
      </c>
    </row>
    <row r="108" spans="2:11" ht="23.25" customHeight="1" x14ac:dyDescent="0.25">
      <c r="B108" s="94"/>
      <c r="C108" s="37" t="s">
        <v>2</v>
      </c>
      <c r="D108" s="51">
        <f t="shared" si="35"/>
        <v>8</v>
      </c>
      <c r="E108" s="51">
        <v>8</v>
      </c>
      <c r="F108" s="51">
        <f t="shared" si="36"/>
        <v>0</v>
      </c>
      <c r="G108" s="51">
        <f t="shared" si="37"/>
        <v>0</v>
      </c>
      <c r="H108" s="51">
        <v>0</v>
      </c>
      <c r="I108" s="51">
        <v>0</v>
      </c>
      <c r="J108" s="51">
        <v>0</v>
      </c>
      <c r="K108" s="51">
        <v>0</v>
      </c>
    </row>
    <row r="109" spans="2:11" ht="23.25" customHeight="1" x14ac:dyDescent="0.25">
      <c r="B109" s="94"/>
      <c r="C109" s="26" t="s">
        <v>46</v>
      </c>
      <c r="D109" s="51">
        <f t="shared" si="35"/>
        <v>4</v>
      </c>
      <c r="E109" s="51">
        <v>4</v>
      </c>
      <c r="F109" s="51">
        <f t="shared" si="36"/>
        <v>0</v>
      </c>
      <c r="G109" s="51">
        <f t="shared" si="37"/>
        <v>0</v>
      </c>
      <c r="H109" s="51">
        <v>0</v>
      </c>
      <c r="I109" s="51">
        <v>0</v>
      </c>
      <c r="J109" s="51">
        <v>0</v>
      </c>
      <c r="K109" s="51">
        <v>0</v>
      </c>
    </row>
    <row r="110" spans="2:11" ht="21.75" customHeight="1" x14ac:dyDescent="0.25">
      <c r="B110" s="94"/>
      <c r="C110" s="35" t="s">
        <v>71</v>
      </c>
      <c r="D110" s="51">
        <f t="shared" si="35"/>
        <v>31</v>
      </c>
      <c r="E110" s="51">
        <v>31</v>
      </c>
      <c r="F110" s="51">
        <f t="shared" ref="F110:F113" si="38">G110+K110</f>
        <v>0</v>
      </c>
      <c r="G110" s="51">
        <f t="shared" ref="G110:G113" si="39">SUM(H110:J110)</f>
        <v>0</v>
      </c>
      <c r="H110" s="51">
        <v>0</v>
      </c>
      <c r="I110" s="51">
        <v>0</v>
      </c>
      <c r="J110" s="51">
        <v>0</v>
      </c>
      <c r="K110" s="51">
        <v>0</v>
      </c>
    </row>
    <row r="111" spans="2:11" ht="21.75" customHeight="1" x14ac:dyDescent="0.25">
      <c r="B111" s="94"/>
      <c r="C111" s="35" t="s">
        <v>72</v>
      </c>
      <c r="D111" s="51">
        <f t="shared" si="35"/>
        <v>25</v>
      </c>
      <c r="E111" s="51">
        <v>19</v>
      </c>
      <c r="F111" s="51">
        <f t="shared" si="38"/>
        <v>6</v>
      </c>
      <c r="G111" s="51">
        <f t="shared" si="39"/>
        <v>6</v>
      </c>
      <c r="H111" s="51">
        <v>0</v>
      </c>
      <c r="I111" s="51">
        <v>0</v>
      </c>
      <c r="J111" s="51">
        <v>6</v>
      </c>
      <c r="K111" s="51">
        <v>0</v>
      </c>
    </row>
    <row r="112" spans="2:11" ht="21.75" customHeight="1" x14ac:dyDescent="0.25">
      <c r="B112" s="94"/>
      <c r="C112" s="35" t="s">
        <v>73</v>
      </c>
      <c r="D112" s="51">
        <f t="shared" si="35"/>
        <v>0</v>
      </c>
      <c r="E112" s="51">
        <v>0</v>
      </c>
      <c r="F112" s="51">
        <f t="shared" si="38"/>
        <v>0</v>
      </c>
      <c r="G112" s="51">
        <f t="shared" si="39"/>
        <v>0</v>
      </c>
      <c r="H112" s="51">
        <v>0</v>
      </c>
      <c r="I112" s="51">
        <v>0</v>
      </c>
      <c r="J112" s="51">
        <v>0</v>
      </c>
      <c r="K112" s="51">
        <v>0</v>
      </c>
    </row>
    <row r="113" spans="2:11" ht="21.75" customHeight="1" thickBot="1" x14ac:dyDescent="0.3">
      <c r="B113" s="94"/>
      <c r="C113" s="69" t="s">
        <v>74</v>
      </c>
      <c r="D113" s="53">
        <f t="shared" si="35"/>
        <v>85</v>
      </c>
      <c r="E113" s="51">
        <v>85</v>
      </c>
      <c r="F113" s="53">
        <f t="shared" si="38"/>
        <v>0</v>
      </c>
      <c r="G113" s="53">
        <f t="shared" si="39"/>
        <v>0</v>
      </c>
      <c r="H113" s="51">
        <v>0</v>
      </c>
      <c r="I113" s="51">
        <v>0</v>
      </c>
      <c r="J113" s="51">
        <v>0</v>
      </c>
      <c r="K113" s="51">
        <v>0</v>
      </c>
    </row>
    <row r="114" spans="2:11" ht="19.5" thickBot="1" x14ac:dyDescent="0.3">
      <c r="B114" s="81"/>
      <c r="C114" s="56" t="s">
        <v>8</v>
      </c>
      <c r="D114" s="55">
        <f>SUM(D104:D113)</f>
        <v>244</v>
      </c>
      <c r="E114" s="55">
        <f t="shared" ref="E114:K114" si="40">SUM(E104:E113)</f>
        <v>222</v>
      </c>
      <c r="F114" s="55">
        <f t="shared" si="40"/>
        <v>22</v>
      </c>
      <c r="G114" s="55">
        <f t="shared" si="40"/>
        <v>8</v>
      </c>
      <c r="H114" s="55">
        <f t="shared" si="40"/>
        <v>0</v>
      </c>
      <c r="I114" s="55">
        <f t="shared" si="40"/>
        <v>0</v>
      </c>
      <c r="J114" s="55">
        <f t="shared" si="40"/>
        <v>8</v>
      </c>
      <c r="K114" s="55">
        <f t="shared" si="40"/>
        <v>14</v>
      </c>
    </row>
    <row r="115" spans="2:11" x14ac:dyDescent="0.25">
      <c r="E115" s="34">
        <f>(E114+K114)/D114</f>
        <v>0.96721311475409832</v>
      </c>
      <c r="J115" s="22"/>
    </row>
    <row r="116" spans="2:11" ht="15.75" thickBot="1" x14ac:dyDescent="0.3"/>
    <row r="117" spans="2:11" ht="71.25" customHeight="1" thickBot="1" x14ac:dyDescent="0.3">
      <c r="B117" s="3" t="s">
        <v>0</v>
      </c>
      <c r="C117" s="3" t="s">
        <v>1</v>
      </c>
      <c r="D117" s="3" t="s">
        <v>55</v>
      </c>
      <c r="E117" s="3" t="s">
        <v>56</v>
      </c>
      <c r="F117" s="3" t="s">
        <v>57</v>
      </c>
      <c r="G117" s="3" t="s">
        <v>58</v>
      </c>
      <c r="H117" s="3" t="s">
        <v>59</v>
      </c>
      <c r="I117" s="3" t="s">
        <v>60</v>
      </c>
      <c r="J117" s="3" t="s">
        <v>76</v>
      </c>
      <c r="K117" s="3" t="s">
        <v>61</v>
      </c>
    </row>
    <row r="118" spans="2:11" ht="21.75" customHeight="1" x14ac:dyDescent="0.25">
      <c r="B118" s="79" t="s">
        <v>13</v>
      </c>
      <c r="C118" s="71" t="s">
        <v>6</v>
      </c>
      <c r="D118" s="52">
        <f t="shared" ref="D118:D123" si="41">E118+F118</f>
        <v>91</v>
      </c>
      <c r="E118" s="52">
        <v>78</v>
      </c>
      <c r="F118" s="52">
        <f>G118+K118</f>
        <v>13</v>
      </c>
      <c r="G118" s="52">
        <f>SUM(H118:J118)</f>
        <v>13</v>
      </c>
      <c r="H118" s="52">
        <v>0</v>
      </c>
      <c r="I118" s="52">
        <v>0</v>
      </c>
      <c r="J118" s="52">
        <v>13</v>
      </c>
      <c r="K118" s="67">
        <v>0</v>
      </c>
    </row>
    <row r="119" spans="2:11" ht="21.75" customHeight="1" x14ac:dyDescent="0.25">
      <c r="B119" s="80"/>
      <c r="C119" s="41" t="s">
        <v>25</v>
      </c>
      <c r="D119" s="51">
        <f t="shared" si="41"/>
        <v>88</v>
      </c>
      <c r="E119" s="51">
        <v>86</v>
      </c>
      <c r="F119" s="51">
        <f>G119+K119</f>
        <v>2</v>
      </c>
      <c r="G119" s="51">
        <f>SUM(H119:J119)</f>
        <v>2</v>
      </c>
      <c r="H119" s="51">
        <v>0</v>
      </c>
      <c r="I119" s="51">
        <v>0</v>
      </c>
      <c r="J119" s="51">
        <v>2</v>
      </c>
      <c r="K119" s="65">
        <v>0</v>
      </c>
    </row>
    <row r="120" spans="2:11" ht="21.75" customHeight="1" x14ac:dyDescent="0.25">
      <c r="B120" s="80"/>
      <c r="C120" s="37" t="s">
        <v>11</v>
      </c>
      <c r="D120" s="51">
        <f t="shared" si="41"/>
        <v>39</v>
      </c>
      <c r="E120" s="51">
        <v>39</v>
      </c>
      <c r="F120" s="51">
        <f>G120+K120</f>
        <v>0</v>
      </c>
      <c r="G120" s="51">
        <f>SUM(H120:J120)</f>
        <v>0</v>
      </c>
      <c r="H120" s="51">
        <v>0</v>
      </c>
      <c r="I120" s="51">
        <v>0</v>
      </c>
      <c r="J120" s="51">
        <v>0</v>
      </c>
      <c r="K120" s="65">
        <v>0</v>
      </c>
    </row>
    <row r="121" spans="2:11" ht="21.75" customHeight="1" x14ac:dyDescent="0.25">
      <c r="B121" s="80"/>
      <c r="C121" s="37" t="s">
        <v>9</v>
      </c>
      <c r="D121" s="51">
        <f t="shared" si="41"/>
        <v>9</v>
      </c>
      <c r="E121" s="51">
        <v>9</v>
      </c>
      <c r="F121" s="51">
        <f>G121+K121</f>
        <v>0</v>
      </c>
      <c r="G121" s="51">
        <f>SUM(H121:J121)</f>
        <v>0</v>
      </c>
      <c r="H121" s="51">
        <v>0</v>
      </c>
      <c r="I121" s="51">
        <v>0</v>
      </c>
      <c r="J121" s="51">
        <v>0</v>
      </c>
      <c r="K121" s="65">
        <v>0</v>
      </c>
    </row>
    <row r="122" spans="2:11" ht="21.75" customHeight="1" x14ac:dyDescent="0.25">
      <c r="B122" s="80"/>
      <c r="C122" s="37" t="s">
        <v>2</v>
      </c>
      <c r="D122" s="51">
        <f t="shared" si="41"/>
        <v>26</v>
      </c>
      <c r="E122" s="51">
        <v>26</v>
      </c>
      <c r="F122" s="51">
        <f>G122+K122</f>
        <v>0</v>
      </c>
      <c r="G122" s="51">
        <f>SUM(H122:J122)</f>
        <v>0</v>
      </c>
      <c r="H122" s="51">
        <v>0</v>
      </c>
      <c r="I122" s="51">
        <v>0</v>
      </c>
      <c r="J122" s="51">
        <v>0</v>
      </c>
      <c r="K122" s="65">
        <v>0</v>
      </c>
    </row>
    <row r="123" spans="2:11" ht="21.75" customHeight="1" x14ac:dyDescent="0.25">
      <c r="B123" s="80"/>
      <c r="C123" s="35" t="s">
        <v>75</v>
      </c>
      <c r="D123" s="51">
        <f t="shared" si="41"/>
        <v>8</v>
      </c>
      <c r="E123" s="51">
        <v>8</v>
      </c>
      <c r="F123" s="51">
        <f t="shared" ref="F123" si="42">G123+K123</f>
        <v>0</v>
      </c>
      <c r="G123" s="51">
        <f t="shared" ref="G123" si="43">SUM(H123:J123)</f>
        <v>0</v>
      </c>
      <c r="H123" s="51">
        <v>0</v>
      </c>
      <c r="I123" s="51">
        <v>0</v>
      </c>
      <c r="J123" s="51">
        <v>0</v>
      </c>
      <c r="K123" s="65">
        <v>0</v>
      </c>
    </row>
    <row r="124" spans="2:11" ht="21.75" customHeight="1" x14ac:dyDescent="0.25">
      <c r="B124" s="80"/>
      <c r="C124" s="35" t="s">
        <v>71</v>
      </c>
      <c r="D124" s="51">
        <f t="shared" ref="D124:D127" si="44">E124+F124</f>
        <v>82</v>
      </c>
      <c r="E124" s="51">
        <v>71</v>
      </c>
      <c r="F124" s="51">
        <f t="shared" ref="F124:F127" si="45">G124+K124</f>
        <v>11</v>
      </c>
      <c r="G124" s="51">
        <f t="shared" ref="G124:G127" si="46">SUM(H124:J124)</f>
        <v>4</v>
      </c>
      <c r="H124" s="51">
        <v>0</v>
      </c>
      <c r="I124" s="51">
        <v>0</v>
      </c>
      <c r="J124" s="51">
        <v>4</v>
      </c>
      <c r="K124" s="65">
        <v>7</v>
      </c>
    </row>
    <row r="125" spans="2:11" ht="21.75" customHeight="1" x14ac:dyDescent="0.25">
      <c r="B125" s="80"/>
      <c r="C125" s="35" t="s">
        <v>72</v>
      </c>
      <c r="D125" s="51">
        <f t="shared" si="44"/>
        <v>75</v>
      </c>
      <c r="E125" s="51">
        <v>75</v>
      </c>
      <c r="F125" s="51">
        <f t="shared" si="45"/>
        <v>0</v>
      </c>
      <c r="G125" s="51">
        <f t="shared" si="46"/>
        <v>0</v>
      </c>
      <c r="H125" s="51">
        <v>0</v>
      </c>
      <c r="I125" s="51">
        <v>0</v>
      </c>
      <c r="J125" s="51">
        <v>0</v>
      </c>
      <c r="K125" s="65">
        <v>0</v>
      </c>
    </row>
    <row r="126" spans="2:11" ht="21.75" customHeight="1" x14ac:dyDescent="0.25">
      <c r="B126" s="80"/>
      <c r="C126" s="35" t="s">
        <v>73</v>
      </c>
      <c r="D126" s="51">
        <f t="shared" si="44"/>
        <v>18</v>
      </c>
      <c r="E126" s="51">
        <v>18</v>
      </c>
      <c r="F126" s="51">
        <f t="shared" si="45"/>
        <v>0</v>
      </c>
      <c r="G126" s="51">
        <f t="shared" si="46"/>
        <v>0</v>
      </c>
      <c r="H126" s="51">
        <v>0</v>
      </c>
      <c r="I126" s="51">
        <v>0</v>
      </c>
      <c r="J126" s="51">
        <v>0</v>
      </c>
      <c r="K126" s="65">
        <v>0</v>
      </c>
    </row>
    <row r="127" spans="2:11" ht="21.75" customHeight="1" thickBot="1" x14ac:dyDescent="0.3">
      <c r="B127" s="80"/>
      <c r="C127" s="36" t="s">
        <v>74</v>
      </c>
      <c r="D127" s="53">
        <f t="shared" si="44"/>
        <v>166</v>
      </c>
      <c r="E127" s="53">
        <v>142</v>
      </c>
      <c r="F127" s="53">
        <f t="shared" si="45"/>
        <v>24</v>
      </c>
      <c r="G127" s="53">
        <f t="shared" si="46"/>
        <v>6</v>
      </c>
      <c r="H127" s="53">
        <v>0</v>
      </c>
      <c r="I127" s="53">
        <v>0</v>
      </c>
      <c r="J127" s="53">
        <v>6</v>
      </c>
      <c r="K127" s="68">
        <v>18</v>
      </c>
    </row>
    <row r="128" spans="2:11" ht="19.5" thickBot="1" x14ac:dyDescent="0.3">
      <c r="B128" s="81"/>
      <c r="C128" s="54" t="s">
        <v>12</v>
      </c>
      <c r="D128" s="66">
        <f>SUM(D118:D127)</f>
        <v>602</v>
      </c>
      <c r="E128" s="66">
        <f t="shared" ref="E128:K128" si="47">SUM(E118:E127)</f>
        <v>552</v>
      </c>
      <c r="F128" s="66">
        <f t="shared" si="47"/>
        <v>50</v>
      </c>
      <c r="G128" s="66">
        <f t="shared" si="47"/>
        <v>25</v>
      </c>
      <c r="H128" s="66">
        <f t="shared" si="47"/>
        <v>0</v>
      </c>
      <c r="I128" s="66">
        <f t="shared" si="47"/>
        <v>0</v>
      </c>
      <c r="J128" s="66">
        <f t="shared" si="47"/>
        <v>25</v>
      </c>
      <c r="K128" s="66">
        <f t="shared" si="47"/>
        <v>25</v>
      </c>
    </row>
    <row r="129" spans="2:11" x14ac:dyDescent="0.25">
      <c r="C129" s="2"/>
      <c r="D129"/>
      <c r="E129" s="34">
        <f>(E128+K128)/D128</f>
        <v>0.9584717607973422</v>
      </c>
      <c r="F129"/>
      <c r="G129"/>
      <c r="H129"/>
      <c r="I129"/>
      <c r="J129" s="14"/>
      <c r="K129"/>
    </row>
    <row r="130" spans="2:11" ht="15.75" thickBot="1" x14ac:dyDescent="0.3"/>
    <row r="131" spans="2:11" ht="71.25" customHeight="1" thickBot="1" x14ac:dyDescent="0.3">
      <c r="B131" s="3" t="s">
        <v>0</v>
      </c>
      <c r="C131" s="3" t="s">
        <v>1</v>
      </c>
      <c r="D131" s="3" t="s">
        <v>55</v>
      </c>
      <c r="E131" s="3" t="s">
        <v>56</v>
      </c>
      <c r="F131" s="3" t="s">
        <v>57</v>
      </c>
      <c r="G131" s="3" t="s">
        <v>58</v>
      </c>
      <c r="H131" s="3" t="s">
        <v>59</v>
      </c>
      <c r="I131" s="3" t="s">
        <v>60</v>
      </c>
      <c r="J131" s="3" t="s">
        <v>76</v>
      </c>
      <c r="K131" s="3" t="s">
        <v>61</v>
      </c>
    </row>
    <row r="132" spans="2:11" ht="25.5" customHeight="1" x14ac:dyDescent="0.25">
      <c r="B132" s="79" t="s">
        <v>32</v>
      </c>
      <c r="C132" s="59" t="s">
        <v>6</v>
      </c>
      <c r="D132" s="51">
        <f t="shared" ref="D132:D141" si="48">E132+F132</f>
        <v>63</v>
      </c>
      <c r="E132" s="51">
        <v>33</v>
      </c>
      <c r="F132" s="51">
        <f t="shared" ref="F132:F137" si="49">G132+K132</f>
        <v>30</v>
      </c>
      <c r="G132" s="51">
        <f t="shared" ref="G132:G137" si="50">SUM(H132:J132)</f>
        <v>30</v>
      </c>
      <c r="H132" s="51">
        <v>0</v>
      </c>
      <c r="I132" s="51">
        <v>0</v>
      </c>
      <c r="J132" s="51">
        <v>30</v>
      </c>
      <c r="K132" s="51">
        <v>0</v>
      </c>
    </row>
    <row r="133" spans="2:11" ht="25.5" customHeight="1" x14ac:dyDescent="0.25">
      <c r="B133" s="80"/>
      <c r="C133" s="60" t="s">
        <v>20</v>
      </c>
      <c r="D133" s="51">
        <f t="shared" si="48"/>
        <v>8</v>
      </c>
      <c r="E133" s="51">
        <v>6</v>
      </c>
      <c r="F133" s="51">
        <f t="shared" si="49"/>
        <v>2</v>
      </c>
      <c r="G133" s="51">
        <f t="shared" si="50"/>
        <v>2</v>
      </c>
      <c r="H133" s="51">
        <v>0</v>
      </c>
      <c r="I133" s="51">
        <v>0</v>
      </c>
      <c r="J133" s="51">
        <v>2</v>
      </c>
      <c r="K133" s="51">
        <v>0</v>
      </c>
    </row>
    <row r="134" spans="2:11" ht="25.5" customHeight="1" x14ac:dyDescent="0.25">
      <c r="B134" s="80"/>
      <c r="C134" s="60" t="s">
        <v>45</v>
      </c>
      <c r="D134" s="51">
        <f t="shared" si="48"/>
        <v>0</v>
      </c>
      <c r="E134" s="51">
        <v>0</v>
      </c>
      <c r="F134" s="51">
        <f t="shared" si="49"/>
        <v>0</v>
      </c>
      <c r="G134" s="51">
        <f t="shared" si="50"/>
        <v>0</v>
      </c>
      <c r="H134" s="51">
        <v>0</v>
      </c>
      <c r="I134" s="51">
        <v>0</v>
      </c>
      <c r="J134" s="51">
        <v>0</v>
      </c>
      <c r="K134" s="51">
        <v>0</v>
      </c>
    </row>
    <row r="135" spans="2:11" ht="25.5" customHeight="1" x14ac:dyDescent="0.25">
      <c r="B135" s="80"/>
      <c r="C135" s="58" t="s">
        <v>3</v>
      </c>
      <c r="D135" s="51">
        <f t="shared" si="48"/>
        <v>1</v>
      </c>
      <c r="E135" s="51">
        <v>1</v>
      </c>
      <c r="F135" s="51">
        <f t="shared" si="49"/>
        <v>0</v>
      </c>
      <c r="G135" s="51">
        <f t="shared" si="50"/>
        <v>0</v>
      </c>
      <c r="H135" s="51">
        <v>0</v>
      </c>
      <c r="I135" s="51">
        <v>0</v>
      </c>
      <c r="J135" s="51">
        <v>0</v>
      </c>
      <c r="K135" s="51">
        <v>0</v>
      </c>
    </row>
    <row r="136" spans="2:11" ht="25.5" customHeight="1" x14ac:dyDescent="0.25">
      <c r="B136" s="80"/>
      <c r="C136" s="58" t="s">
        <v>7</v>
      </c>
      <c r="D136" s="51">
        <f t="shared" si="48"/>
        <v>9</v>
      </c>
      <c r="E136" s="51">
        <v>9</v>
      </c>
      <c r="F136" s="51">
        <f t="shared" si="49"/>
        <v>0</v>
      </c>
      <c r="G136" s="51">
        <f t="shared" si="50"/>
        <v>0</v>
      </c>
      <c r="H136" s="51">
        <v>0</v>
      </c>
      <c r="I136" s="51">
        <v>0</v>
      </c>
      <c r="J136" s="51">
        <v>0</v>
      </c>
      <c r="K136" s="51">
        <v>0</v>
      </c>
    </row>
    <row r="137" spans="2:11" ht="25.5" customHeight="1" x14ac:dyDescent="0.25">
      <c r="B137" s="80"/>
      <c r="C137" s="61" t="s">
        <v>2</v>
      </c>
      <c r="D137" s="51">
        <f t="shared" si="48"/>
        <v>4</v>
      </c>
      <c r="E137" s="51">
        <v>4</v>
      </c>
      <c r="F137" s="51">
        <f t="shared" si="49"/>
        <v>0</v>
      </c>
      <c r="G137" s="51">
        <f t="shared" si="50"/>
        <v>0</v>
      </c>
      <c r="H137" s="51">
        <v>0</v>
      </c>
      <c r="I137" s="51">
        <v>0</v>
      </c>
      <c r="J137" s="51">
        <v>0</v>
      </c>
      <c r="K137" s="51">
        <v>0</v>
      </c>
    </row>
    <row r="138" spans="2:11" ht="21.75" customHeight="1" x14ac:dyDescent="0.25">
      <c r="B138" s="80"/>
      <c r="C138" s="35" t="s">
        <v>71</v>
      </c>
      <c r="D138" s="51">
        <f t="shared" si="48"/>
        <v>5</v>
      </c>
      <c r="E138" s="51">
        <v>2</v>
      </c>
      <c r="F138" s="51">
        <f t="shared" ref="F138:F141" si="51">G138+K138</f>
        <v>3</v>
      </c>
      <c r="G138" s="51">
        <f t="shared" ref="G138:G141" si="52">SUM(H138:J138)</f>
        <v>1</v>
      </c>
      <c r="H138" s="51">
        <v>0</v>
      </c>
      <c r="I138" s="51">
        <v>0</v>
      </c>
      <c r="J138" s="51">
        <v>1</v>
      </c>
      <c r="K138" s="51">
        <v>2</v>
      </c>
    </row>
    <row r="139" spans="2:11" ht="21.75" customHeight="1" x14ac:dyDescent="0.25">
      <c r="B139" s="80"/>
      <c r="C139" s="35" t="s">
        <v>72</v>
      </c>
      <c r="D139" s="51">
        <f t="shared" si="48"/>
        <v>31</v>
      </c>
      <c r="E139" s="51">
        <v>31</v>
      </c>
      <c r="F139" s="51">
        <f t="shared" si="51"/>
        <v>0</v>
      </c>
      <c r="G139" s="51">
        <f t="shared" si="52"/>
        <v>0</v>
      </c>
      <c r="H139" s="51">
        <v>0</v>
      </c>
      <c r="I139" s="51">
        <v>0</v>
      </c>
      <c r="J139" s="51">
        <v>0</v>
      </c>
      <c r="K139" s="51">
        <v>0</v>
      </c>
    </row>
    <row r="140" spans="2:11" ht="21.75" customHeight="1" x14ac:dyDescent="0.25">
      <c r="B140" s="80"/>
      <c r="C140" s="35" t="s">
        <v>73</v>
      </c>
      <c r="D140" s="51">
        <f t="shared" si="48"/>
        <v>0</v>
      </c>
      <c r="E140" s="51">
        <v>0</v>
      </c>
      <c r="F140" s="51">
        <f t="shared" si="51"/>
        <v>0</v>
      </c>
      <c r="G140" s="51">
        <f t="shared" si="52"/>
        <v>0</v>
      </c>
      <c r="H140" s="51">
        <v>0</v>
      </c>
      <c r="I140" s="51">
        <v>0</v>
      </c>
      <c r="J140" s="51">
        <v>0</v>
      </c>
      <c r="K140" s="51">
        <v>0</v>
      </c>
    </row>
    <row r="141" spans="2:11" ht="21.75" customHeight="1" thickBot="1" x14ac:dyDescent="0.3">
      <c r="B141" s="80"/>
      <c r="C141" s="69" t="s">
        <v>74</v>
      </c>
      <c r="D141" s="53">
        <f t="shared" si="48"/>
        <v>12</v>
      </c>
      <c r="E141" s="51">
        <v>12</v>
      </c>
      <c r="F141" s="53">
        <f t="shared" si="51"/>
        <v>0</v>
      </c>
      <c r="G141" s="53">
        <f t="shared" si="52"/>
        <v>0</v>
      </c>
      <c r="H141" s="51">
        <v>0</v>
      </c>
      <c r="I141" s="51">
        <v>0</v>
      </c>
      <c r="J141" s="51">
        <v>0</v>
      </c>
      <c r="K141" s="51">
        <v>0</v>
      </c>
    </row>
    <row r="142" spans="2:11" ht="19.5" customHeight="1" thickBot="1" x14ac:dyDescent="0.3">
      <c r="B142" s="89"/>
      <c r="C142" s="56" t="s">
        <v>12</v>
      </c>
      <c r="D142" s="55">
        <f>SUM(D132:D141)</f>
        <v>133</v>
      </c>
      <c r="E142" s="55">
        <f t="shared" ref="E142:K142" si="53">SUM(E132:E141)</f>
        <v>98</v>
      </c>
      <c r="F142" s="55">
        <f t="shared" si="53"/>
        <v>35</v>
      </c>
      <c r="G142" s="55">
        <f t="shared" si="53"/>
        <v>33</v>
      </c>
      <c r="H142" s="55">
        <f t="shared" si="53"/>
        <v>0</v>
      </c>
      <c r="I142" s="55">
        <f t="shared" si="53"/>
        <v>0</v>
      </c>
      <c r="J142" s="55">
        <f t="shared" si="53"/>
        <v>33</v>
      </c>
      <c r="K142" s="55">
        <f t="shared" si="53"/>
        <v>2</v>
      </c>
    </row>
    <row r="143" spans="2:11" x14ac:dyDescent="0.25">
      <c r="E143" s="34">
        <f>(E142+K142)/D142</f>
        <v>0.75187969924812026</v>
      </c>
      <c r="J143" s="22"/>
    </row>
    <row r="144" spans="2:11" ht="15.75" thickBot="1" x14ac:dyDescent="0.3"/>
    <row r="145" spans="2:11" ht="71.25" customHeight="1" thickBot="1" x14ac:dyDescent="0.3">
      <c r="B145" s="3" t="s">
        <v>0</v>
      </c>
      <c r="C145" s="3" t="s">
        <v>1</v>
      </c>
      <c r="D145" s="3" t="s">
        <v>55</v>
      </c>
      <c r="E145" s="3" t="s">
        <v>56</v>
      </c>
      <c r="F145" s="3" t="s">
        <v>57</v>
      </c>
      <c r="G145" s="3" t="s">
        <v>58</v>
      </c>
      <c r="H145" s="3" t="s">
        <v>59</v>
      </c>
      <c r="I145" s="3" t="s">
        <v>60</v>
      </c>
      <c r="J145" s="3" t="s">
        <v>76</v>
      </c>
      <c r="K145" s="3" t="s">
        <v>61</v>
      </c>
    </row>
    <row r="146" spans="2:11" ht="31.5" customHeight="1" x14ac:dyDescent="0.25">
      <c r="B146" s="97" t="s">
        <v>33</v>
      </c>
      <c r="C146" s="26" t="s">
        <v>20</v>
      </c>
      <c r="D146" s="51">
        <f>E146+F146</f>
        <v>10</v>
      </c>
      <c r="E146" s="51">
        <v>10</v>
      </c>
      <c r="F146" s="51">
        <f>G146+K146</f>
        <v>0</v>
      </c>
      <c r="G146" s="51">
        <f>SUM(H146:J146)</f>
        <v>0</v>
      </c>
      <c r="H146" s="51">
        <v>0</v>
      </c>
      <c r="I146" s="51">
        <v>0</v>
      </c>
      <c r="J146" s="51">
        <v>0</v>
      </c>
      <c r="K146" s="51">
        <v>0</v>
      </c>
    </row>
    <row r="147" spans="2:11" ht="21.75" customHeight="1" x14ac:dyDescent="0.25">
      <c r="B147" s="94"/>
      <c r="C147" s="35" t="s">
        <v>71</v>
      </c>
      <c r="D147" s="51">
        <f t="shared" ref="D147:D150" si="54">E147+F147</f>
        <v>0</v>
      </c>
      <c r="E147" s="51">
        <v>0</v>
      </c>
      <c r="F147" s="51">
        <f t="shared" ref="F147:F150" si="55">G147+K147</f>
        <v>0</v>
      </c>
      <c r="G147" s="51">
        <f t="shared" ref="G147:G150" si="56">SUM(H147:J147)</f>
        <v>0</v>
      </c>
      <c r="H147" s="51">
        <v>0</v>
      </c>
      <c r="I147" s="51">
        <v>0</v>
      </c>
      <c r="J147" s="51">
        <v>0</v>
      </c>
      <c r="K147" s="51">
        <v>0</v>
      </c>
    </row>
    <row r="148" spans="2:11" ht="21.75" customHeight="1" x14ac:dyDescent="0.25">
      <c r="B148" s="94"/>
      <c r="C148" s="35" t="s">
        <v>72</v>
      </c>
      <c r="D148" s="51">
        <f t="shared" si="54"/>
        <v>45</v>
      </c>
      <c r="E148" s="51">
        <v>34</v>
      </c>
      <c r="F148" s="51">
        <f t="shared" si="55"/>
        <v>11</v>
      </c>
      <c r="G148" s="51">
        <f t="shared" si="56"/>
        <v>5</v>
      </c>
      <c r="H148" s="51">
        <v>0</v>
      </c>
      <c r="I148" s="51">
        <v>0</v>
      </c>
      <c r="J148" s="51">
        <v>5</v>
      </c>
      <c r="K148" s="51">
        <v>6</v>
      </c>
    </row>
    <row r="149" spans="2:11" ht="21.75" customHeight="1" x14ac:dyDescent="0.25">
      <c r="B149" s="94"/>
      <c r="C149" s="35" t="s">
        <v>73</v>
      </c>
      <c r="D149" s="51">
        <f t="shared" si="54"/>
        <v>0</v>
      </c>
      <c r="E149" s="51">
        <v>0</v>
      </c>
      <c r="F149" s="51">
        <f t="shared" si="55"/>
        <v>0</v>
      </c>
      <c r="G149" s="51">
        <f t="shared" si="56"/>
        <v>0</v>
      </c>
      <c r="H149" s="51">
        <v>0</v>
      </c>
      <c r="I149" s="51">
        <v>0</v>
      </c>
      <c r="J149" s="51">
        <v>0</v>
      </c>
      <c r="K149" s="51">
        <v>0</v>
      </c>
    </row>
    <row r="150" spans="2:11" ht="21.75" customHeight="1" thickBot="1" x14ac:dyDescent="0.3">
      <c r="B150" s="94"/>
      <c r="C150" s="69" t="s">
        <v>74</v>
      </c>
      <c r="D150" s="53">
        <f t="shared" si="54"/>
        <v>9</v>
      </c>
      <c r="E150" s="51">
        <v>9</v>
      </c>
      <c r="F150" s="53">
        <f t="shared" si="55"/>
        <v>0</v>
      </c>
      <c r="G150" s="53">
        <f t="shared" si="56"/>
        <v>0</v>
      </c>
      <c r="H150" s="51">
        <v>0</v>
      </c>
      <c r="I150" s="51">
        <v>0</v>
      </c>
      <c r="J150" s="51">
        <v>0</v>
      </c>
      <c r="K150" s="51">
        <v>0</v>
      </c>
    </row>
    <row r="151" spans="2:11" ht="23.25" customHeight="1" thickBot="1" x14ac:dyDescent="0.3">
      <c r="B151" s="81"/>
      <c r="C151" s="56" t="s">
        <v>12</v>
      </c>
      <c r="D151" s="55">
        <f>SUM(D146:D150)</f>
        <v>64</v>
      </c>
      <c r="E151" s="55">
        <f t="shared" ref="E151:K151" si="57">SUM(E146:E150)</f>
        <v>53</v>
      </c>
      <c r="F151" s="55">
        <f t="shared" si="57"/>
        <v>11</v>
      </c>
      <c r="G151" s="55">
        <f t="shared" si="57"/>
        <v>5</v>
      </c>
      <c r="H151" s="55">
        <f t="shared" si="57"/>
        <v>0</v>
      </c>
      <c r="I151" s="55">
        <f t="shared" si="57"/>
        <v>0</v>
      </c>
      <c r="J151" s="55">
        <f t="shared" si="57"/>
        <v>5</v>
      </c>
      <c r="K151" s="55">
        <f t="shared" si="57"/>
        <v>6</v>
      </c>
    </row>
    <row r="152" spans="2:11" x14ac:dyDescent="0.25">
      <c r="E152" s="34">
        <f>(E151+K151)/D151</f>
        <v>0.921875</v>
      </c>
      <c r="J152" s="22"/>
      <c r="K152" s="22"/>
    </row>
    <row r="153" spans="2:11" ht="15.75" thickBot="1" x14ac:dyDescent="0.3">
      <c r="E153" s="34"/>
      <c r="J153" s="22"/>
      <c r="K153" s="22"/>
    </row>
    <row r="154" spans="2:11" ht="71.25" customHeight="1" thickBot="1" x14ac:dyDescent="0.3">
      <c r="B154" s="3" t="s">
        <v>0</v>
      </c>
      <c r="C154" s="3" t="s">
        <v>1</v>
      </c>
      <c r="D154" s="3" t="s">
        <v>55</v>
      </c>
      <c r="E154" s="3" t="s">
        <v>56</v>
      </c>
      <c r="F154" s="3" t="s">
        <v>57</v>
      </c>
      <c r="G154" s="3" t="s">
        <v>58</v>
      </c>
      <c r="H154" s="3" t="s">
        <v>59</v>
      </c>
      <c r="I154" s="3" t="s">
        <v>60</v>
      </c>
      <c r="J154" s="3" t="s">
        <v>76</v>
      </c>
      <c r="K154" s="3" t="s">
        <v>61</v>
      </c>
    </row>
    <row r="155" spans="2:11" ht="30.75" customHeight="1" thickBot="1" x14ac:dyDescent="0.3">
      <c r="B155" s="82" t="s">
        <v>50</v>
      </c>
      <c r="C155" s="83"/>
      <c r="D155" s="24">
        <f t="shared" ref="D155:K155" si="58">D100+D114+D128+D142+D151</f>
        <v>1404</v>
      </c>
      <c r="E155" s="24">
        <f t="shared" si="58"/>
        <v>1260</v>
      </c>
      <c r="F155" s="24">
        <f t="shared" si="58"/>
        <v>144</v>
      </c>
      <c r="G155" s="24">
        <f t="shared" si="58"/>
        <v>77</v>
      </c>
      <c r="H155" s="24">
        <f t="shared" si="58"/>
        <v>0</v>
      </c>
      <c r="I155" s="24">
        <f t="shared" si="58"/>
        <v>0</v>
      </c>
      <c r="J155" s="24">
        <f t="shared" si="58"/>
        <v>77</v>
      </c>
      <c r="K155" s="24">
        <f t="shared" si="58"/>
        <v>67</v>
      </c>
    </row>
    <row r="156" spans="2:11" ht="18.75" x14ac:dyDescent="0.25">
      <c r="B156" s="29"/>
      <c r="C156" s="30"/>
      <c r="D156" s="31"/>
      <c r="E156" s="34"/>
      <c r="F156" s="32"/>
      <c r="G156" s="32"/>
      <c r="H156" s="32"/>
      <c r="I156" s="32"/>
      <c r="J156" s="32"/>
      <c r="K156" s="32"/>
    </row>
    <row r="157" spans="2:11" ht="30.75" customHeight="1" x14ac:dyDescent="0.25">
      <c r="B157" s="29"/>
      <c r="C157" s="29"/>
      <c r="D157" s="31"/>
      <c r="E157" s="31"/>
      <c r="F157" s="31"/>
      <c r="G157" s="31"/>
      <c r="H157" s="31"/>
      <c r="I157" s="31"/>
      <c r="J157" s="31"/>
      <c r="K157" s="31"/>
    </row>
    <row r="161" spans="2:11" ht="51" customHeight="1" x14ac:dyDescent="0.25">
      <c r="B161" s="95" t="s">
        <v>23</v>
      </c>
      <c r="C161" s="96"/>
      <c r="D161" s="96"/>
      <c r="E161" s="96"/>
      <c r="F161" s="96"/>
      <c r="G161" s="96"/>
      <c r="H161" s="96"/>
      <c r="I161" s="96"/>
      <c r="J161" s="96"/>
      <c r="K161" s="96"/>
    </row>
    <row r="162" spans="2:11" ht="15.75" thickBot="1" x14ac:dyDescent="0.3"/>
    <row r="163" spans="2:11" ht="71.25" customHeight="1" thickBot="1" x14ac:dyDescent="0.3">
      <c r="B163" s="3" t="s">
        <v>0</v>
      </c>
      <c r="C163" s="3" t="s">
        <v>1</v>
      </c>
      <c r="D163" s="3" t="s">
        <v>55</v>
      </c>
      <c r="E163" s="3" t="s">
        <v>56</v>
      </c>
      <c r="F163" s="3" t="s">
        <v>57</v>
      </c>
      <c r="G163" s="3" t="s">
        <v>58</v>
      </c>
      <c r="H163" s="3" t="s">
        <v>59</v>
      </c>
      <c r="I163" s="3" t="s">
        <v>60</v>
      </c>
      <c r="J163" s="3" t="s">
        <v>76</v>
      </c>
      <c r="K163" s="3" t="s">
        <v>61</v>
      </c>
    </row>
    <row r="164" spans="2:11" ht="24" customHeight="1" x14ac:dyDescent="0.25">
      <c r="B164" s="84" t="s">
        <v>34</v>
      </c>
      <c r="C164" s="12" t="s">
        <v>6</v>
      </c>
      <c r="D164" s="51">
        <f>E164+F164</f>
        <v>11</v>
      </c>
      <c r="E164" s="51">
        <v>11</v>
      </c>
      <c r="F164" s="51">
        <f>G164+K164</f>
        <v>0</v>
      </c>
      <c r="G164" s="51">
        <f>SUM(H164:J164)</f>
        <v>0</v>
      </c>
      <c r="H164" s="51">
        <v>0</v>
      </c>
      <c r="I164" s="51">
        <v>0</v>
      </c>
      <c r="J164" s="51">
        <v>0</v>
      </c>
      <c r="K164" s="51">
        <v>0</v>
      </c>
    </row>
    <row r="165" spans="2:11" ht="24" customHeight="1" x14ac:dyDescent="0.25">
      <c r="B165" s="85"/>
      <c r="C165" s="8" t="s">
        <v>20</v>
      </c>
      <c r="D165" s="51">
        <f>E165+F165</f>
        <v>3</v>
      </c>
      <c r="E165" s="51">
        <v>3</v>
      </c>
      <c r="F165" s="51">
        <f>G165+K165</f>
        <v>0</v>
      </c>
      <c r="G165" s="51">
        <f>SUM(H165:J165)</f>
        <v>0</v>
      </c>
      <c r="H165" s="51">
        <v>0</v>
      </c>
      <c r="I165" s="51">
        <v>0</v>
      </c>
      <c r="J165" s="51">
        <v>0</v>
      </c>
      <c r="K165" s="51">
        <v>0</v>
      </c>
    </row>
    <row r="166" spans="2:11" ht="24" customHeight="1" x14ac:dyDescent="0.25">
      <c r="B166" s="85"/>
      <c r="C166" s="8" t="s">
        <v>2</v>
      </c>
      <c r="D166" s="51">
        <f>E166+F166</f>
        <v>9</v>
      </c>
      <c r="E166" s="51">
        <v>9</v>
      </c>
      <c r="F166" s="51">
        <f>G166+K166</f>
        <v>0</v>
      </c>
      <c r="G166" s="51">
        <f>SUM(H166:J166)</f>
        <v>0</v>
      </c>
      <c r="H166" s="51">
        <v>0</v>
      </c>
      <c r="I166" s="51">
        <v>0</v>
      </c>
      <c r="J166" s="51">
        <v>0</v>
      </c>
      <c r="K166" s="51">
        <v>0</v>
      </c>
    </row>
    <row r="167" spans="2:11" ht="36" customHeight="1" x14ac:dyDescent="0.25">
      <c r="B167" s="86"/>
      <c r="C167" s="18" t="s">
        <v>46</v>
      </c>
      <c r="D167" s="51">
        <f>E167+F167</f>
        <v>21</v>
      </c>
      <c r="E167" s="51">
        <v>21</v>
      </c>
      <c r="F167" s="51">
        <f>G167+K167</f>
        <v>0</v>
      </c>
      <c r="G167" s="51">
        <f>SUM(H167:J167)</f>
        <v>0</v>
      </c>
      <c r="H167" s="51">
        <v>0</v>
      </c>
      <c r="I167" s="51">
        <v>0</v>
      </c>
      <c r="J167" s="51">
        <v>0</v>
      </c>
      <c r="K167" s="51">
        <v>0</v>
      </c>
    </row>
    <row r="168" spans="2:11" ht="21.75" customHeight="1" x14ac:dyDescent="0.25">
      <c r="B168" s="86"/>
      <c r="C168" s="35" t="s">
        <v>71</v>
      </c>
      <c r="D168" s="51">
        <f t="shared" ref="D168:D171" si="59">E168+F168</f>
        <v>68</v>
      </c>
      <c r="E168" s="51">
        <v>64</v>
      </c>
      <c r="F168" s="51">
        <f t="shared" ref="F168:F171" si="60">G168+K168</f>
        <v>4</v>
      </c>
      <c r="G168" s="51">
        <f t="shared" ref="G168:G171" si="61">SUM(H168:J168)</f>
        <v>0</v>
      </c>
      <c r="H168" s="51">
        <v>0</v>
      </c>
      <c r="I168" s="51">
        <v>0</v>
      </c>
      <c r="J168" s="51">
        <v>0</v>
      </c>
      <c r="K168" s="51">
        <v>4</v>
      </c>
    </row>
    <row r="169" spans="2:11" ht="21.75" customHeight="1" x14ac:dyDescent="0.25">
      <c r="B169" s="86"/>
      <c r="C169" s="35" t="s">
        <v>72</v>
      </c>
      <c r="D169" s="51">
        <f t="shared" si="59"/>
        <v>32</v>
      </c>
      <c r="E169" s="51">
        <v>32</v>
      </c>
      <c r="F169" s="51">
        <f t="shared" si="60"/>
        <v>0</v>
      </c>
      <c r="G169" s="51">
        <f t="shared" si="61"/>
        <v>0</v>
      </c>
      <c r="H169" s="51">
        <v>0</v>
      </c>
      <c r="I169" s="51">
        <v>0</v>
      </c>
      <c r="J169" s="51">
        <v>0</v>
      </c>
      <c r="K169" s="51">
        <v>0</v>
      </c>
    </row>
    <row r="170" spans="2:11" ht="21.75" customHeight="1" x14ac:dyDescent="0.25">
      <c r="B170" s="86"/>
      <c r="C170" s="35" t="s">
        <v>73</v>
      </c>
      <c r="D170" s="51">
        <f t="shared" si="59"/>
        <v>0</v>
      </c>
      <c r="E170" s="51">
        <v>0</v>
      </c>
      <c r="F170" s="51">
        <f t="shared" si="60"/>
        <v>0</v>
      </c>
      <c r="G170" s="51">
        <f t="shared" si="61"/>
        <v>0</v>
      </c>
      <c r="H170" s="51">
        <v>0</v>
      </c>
      <c r="I170" s="51">
        <v>0</v>
      </c>
      <c r="J170" s="51">
        <v>0</v>
      </c>
      <c r="K170" s="51">
        <v>0</v>
      </c>
    </row>
    <row r="171" spans="2:11" ht="21.75" customHeight="1" thickBot="1" x14ac:dyDescent="0.3">
      <c r="B171" s="86"/>
      <c r="C171" s="69" t="s">
        <v>74</v>
      </c>
      <c r="D171" s="53">
        <f t="shared" si="59"/>
        <v>8</v>
      </c>
      <c r="E171" s="51">
        <v>8</v>
      </c>
      <c r="F171" s="53">
        <f t="shared" si="60"/>
        <v>0</v>
      </c>
      <c r="G171" s="53">
        <f t="shared" si="61"/>
        <v>0</v>
      </c>
      <c r="H171" s="51">
        <v>0</v>
      </c>
      <c r="I171" s="51">
        <v>0</v>
      </c>
      <c r="J171" s="51">
        <v>0</v>
      </c>
      <c r="K171" s="51">
        <v>0</v>
      </c>
    </row>
    <row r="172" spans="2:11" ht="19.5" thickBot="1" x14ac:dyDescent="0.3">
      <c r="B172" s="87"/>
      <c r="C172" s="56" t="s">
        <v>31</v>
      </c>
      <c r="D172" s="55">
        <f>SUM(D164:D171)</f>
        <v>152</v>
      </c>
      <c r="E172" s="55">
        <f t="shared" ref="E172:K172" si="62">SUM(E164:E171)</f>
        <v>148</v>
      </c>
      <c r="F172" s="55">
        <f t="shared" si="62"/>
        <v>4</v>
      </c>
      <c r="G172" s="55">
        <f t="shared" si="62"/>
        <v>0</v>
      </c>
      <c r="H172" s="55">
        <f t="shared" si="62"/>
        <v>0</v>
      </c>
      <c r="I172" s="55">
        <f t="shared" si="62"/>
        <v>0</v>
      </c>
      <c r="J172" s="55">
        <f t="shared" si="62"/>
        <v>0</v>
      </c>
      <c r="K172" s="55">
        <f t="shared" si="62"/>
        <v>4</v>
      </c>
    </row>
    <row r="173" spans="2:11" x14ac:dyDescent="0.25">
      <c r="E173" s="34">
        <f>(E172+K172)/D172</f>
        <v>1</v>
      </c>
      <c r="J173" s="22"/>
    </row>
    <row r="174" spans="2:11" ht="15.75" thickBot="1" x14ac:dyDescent="0.3"/>
    <row r="175" spans="2:11" ht="71.25" customHeight="1" thickBot="1" x14ac:dyDescent="0.3">
      <c r="B175" s="3" t="s">
        <v>0</v>
      </c>
      <c r="C175" s="3" t="s">
        <v>1</v>
      </c>
      <c r="D175" s="3" t="s">
        <v>55</v>
      </c>
      <c r="E175" s="3" t="s">
        <v>56</v>
      </c>
      <c r="F175" s="3" t="s">
        <v>57</v>
      </c>
      <c r="G175" s="3" t="s">
        <v>58</v>
      </c>
      <c r="H175" s="3" t="s">
        <v>59</v>
      </c>
      <c r="I175" s="3" t="s">
        <v>60</v>
      </c>
      <c r="J175" s="3" t="s">
        <v>76</v>
      </c>
      <c r="K175" s="3" t="s">
        <v>61</v>
      </c>
    </row>
    <row r="176" spans="2:11" ht="27" customHeight="1" x14ac:dyDescent="0.25">
      <c r="B176" s="79" t="s">
        <v>39</v>
      </c>
      <c r="C176" s="6" t="s">
        <v>6</v>
      </c>
      <c r="D176" s="51">
        <f>E176+F176</f>
        <v>84</v>
      </c>
      <c r="E176" s="51">
        <v>84</v>
      </c>
      <c r="F176" s="51">
        <f>G176+K176</f>
        <v>0</v>
      </c>
      <c r="G176" s="51">
        <f>SUM(H176:J176)</f>
        <v>0</v>
      </c>
      <c r="H176" s="51">
        <v>0</v>
      </c>
      <c r="I176" s="51">
        <v>0</v>
      </c>
      <c r="J176" s="51">
        <v>0</v>
      </c>
      <c r="K176" s="51">
        <v>0</v>
      </c>
    </row>
    <row r="177" spans="2:11" ht="35.25" customHeight="1" x14ac:dyDescent="0.25">
      <c r="B177" s="80"/>
      <c r="C177" s="9" t="s">
        <v>4</v>
      </c>
      <c r="D177" s="51">
        <f>E177+F177</f>
        <v>38</v>
      </c>
      <c r="E177" s="51">
        <v>36</v>
      </c>
      <c r="F177" s="51">
        <f>G177+K177</f>
        <v>2</v>
      </c>
      <c r="G177" s="51">
        <f>SUM(H177:J177)</f>
        <v>1</v>
      </c>
      <c r="H177" s="51">
        <v>0</v>
      </c>
      <c r="I177" s="51">
        <v>0</v>
      </c>
      <c r="J177" s="51">
        <v>1</v>
      </c>
      <c r="K177" s="51">
        <v>1</v>
      </c>
    </row>
    <row r="178" spans="2:11" ht="35.25" customHeight="1" x14ac:dyDescent="0.25">
      <c r="B178" s="80"/>
      <c r="C178" s="9" t="s">
        <v>15</v>
      </c>
      <c r="D178" s="51">
        <f>E178+F178</f>
        <v>44</v>
      </c>
      <c r="E178" s="51">
        <v>44</v>
      </c>
      <c r="F178" s="51">
        <f>G178+K178</f>
        <v>0</v>
      </c>
      <c r="G178" s="51">
        <f>SUM(H178:J178)</f>
        <v>0</v>
      </c>
      <c r="H178" s="51">
        <v>0</v>
      </c>
      <c r="I178" s="51">
        <v>0</v>
      </c>
      <c r="J178" s="51">
        <v>0</v>
      </c>
      <c r="K178" s="51">
        <v>0</v>
      </c>
    </row>
    <row r="179" spans="2:11" ht="20.25" customHeight="1" x14ac:dyDescent="0.25">
      <c r="B179" s="80"/>
      <c r="C179" s="9" t="s">
        <v>36</v>
      </c>
      <c r="D179" s="51">
        <f>E179+F179</f>
        <v>10</v>
      </c>
      <c r="E179" s="51">
        <v>10</v>
      </c>
      <c r="F179" s="51">
        <f>G179+K179</f>
        <v>0</v>
      </c>
      <c r="G179" s="51">
        <f>SUM(H179:J179)</f>
        <v>0</v>
      </c>
      <c r="H179" s="51">
        <v>0</v>
      </c>
      <c r="I179" s="51">
        <v>0</v>
      </c>
      <c r="J179" s="51">
        <v>0</v>
      </c>
      <c r="K179" s="51">
        <v>0</v>
      </c>
    </row>
    <row r="180" spans="2:11" ht="20.25" customHeight="1" x14ac:dyDescent="0.25">
      <c r="B180" s="80"/>
      <c r="C180" s="27" t="s">
        <v>2</v>
      </c>
      <c r="D180" s="51">
        <f>E180+F180</f>
        <v>5</v>
      </c>
      <c r="E180" s="51">
        <v>5</v>
      </c>
      <c r="F180" s="51">
        <f>G180+K180</f>
        <v>0</v>
      </c>
      <c r="G180" s="51">
        <f>SUM(H180:J180)</f>
        <v>0</v>
      </c>
      <c r="H180" s="51">
        <v>0</v>
      </c>
      <c r="I180" s="51">
        <v>0</v>
      </c>
      <c r="J180" s="51">
        <v>0</v>
      </c>
      <c r="K180" s="51">
        <v>0</v>
      </c>
    </row>
    <row r="181" spans="2:11" ht="21.75" customHeight="1" x14ac:dyDescent="0.25">
      <c r="B181" s="80"/>
      <c r="C181" s="35" t="s">
        <v>71</v>
      </c>
      <c r="D181" s="51">
        <f t="shared" ref="D181:D184" si="63">E181+F181</f>
        <v>9</v>
      </c>
      <c r="E181" s="51">
        <v>9</v>
      </c>
      <c r="F181" s="51">
        <f t="shared" ref="F181:F184" si="64">G181+K181</f>
        <v>0</v>
      </c>
      <c r="G181" s="51">
        <f t="shared" ref="G181:G184" si="65">SUM(H181:J181)</f>
        <v>0</v>
      </c>
      <c r="H181" s="51">
        <v>0</v>
      </c>
      <c r="I181" s="51">
        <v>0</v>
      </c>
      <c r="J181" s="51">
        <v>0</v>
      </c>
      <c r="K181" s="51">
        <v>0</v>
      </c>
    </row>
    <row r="182" spans="2:11" ht="21.75" customHeight="1" x14ac:dyDescent="0.25">
      <c r="B182" s="80"/>
      <c r="C182" s="35" t="s">
        <v>72</v>
      </c>
      <c r="D182" s="51">
        <f t="shared" si="63"/>
        <v>89</v>
      </c>
      <c r="E182" s="51">
        <v>88</v>
      </c>
      <c r="F182" s="51">
        <f t="shared" si="64"/>
        <v>1</v>
      </c>
      <c r="G182" s="51">
        <f t="shared" si="65"/>
        <v>1</v>
      </c>
      <c r="H182" s="51">
        <v>0</v>
      </c>
      <c r="I182" s="51">
        <v>0</v>
      </c>
      <c r="J182" s="51">
        <v>1</v>
      </c>
      <c r="K182" s="51">
        <v>0</v>
      </c>
    </row>
    <row r="183" spans="2:11" ht="21.75" customHeight="1" x14ac:dyDescent="0.25">
      <c r="B183" s="80"/>
      <c r="C183" s="35" t="s">
        <v>73</v>
      </c>
      <c r="D183" s="51">
        <f t="shared" si="63"/>
        <v>3</v>
      </c>
      <c r="E183" s="51">
        <v>3</v>
      </c>
      <c r="F183" s="51">
        <f t="shared" si="64"/>
        <v>0</v>
      </c>
      <c r="G183" s="51">
        <f t="shared" si="65"/>
        <v>0</v>
      </c>
      <c r="H183" s="51">
        <v>0</v>
      </c>
      <c r="I183" s="51">
        <v>0</v>
      </c>
      <c r="J183" s="51">
        <v>0</v>
      </c>
      <c r="K183" s="51">
        <v>0</v>
      </c>
    </row>
    <row r="184" spans="2:11" ht="21.75" customHeight="1" thickBot="1" x14ac:dyDescent="0.3">
      <c r="B184" s="80"/>
      <c r="C184" s="69" t="s">
        <v>74</v>
      </c>
      <c r="D184" s="53">
        <f t="shared" si="63"/>
        <v>30</v>
      </c>
      <c r="E184" s="51">
        <v>30</v>
      </c>
      <c r="F184" s="53">
        <f t="shared" si="64"/>
        <v>0</v>
      </c>
      <c r="G184" s="53">
        <f t="shared" si="65"/>
        <v>0</v>
      </c>
      <c r="H184" s="51">
        <v>0</v>
      </c>
      <c r="I184" s="51">
        <v>0</v>
      </c>
      <c r="J184" s="51">
        <v>0</v>
      </c>
      <c r="K184" s="51">
        <v>0</v>
      </c>
    </row>
    <row r="185" spans="2:11" ht="19.5" thickBot="1" x14ac:dyDescent="0.3">
      <c r="B185" s="81"/>
      <c r="C185" s="56" t="s">
        <v>8</v>
      </c>
      <c r="D185" s="55">
        <f>SUM(D176:D184)</f>
        <v>312</v>
      </c>
      <c r="E185" s="55">
        <f t="shared" ref="E185:K185" si="66">SUM(E176:E184)</f>
        <v>309</v>
      </c>
      <c r="F185" s="55">
        <f t="shared" si="66"/>
        <v>3</v>
      </c>
      <c r="G185" s="55">
        <f t="shared" si="66"/>
        <v>2</v>
      </c>
      <c r="H185" s="55">
        <f t="shared" si="66"/>
        <v>0</v>
      </c>
      <c r="I185" s="55">
        <f t="shared" si="66"/>
        <v>0</v>
      </c>
      <c r="J185" s="55">
        <f t="shared" si="66"/>
        <v>2</v>
      </c>
      <c r="K185" s="55">
        <f t="shared" si="66"/>
        <v>1</v>
      </c>
    </row>
    <row r="186" spans="2:11" x14ac:dyDescent="0.25">
      <c r="E186" s="34">
        <f>(E185+K185)/D185</f>
        <v>0.99358974358974361</v>
      </c>
      <c r="J186" s="22"/>
    </row>
    <row r="187" spans="2:11" ht="15.75" thickBot="1" x14ac:dyDescent="0.3"/>
    <row r="188" spans="2:11" ht="71.25" customHeight="1" thickBot="1" x14ac:dyDescent="0.3">
      <c r="B188" s="3" t="s">
        <v>0</v>
      </c>
      <c r="C188" s="3" t="s">
        <v>1</v>
      </c>
      <c r="D188" s="3" t="s">
        <v>55</v>
      </c>
      <c r="E188" s="3" t="s">
        <v>56</v>
      </c>
      <c r="F188" s="3" t="s">
        <v>57</v>
      </c>
      <c r="G188" s="3" t="s">
        <v>58</v>
      </c>
      <c r="H188" s="3" t="s">
        <v>59</v>
      </c>
      <c r="I188" s="3" t="s">
        <v>60</v>
      </c>
      <c r="J188" s="3" t="s">
        <v>76</v>
      </c>
      <c r="K188" s="3" t="s">
        <v>61</v>
      </c>
    </row>
    <row r="189" spans="2:11" ht="23.25" customHeight="1" x14ac:dyDescent="0.25">
      <c r="B189" s="84" t="s">
        <v>17</v>
      </c>
      <c r="C189" s="13" t="s">
        <v>4</v>
      </c>
      <c r="D189" s="51">
        <f>E189+F189</f>
        <v>7</v>
      </c>
      <c r="E189" s="51">
        <v>7</v>
      </c>
      <c r="F189" s="51">
        <f>G189+K189</f>
        <v>0</v>
      </c>
      <c r="G189" s="51">
        <f>SUM(H189:J189)</f>
        <v>0</v>
      </c>
      <c r="H189" s="51">
        <v>0</v>
      </c>
      <c r="I189" s="51">
        <v>0</v>
      </c>
      <c r="J189" s="51">
        <v>0</v>
      </c>
      <c r="K189" s="51">
        <v>0</v>
      </c>
    </row>
    <row r="190" spans="2:11" ht="26.25" customHeight="1" x14ac:dyDescent="0.25">
      <c r="B190" s="85"/>
      <c r="C190" s="4" t="s">
        <v>9</v>
      </c>
      <c r="D190" s="51">
        <f>E190+F190</f>
        <v>28</v>
      </c>
      <c r="E190" s="51">
        <v>28</v>
      </c>
      <c r="F190" s="51">
        <f>G190+K190</f>
        <v>0</v>
      </c>
      <c r="G190" s="51">
        <f>SUM(H190:J190)</f>
        <v>0</v>
      </c>
      <c r="H190" s="51">
        <v>0</v>
      </c>
      <c r="I190" s="51">
        <v>0</v>
      </c>
      <c r="J190" s="51">
        <v>0</v>
      </c>
      <c r="K190" s="51">
        <v>0</v>
      </c>
    </row>
    <row r="191" spans="2:11" ht="23.25" customHeight="1" x14ac:dyDescent="0.25">
      <c r="B191" s="85"/>
      <c r="C191" s="13" t="s">
        <v>3</v>
      </c>
      <c r="D191" s="51">
        <f>E191+F191</f>
        <v>5</v>
      </c>
      <c r="E191" s="51">
        <v>5</v>
      </c>
      <c r="F191" s="51">
        <f>G191+K191</f>
        <v>0</v>
      </c>
      <c r="G191" s="51">
        <f>SUM(H191:J191)</f>
        <v>0</v>
      </c>
      <c r="H191" s="51">
        <v>0</v>
      </c>
      <c r="I191" s="51">
        <v>0</v>
      </c>
      <c r="J191" s="51">
        <v>0</v>
      </c>
      <c r="K191" s="51">
        <v>0</v>
      </c>
    </row>
    <row r="192" spans="2:11" ht="23.25" customHeight="1" x14ac:dyDescent="0.25">
      <c r="B192" s="85"/>
      <c r="C192" s="15" t="s">
        <v>2</v>
      </c>
      <c r="D192" s="51">
        <f>E192+F192</f>
        <v>21</v>
      </c>
      <c r="E192" s="51">
        <v>21</v>
      </c>
      <c r="F192" s="51">
        <f>G192+K192</f>
        <v>0</v>
      </c>
      <c r="G192" s="51">
        <f>SUM(H192:J192)</f>
        <v>0</v>
      </c>
      <c r="H192" s="51">
        <v>0</v>
      </c>
      <c r="I192" s="51">
        <v>0</v>
      </c>
      <c r="J192" s="51">
        <v>0</v>
      </c>
      <c r="K192" s="51">
        <v>0</v>
      </c>
    </row>
    <row r="193" spans="2:11" ht="21.75" customHeight="1" x14ac:dyDescent="0.25">
      <c r="B193" s="86"/>
      <c r="C193" s="35" t="s">
        <v>71</v>
      </c>
      <c r="D193" s="51">
        <f t="shared" ref="D193:D196" si="67">E193+F193</f>
        <v>256</v>
      </c>
      <c r="E193" s="51">
        <v>228</v>
      </c>
      <c r="F193" s="51">
        <f t="shared" ref="F193:F196" si="68">G193+K193</f>
        <v>28</v>
      </c>
      <c r="G193" s="51">
        <f t="shared" ref="G193:G196" si="69">SUM(H193:J193)</f>
        <v>1</v>
      </c>
      <c r="H193" s="51">
        <v>0</v>
      </c>
      <c r="I193" s="51">
        <v>0</v>
      </c>
      <c r="J193" s="51">
        <v>1</v>
      </c>
      <c r="K193" s="51">
        <v>27</v>
      </c>
    </row>
    <row r="194" spans="2:11" ht="21.75" customHeight="1" x14ac:dyDescent="0.25">
      <c r="B194" s="86"/>
      <c r="C194" s="35" t="s">
        <v>72</v>
      </c>
      <c r="D194" s="51">
        <f t="shared" si="67"/>
        <v>57</v>
      </c>
      <c r="E194" s="51">
        <v>47</v>
      </c>
      <c r="F194" s="51">
        <f t="shared" si="68"/>
        <v>10</v>
      </c>
      <c r="G194" s="51">
        <f t="shared" si="69"/>
        <v>1</v>
      </c>
      <c r="H194" s="51">
        <v>0</v>
      </c>
      <c r="I194" s="51">
        <v>0</v>
      </c>
      <c r="J194" s="51">
        <v>1</v>
      </c>
      <c r="K194" s="51">
        <v>9</v>
      </c>
    </row>
    <row r="195" spans="2:11" ht="21.75" customHeight="1" x14ac:dyDescent="0.25">
      <c r="B195" s="86"/>
      <c r="C195" s="35" t="s">
        <v>73</v>
      </c>
      <c r="D195" s="51">
        <f t="shared" si="67"/>
        <v>4</v>
      </c>
      <c r="E195" s="51">
        <v>4</v>
      </c>
      <c r="F195" s="51">
        <f t="shared" si="68"/>
        <v>0</v>
      </c>
      <c r="G195" s="51">
        <f t="shared" si="69"/>
        <v>0</v>
      </c>
      <c r="H195" s="51">
        <v>0</v>
      </c>
      <c r="I195" s="51">
        <v>0</v>
      </c>
      <c r="J195" s="51">
        <v>0</v>
      </c>
      <c r="K195" s="51">
        <v>0</v>
      </c>
    </row>
    <row r="196" spans="2:11" ht="21.75" customHeight="1" thickBot="1" x14ac:dyDescent="0.3">
      <c r="B196" s="86"/>
      <c r="C196" s="69" t="s">
        <v>74</v>
      </c>
      <c r="D196" s="53">
        <f t="shared" si="67"/>
        <v>20</v>
      </c>
      <c r="E196" s="51">
        <v>20</v>
      </c>
      <c r="F196" s="53">
        <f t="shared" si="68"/>
        <v>0</v>
      </c>
      <c r="G196" s="53">
        <f t="shared" si="69"/>
        <v>0</v>
      </c>
      <c r="H196" s="51">
        <v>0</v>
      </c>
      <c r="I196" s="51">
        <v>0</v>
      </c>
      <c r="J196" s="51">
        <v>0</v>
      </c>
      <c r="K196" s="51">
        <v>0</v>
      </c>
    </row>
    <row r="197" spans="2:11" ht="19.5" thickBot="1" x14ac:dyDescent="0.3">
      <c r="B197" s="87"/>
      <c r="C197" s="56" t="s">
        <v>8</v>
      </c>
      <c r="D197" s="55">
        <f>SUM(D189:D196)</f>
        <v>398</v>
      </c>
      <c r="E197" s="55">
        <f t="shared" ref="E197:K197" si="70">SUM(E189:E196)</f>
        <v>360</v>
      </c>
      <c r="F197" s="55">
        <f t="shared" si="70"/>
        <v>38</v>
      </c>
      <c r="G197" s="55">
        <f t="shared" si="70"/>
        <v>2</v>
      </c>
      <c r="H197" s="55">
        <f t="shared" si="70"/>
        <v>0</v>
      </c>
      <c r="I197" s="55">
        <f t="shared" si="70"/>
        <v>0</v>
      </c>
      <c r="J197" s="55">
        <f t="shared" si="70"/>
        <v>2</v>
      </c>
      <c r="K197" s="55">
        <f t="shared" si="70"/>
        <v>36</v>
      </c>
    </row>
    <row r="198" spans="2:11" x14ac:dyDescent="0.25">
      <c r="E198" s="34">
        <f>(E197+K197)/D197</f>
        <v>0.99497487437185927</v>
      </c>
      <c r="J198" s="22"/>
    </row>
    <row r="199" spans="2:11" ht="15.75" thickBot="1" x14ac:dyDescent="0.3"/>
    <row r="200" spans="2:11" ht="71.25" customHeight="1" x14ac:dyDescent="0.25">
      <c r="B200" s="3" t="s">
        <v>0</v>
      </c>
      <c r="C200" s="3" t="s">
        <v>1</v>
      </c>
      <c r="D200" s="3" t="s">
        <v>55</v>
      </c>
      <c r="E200" s="3" t="s">
        <v>56</v>
      </c>
      <c r="F200" s="3" t="s">
        <v>57</v>
      </c>
      <c r="G200" s="3" t="s">
        <v>58</v>
      </c>
      <c r="H200" s="3" t="s">
        <v>59</v>
      </c>
      <c r="I200" s="3" t="s">
        <v>60</v>
      </c>
      <c r="J200" s="3" t="s">
        <v>76</v>
      </c>
      <c r="K200" s="3" t="s">
        <v>61</v>
      </c>
    </row>
    <row r="201" spans="2:11" ht="28.5" customHeight="1" x14ac:dyDescent="0.25">
      <c r="B201" s="88" t="s">
        <v>40</v>
      </c>
      <c r="C201" s="28" t="s">
        <v>2</v>
      </c>
      <c r="D201" s="51">
        <f>E201+F201</f>
        <v>8</v>
      </c>
      <c r="E201" s="51">
        <v>8</v>
      </c>
      <c r="F201" s="51">
        <f>G201+K201</f>
        <v>0</v>
      </c>
      <c r="G201" s="51">
        <f>SUM(H201:J201)</f>
        <v>0</v>
      </c>
      <c r="H201" s="51">
        <v>0</v>
      </c>
      <c r="I201" s="51">
        <v>0</v>
      </c>
      <c r="J201" s="51">
        <v>0</v>
      </c>
      <c r="K201" s="51">
        <v>0</v>
      </c>
    </row>
    <row r="202" spans="2:11" ht="21.75" customHeight="1" thickBot="1" x14ac:dyDescent="0.3">
      <c r="B202" s="80"/>
      <c r="C202" s="35" t="s">
        <v>71</v>
      </c>
      <c r="D202" s="51">
        <f t="shared" ref="D202" si="71">E202+F202</f>
        <v>20</v>
      </c>
      <c r="E202" s="51">
        <v>20</v>
      </c>
      <c r="F202" s="51">
        <f t="shared" ref="F202" si="72">G202+K202</f>
        <v>0</v>
      </c>
      <c r="G202" s="51">
        <f t="shared" ref="G202" si="73">SUM(H202:J202)</f>
        <v>0</v>
      </c>
      <c r="H202" s="51">
        <v>0</v>
      </c>
      <c r="I202" s="51">
        <v>0</v>
      </c>
      <c r="J202" s="51">
        <v>0</v>
      </c>
      <c r="K202" s="51">
        <v>0</v>
      </c>
    </row>
    <row r="203" spans="2:11" ht="28.5" customHeight="1" thickBot="1" x14ac:dyDescent="0.3">
      <c r="B203" s="87"/>
      <c r="C203" s="56" t="s">
        <v>8</v>
      </c>
      <c r="D203" s="55">
        <f>SUM(D201:D202)</f>
        <v>28</v>
      </c>
      <c r="E203" s="55">
        <f t="shared" ref="E203:K203" si="74">SUM(E201:E202)</f>
        <v>28</v>
      </c>
      <c r="F203" s="55">
        <f t="shared" si="74"/>
        <v>0</v>
      </c>
      <c r="G203" s="55">
        <f t="shared" si="74"/>
        <v>0</v>
      </c>
      <c r="H203" s="55">
        <f t="shared" si="74"/>
        <v>0</v>
      </c>
      <c r="I203" s="55">
        <f t="shared" si="74"/>
        <v>0</v>
      </c>
      <c r="J203" s="55">
        <f t="shared" si="74"/>
        <v>0</v>
      </c>
      <c r="K203" s="55">
        <f t="shared" si="74"/>
        <v>0</v>
      </c>
    </row>
    <row r="204" spans="2:11" x14ac:dyDescent="0.25">
      <c r="E204" s="34">
        <f>(E203+K203)/D203</f>
        <v>1</v>
      </c>
      <c r="J204" s="22"/>
    </row>
    <row r="205" spans="2:11" ht="15.75" thickBot="1" x14ac:dyDescent="0.3"/>
    <row r="206" spans="2:11" ht="71.25" customHeight="1" thickBot="1" x14ac:dyDescent="0.3">
      <c r="B206" s="3" t="s">
        <v>0</v>
      </c>
      <c r="C206" s="3" t="s">
        <v>1</v>
      </c>
      <c r="D206" s="3" t="s">
        <v>55</v>
      </c>
      <c r="E206" s="3" t="s">
        <v>56</v>
      </c>
      <c r="F206" s="3" t="s">
        <v>57</v>
      </c>
      <c r="G206" s="3" t="s">
        <v>58</v>
      </c>
      <c r="H206" s="3" t="s">
        <v>59</v>
      </c>
      <c r="I206" s="3" t="s">
        <v>60</v>
      </c>
      <c r="J206" s="3" t="s">
        <v>76</v>
      </c>
      <c r="K206" s="3" t="s">
        <v>61</v>
      </c>
    </row>
    <row r="207" spans="2:11" ht="26.25" customHeight="1" x14ac:dyDescent="0.25">
      <c r="B207" s="79" t="s">
        <v>21</v>
      </c>
      <c r="C207" s="19" t="s">
        <v>5</v>
      </c>
      <c r="D207" s="51">
        <f>E207+F207</f>
        <v>17</v>
      </c>
      <c r="E207" s="51">
        <v>17</v>
      </c>
      <c r="F207" s="65">
        <f>G207+K207</f>
        <v>0</v>
      </c>
      <c r="G207" s="38">
        <f>SUM(H207:J207)</f>
        <v>0</v>
      </c>
      <c r="H207" s="51">
        <v>0</v>
      </c>
      <c r="I207" s="51">
        <v>0</v>
      </c>
      <c r="J207" s="51">
        <v>0</v>
      </c>
      <c r="K207" s="51">
        <v>0</v>
      </c>
    </row>
    <row r="208" spans="2:11" ht="26.25" customHeight="1" x14ac:dyDescent="0.25">
      <c r="B208" s="80"/>
      <c r="C208" s="20" t="s">
        <v>2</v>
      </c>
      <c r="D208" s="51">
        <f>E208+F208</f>
        <v>12</v>
      </c>
      <c r="E208" s="51">
        <v>12</v>
      </c>
      <c r="F208" s="65">
        <f>G208+K208</f>
        <v>0</v>
      </c>
      <c r="G208" s="38">
        <f>SUM(H208:J208)</f>
        <v>0</v>
      </c>
      <c r="H208" s="51">
        <v>0</v>
      </c>
      <c r="I208" s="51">
        <v>0</v>
      </c>
      <c r="J208" s="51">
        <v>0</v>
      </c>
      <c r="K208" s="51">
        <v>0</v>
      </c>
    </row>
    <row r="209" spans="2:11" ht="26.25" customHeight="1" x14ac:dyDescent="0.25">
      <c r="B209" s="80"/>
      <c r="C209" s="20" t="s">
        <v>20</v>
      </c>
      <c r="D209" s="51">
        <f>E209+F209</f>
        <v>5</v>
      </c>
      <c r="E209" s="51">
        <v>5</v>
      </c>
      <c r="F209" s="65">
        <f>G209+K209</f>
        <v>0</v>
      </c>
      <c r="G209" s="38">
        <f>SUM(H209:J209)</f>
        <v>0</v>
      </c>
      <c r="H209" s="51">
        <v>0</v>
      </c>
      <c r="I209" s="51">
        <v>0</v>
      </c>
      <c r="J209" s="51">
        <v>0</v>
      </c>
      <c r="K209" s="51">
        <v>0</v>
      </c>
    </row>
    <row r="210" spans="2:11" ht="26.25" customHeight="1" x14ac:dyDescent="0.25">
      <c r="B210" s="80"/>
      <c r="C210" s="21" t="s">
        <v>3</v>
      </c>
      <c r="D210" s="51">
        <f>E210+F210</f>
        <v>11</v>
      </c>
      <c r="E210" s="51">
        <v>11</v>
      </c>
      <c r="F210" s="65">
        <f>G210+K210</f>
        <v>0</v>
      </c>
      <c r="G210" s="38">
        <f>SUM(H210:J210)</f>
        <v>0</v>
      </c>
      <c r="H210" s="51">
        <v>0</v>
      </c>
      <c r="I210" s="51">
        <v>0</v>
      </c>
      <c r="J210" s="51">
        <v>0</v>
      </c>
      <c r="K210" s="51">
        <v>0</v>
      </c>
    </row>
    <row r="211" spans="2:11" ht="26.25" customHeight="1" x14ac:dyDescent="0.25">
      <c r="B211" s="80"/>
      <c r="C211" s="21" t="s">
        <v>46</v>
      </c>
      <c r="D211" s="51">
        <f>E211+F211</f>
        <v>40</v>
      </c>
      <c r="E211" s="51">
        <v>40</v>
      </c>
      <c r="F211" s="65">
        <f>G211+K211</f>
        <v>0</v>
      </c>
      <c r="G211" s="38">
        <f>SUM(H211:J211)</f>
        <v>0</v>
      </c>
      <c r="H211" s="51">
        <v>0</v>
      </c>
      <c r="I211" s="51">
        <v>0</v>
      </c>
      <c r="J211" s="51">
        <v>0</v>
      </c>
      <c r="K211" s="51">
        <v>0</v>
      </c>
    </row>
    <row r="212" spans="2:11" ht="21.75" customHeight="1" x14ac:dyDescent="0.25">
      <c r="B212" s="80"/>
      <c r="C212" s="35" t="s">
        <v>71</v>
      </c>
      <c r="D212" s="51">
        <f t="shared" ref="D212:D215" si="75">E212+F212</f>
        <v>4</v>
      </c>
      <c r="E212" s="51">
        <v>2</v>
      </c>
      <c r="F212" s="51">
        <f t="shared" ref="F212:F215" si="76">G212+K212</f>
        <v>2</v>
      </c>
      <c r="G212" s="51">
        <f t="shared" ref="G212:G215" si="77">SUM(H212:J212)</f>
        <v>0</v>
      </c>
      <c r="H212" s="51">
        <v>0</v>
      </c>
      <c r="I212" s="51">
        <v>0</v>
      </c>
      <c r="J212" s="51">
        <v>0</v>
      </c>
      <c r="K212" s="51">
        <v>2</v>
      </c>
    </row>
    <row r="213" spans="2:11" ht="21.75" customHeight="1" x14ac:dyDescent="0.25">
      <c r="B213" s="80"/>
      <c r="C213" s="35" t="s">
        <v>72</v>
      </c>
      <c r="D213" s="51">
        <f t="shared" si="75"/>
        <v>0</v>
      </c>
      <c r="E213" s="51">
        <v>0</v>
      </c>
      <c r="F213" s="51">
        <f t="shared" si="76"/>
        <v>0</v>
      </c>
      <c r="G213" s="51">
        <f t="shared" si="77"/>
        <v>0</v>
      </c>
      <c r="H213" s="51">
        <v>0</v>
      </c>
      <c r="I213" s="51">
        <v>0</v>
      </c>
      <c r="J213" s="51">
        <v>0</v>
      </c>
      <c r="K213" s="51">
        <v>0</v>
      </c>
    </row>
    <row r="214" spans="2:11" ht="21.75" customHeight="1" x14ac:dyDescent="0.25">
      <c r="B214" s="80"/>
      <c r="C214" s="35" t="s">
        <v>73</v>
      </c>
      <c r="D214" s="51">
        <f t="shared" si="75"/>
        <v>0</v>
      </c>
      <c r="E214" s="51">
        <v>0</v>
      </c>
      <c r="F214" s="51">
        <f t="shared" si="76"/>
        <v>0</v>
      </c>
      <c r="G214" s="51">
        <f t="shared" si="77"/>
        <v>0</v>
      </c>
      <c r="H214" s="51">
        <v>0</v>
      </c>
      <c r="I214" s="51">
        <v>0</v>
      </c>
      <c r="J214" s="51">
        <v>0</v>
      </c>
      <c r="K214" s="51">
        <v>0</v>
      </c>
    </row>
    <row r="215" spans="2:11" ht="21.75" customHeight="1" thickBot="1" x14ac:dyDescent="0.3">
      <c r="B215" s="80"/>
      <c r="C215" s="69" t="s">
        <v>74</v>
      </c>
      <c r="D215" s="53">
        <f t="shared" si="75"/>
        <v>0</v>
      </c>
      <c r="E215" s="51">
        <v>0</v>
      </c>
      <c r="F215" s="53">
        <f t="shared" si="76"/>
        <v>0</v>
      </c>
      <c r="G215" s="53">
        <f t="shared" si="77"/>
        <v>0</v>
      </c>
      <c r="H215" s="51">
        <v>0</v>
      </c>
      <c r="I215" s="51">
        <v>0</v>
      </c>
      <c r="J215" s="51">
        <v>0</v>
      </c>
      <c r="K215" s="51">
        <v>0</v>
      </c>
    </row>
    <row r="216" spans="2:11" ht="19.5" thickBot="1" x14ac:dyDescent="0.3">
      <c r="B216" s="89"/>
      <c r="C216" s="56" t="s">
        <v>12</v>
      </c>
      <c r="D216" s="55">
        <f>SUM(D207:D215)</f>
        <v>89</v>
      </c>
      <c r="E216" s="55">
        <f t="shared" ref="E216:K216" si="78">SUM(E207:E215)</f>
        <v>87</v>
      </c>
      <c r="F216" s="55">
        <f t="shared" si="78"/>
        <v>2</v>
      </c>
      <c r="G216" s="55">
        <f t="shared" si="78"/>
        <v>0</v>
      </c>
      <c r="H216" s="55">
        <f t="shared" si="78"/>
        <v>0</v>
      </c>
      <c r="I216" s="55">
        <f t="shared" si="78"/>
        <v>0</v>
      </c>
      <c r="J216" s="55">
        <f t="shared" si="78"/>
        <v>0</v>
      </c>
      <c r="K216" s="55">
        <f t="shared" si="78"/>
        <v>2</v>
      </c>
    </row>
    <row r="217" spans="2:11" ht="15.75" thickBot="1" x14ac:dyDescent="0.3">
      <c r="B217" s="92"/>
      <c r="C217" s="93"/>
      <c r="D217" s="93"/>
      <c r="E217" s="34">
        <f>(E216+K216)/D216</f>
        <v>1</v>
      </c>
      <c r="F217" s="42"/>
      <c r="J217" s="22"/>
    </row>
    <row r="218" spans="2:11" ht="15.75" thickBot="1" x14ac:dyDescent="0.3"/>
    <row r="219" spans="2:11" ht="71.25" customHeight="1" thickBot="1" x14ac:dyDescent="0.3">
      <c r="B219" s="3" t="s">
        <v>0</v>
      </c>
      <c r="C219" s="3" t="s">
        <v>1</v>
      </c>
      <c r="D219" s="3" t="s">
        <v>55</v>
      </c>
      <c r="E219" s="3" t="s">
        <v>56</v>
      </c>
      <c r="F219" s="3" t="s">
        <v>57</v>
      </c>
      <c r="G219" s="3" t="s">
        <v>58</v>
      </c>
      <c r="H219" s="3" t="s">
        <v>59</v>
      </c>
      <c r="I219" s="3" t="s">
        <v>60</v>
      </c>
      <c r="J219" s="3" t="s">
        <v>76</v>
      </c>
      <c r="K219" s="3" t="s">
        <v>61</v>
      </c>
    </row>
    <row r="220" spans="2:11" ht="21" customHeight="1" x14ac:dyDescent="0.25">
      <c r="B220" s="90" t="s">
        <v>41</v>
      </c>
      <c r="C220" s="6" t="s">
        <v>3</v>
      </c>
      <c r="D220" s="51">
        <f>E220+F220</f>
        <v>12</v>
      </c>
      <c r="E220" s="51">
        <v>12</v>
      </c>
      <c r="F220" s="51">
        <f>G220+K220</f>
        <v>0</v>
      </c>
      <c r="G220" s="51">
        <f>SUM(H220:J220)</f>
        <v>0</v>
      </c>
      <c r="H220" s="51">
        <v>0</v>
      </c>
      <c r="I220" s="51">
        <v>0</v>
      </c>
      <c r="J220" s="51">
        <v>0</v>
      </c>
      <c r="K220" s="51">
        <v>0</v>
      </c>
    </row>
    <row r="221" spans="2:11" ht="21" customHeight="1" x14ac:dyDescent="0.25">
      <c r="B221" s="91"/>
      <c r="C221" s="27" t="s">
        <v>46</v>
      </c>
      <c r="D221" s="51">
        <f>E221+F221</f>
        <v>8</v>
      </c>
      <c r="E221" s="51">
        <v>8</v>
      </c>
      <c r="F221" s="51">
        <f>G221+K221</f>
        <v>0</v>
      </c>
      <c r="G221" s="51">
        <f>SUM(H221:J221)</f>
        <v>0</v>
      </c>
      <c r="H221" s="51">
        <v>0</v>
      </c>
      <c r="I221" s="51">
        <v>0</v>
      </c>
      <c r="J221" s="51">
        <v>0</v>
      </c>
      <c r="K221" s="51">
        <v>0</v>
      </c>
    </row>
    <row r="222" spans="2:11" ht="21" customHeight="1" x14ac:dyDescent="0.25">
      <c r="B222" s="91"/>
      <c r="C222" s="35" t="s">
        <v>71</v>
      </c>
      <c r="D222" s="51">
        <f t="shared" ref="D222:D225" si="79">E222+F222</f>
        <v>0</v>
      </c>
      <c r="E222" s="51">
        <v>0</v>
      </c>
      <c r="F222" s="51">
        <f t="shared" ref="F222:F225" si="80">G222+K222</f>
        <v>0</v>
      </c>
      <c r="G222" s="51">
        <f t="shared" ref="G222:G225" si="81">SUM(H222:J222)</f>
        <v>0</v>
      </c>
      <c r="H222" s="51">
        <v>0</v>
      </c>
      <c r="I222" s="51">
        <v>0</v>
      </c>
      <c r="J222" s="51">
        <v>0</v>
      </c>
      <c r="K222" s="51">
        <v>0</v>
      </c>
    </row>
    <row r="223" spans="2:11" ht="21" customHeight="1" x14ac:dyDescent="0.25">
      <c r="B223" s="91"/>
      <c r="C223" s="35" t="s">
        <v>72</v>
      </c>
      <c r="D223" s="51">
        <f t="shared" si="79"/>
        <v>36</v>
      </c>
      <c r="E223" s="51">
        <v>30</v>
      </c>
      <c r="F223" s="51">
        <f t="shared" si="80"/>
        <v>6</v>
      </c>
      <c r="G223" s="51">
        <f t="shared" si="81"/>
        <v>0</v>
      </c>
      <c r="H223" s="51">
        <v>0</v>
      </c>
      <c r="I223" s="51">
        <v>0</v>
      </c>
      <c r="J223" s="51">
        <v>0</v>
      </c>
      <c r="K223" s="51">
        <v>6</v>
      </c>
    </row>
    <row r="224" spans="2:11" ht="21" customHeight="1" x14ac:dyDescent="0.25">
      <c r="B224" s="91"/>
      <c r="C224" s="35" t="s">
        <v>73</v>
      </c>
      <c r="D224" s="51">
        <f t="shared" si="79"/>
        <v>0</v>
      </c>
      <c r="E224" s="51">
        <v>0</v>
      </c>
      <c r="F224" s="51">
        <f t="shared" si="80"/>
        <v>0</v>
      </c>
      <c r="G224" s="51">
        <f t="shared" si="81"/>
        <v>0</v>
      </c>
      <c r="H224" s="51">
        <v>0</v>
      </c>
      <c r="I224" s="51">
        <v>0</v>
      </c>
      <c r="J224" s="51">
        <v>0</v>
      </c>
      <c r="K224" s="51">
        <v>0</v>
      </c>
    </row>
    <row r="225" spans="2:11" ht="21" customHeight="1" thickBot="1" x14ac:dyDescent="0.3">
      <c r="B225" s="91"/>
      <c r="C225" s="69" t="s">
        <v>74</v>
      </c>
      <c r="D225" s="53">
        <f t="shared" si="79"/>
        <v>5</v>
      </c>
      <c r="E225" s="51">
        <v>5</v>
      </c>
      <c r="F225" s="53">
        <f t="shared" si="80"/>
        <v>0</v>
      </c>
      <c r="G225" s="53">
        <f t="shared" si="81"/>
        <v>0</v>
      </c>
      <c r="H225" s="51">
        <v>0</v>
      </c>
      <c r="I225" s="51">
        <v>0</v>
      </c>
      <c r="J225" s="51">
        <v>0</v>
      </c>
      <c r="K225" s="51">
        <v>0</v>
      </c>
    </row>
    <row r="226" spans="2:11" ht="32.25" customHeight="1" thickBot="1" x14ac:dyDescent="0.3">
      <c r="B226" s="87"/>
      <c r="C226" s="56" t="s">
        <v>12</v>
      </c>
      <c r="D226" s="55">
        <f>SUM(D220:D225)</f>
        <v>61</v>
      </c>
      <c r="E226" s="55">
        <f t="shared" ref="E226:K226" si="82">SUM(E220:E225)</f>
        <v>55</v>
      </c>
      <c r="F226" s="55">
        <f t="shared" si="82"/>
        <v>6</v>
      </c>
      <c r="G226" s="55">
        <f t="shared" si="82"/>
        <v>0</v>
      </c>
      <c r="H226" s="55">
        <f t="shared" si="82"/>
        <v>0</v>
      </c>
      <c r="I226" s="55">
        <f t="shared" si="82"/>
        <v>0</v>
      </c>
      <c r="J226" s="55">
        <f t="shared" si="82"/>
        <v>0</v>
      </c>
      <c r="K226" s="55">
        <f t="shared" si="82"/>
        <v>6</v>
      </c>
    </row>
    <row r="227" spans="2:11" ht="15.75" thickBot="1" x14ac:dyDescent="0.3">
      <c r="E227" s="34">
        <f>(E226+K226)/D226</f>
        <v>1</v>
      </c>
      <c r="J227" s="22"/>
    </row>
    <row r="228" spans="2:11" ht="71.25" customHeight="1" thickBot="1" x14ac:dyDescent="0.3">
      <c r="B228" s="3" t="s">
        <v>0</v>
      </c>
      <c r="C228" s="3" t="s">
        <v>1</v>
      </c>
      <c r="D228" s="3" t="s">
        <v>55</v>
      </c>
      <c r="E228" s="3" t="s">
        <v>56</v>
      </c>
      <c r="F228" s="3" t="s">
        <v>57</v>
      </c>
      <c r="G228" s="3" t="s">
        <v>58</v>
      </c>
      <c r="H228" s="3" t="s">
        <v>59</v>
      </c>
      <c r="I228" s="3" t="s">
        <v>60</v>
      </c>
      <c r="J228" s="3" t="s">
        <v>76</v>
      </c>
      <c r="K228" s="3" t="s">
        <v>61</v>
      </c>
    </row>
    <row r="229" spans="2:11" ht="30.75" customHeight="1" thickBot="1" x14ac:dyDescent="0.3">
      <c r="B229" s="82" t="s">
        <v>51</v>
      </c>
      <c r="C229" s="83"/>
      <c r="D229" s="24">
        <f t="shared" ref="D229:K229" si="83">D172+D185+D197+D203+D216+D226</f>
        <v>1040</v>
      </c>
      <c r="E229" s="24">
        <f t="shared" si="83"/>
        <v>987</v>
      </c>
      <c r="F229" s="24">
        <f t="shared" si="83"/>
        <v>53</v>
      </c>
      <c r="G229" s="24">
        <f t="shared" si="83"/>
        <v>4</v>
      </c>
      <c r="H229" s="24">
        <f t="shared" si="83"/>
        <v>0</v>
      </c>
      <c r="I229" s="24">
        <f t="shared" si="83"/>
        <v>0</v>
      </c>
      <c r="J229" s="24">
        <f t="shared" si="83"/>
        <v>4</v>
      </c>
      <c r="K229" s="24">
        <f t="shared" si="83"/>
        <v>49</v>
      </c>
    </row>
    <row r="231" spans="2:11" ht="15.75" thickBot="1" x14ac:dyDescent="0.3"/>
    <row r="232" spans="2:11" ht="71.25" customHeight="1" thickBot="1" x14ac:dyDescent="0.3">
      <c r="B232" s="3" t="s">
        <v>0</v>
      </c>
      <c r="C232" s="3" t="s">
        <v>1</v>
      </c>
      <c r="D232" s="3" t="s">
        <v>55</v>
      </c>
      <c r="E232" s="3" t="s">
        <v>56</v>
      </c>
      <c r="F232" s="3" t="s">
        <v>57</v>
      </c>
      <c r="G232" s="3" t="s">
        <v>58</v>
      </c>
      <c r="H232" s="3" t="s">
        <v>59</v>
      </c>
      <c r="I232" s="3" t="s">
        <v>60</v>
      </c>
      <c r="J232" s="3" t="s">
        <v>76</v>
      </c>
      <c r="K232" s="3" t="s">
        <v>61</v>
      </c>
    </row>
    <row r="233" spans="2:11" ht="30.75" customHeight="1" thickBot="1" x14ac:dyDescent="0.3">
      <c r="B233" s="82" t="s">
        <v>52</v>
      </c>
      <c r="C233" s="83"/>
      <c r="D233" s="24">
        <f>D82+D155+D229</f>
        <v>4316</v>
      </c>
      <c r="E233" s="24">
        <f>E82+E155+E229</f>
        <v>3964</v>
      </c>
      <c r="F233" s="24">
        <f>F82+F155+F229</f>
        <v>352</v>
      </c>
      <c r="G233" s="24">
        <f>G82+G155+G229</f>
        <v>134</v>
      </c>
      <c r="H233" s="24">
        <f>H82+H155+H229</f>
        <v>0</v>
      </c>
      <c r="I233" s="24">
        <f>I82+I155+I229</f>
        <v>0</v>
      </c>
      <c r="J233" s="24">
        <f>J82+J155+J229</f>
        <v>134</v>
      </c>
      <c r="K233" s="24">
        <f>K82+K155+K229</f>
        <v>218</v>
      </c>
    </row>
    <row r="234" spans="2:11" ht="30.75" customHeight="1" x14ac:dyDescent="0.25">
      <c r="B234" s="29"/>
      <c r="C234" s="29"/>
      <c r="D234" s="31"/>
      <c r="E234" s="34">
        <f>(E233+K233)/D233</f>
        <v>0.96895273401297499</v>
      </c>
      <c r="F234" s="31"/>
      <c r="G234" s="31"/>
      <c r="H234" s="31"/>
      <c r="I234" s="31"/>
      <c r="J234" s="31"/>
      <c r="K234" s="31"/>
    </row>
    <row r="236" spans="2:11" ht="15.75" thickBot="1" x14ac:dyDescent="0.3"/>
    <row r="237" spans="2:11" ht="71.25" customHeight="1" thickBot="1" x14ac:dyDescent="0.3">
      <c r="B237" s="3" t="s">
        <v>0</v>
      </c>
      <c r="C237" s="3" t="s">
        <v>1</v>
      </c>
      <c r="D237" s="3" t="s">
        <v>55</v>
      </c>
      <c r="E237" s="3" t="s">
        <v>56</v>
      </c>
      <c r="F237" s="3" t="s">
        <v>57</v>
      </c>
      <c r="G237" s="3" t="s">
        <v>58</v>
      </c>
      <c r="H237" s="3" t="s">
        <v>59</v>
      </c>
      <c r="I237" s="3" t="s">
        <v>60</v>
      </c>
      <c r="J237" s="3" t="s">
        <v>76</v>
      </c>
      <c r="K237" s="3" t="s">
        <v>61</v>
      </c>
    </row>
    <row r="238" spans="2:11" ht="21.75" customHeight="1" x14ac:dyDescent="0.25">
      <c r="B238" s="79" t="s">
        <v>12</v>
      </c>
      <c r="C238" s="70" t="s">
        <v>5</v>
      </c>
      <c r="D238" s="52">
        <f>D12+D28+D43+D57+D70+D91+D104+D118+D132+D164+D176+D207</f>
        <v>438</v>
      </c>
      <c r="E238" s="52">
        <f>E12+E28+E43+E57+E70+E91+E104+E118+E132+E164+E176+E207</f>
        <v>375</v>
      </c>
      <c r="F238" s="52">
        <f>F12+F28+F43+F57+F70+F91+F104+F118+F132+F164+F176+F207</f>
        <v>63</v>
      </c>
      <c r="G238" s="52">
        <f>G12+G28+G43+G57+G70+G91+G104+G118+G132+G164+G176+G207</f>
        <v>63</v>
      </c>
      <c r="H238" s="52">
        <f>H12+H28+H43+H57+H70+H91+H104+H118+H132+H164+H176+H207</f>
        <v>0</v>
      </c>
      <c r="I238" s="52">
        <f>I12+I28+I43+I57+I70+I91+I104+I118+I132+I164+I176+I207</f>
        <v>0</v>
      </c>
      <c r="J238" s="52">
        <f>J12+J28+J43+J57+J70+J91+J104+J118+J132+J164+J176+J207</f>
        <v>63</v>
      </c>
      <c r="K238" s="67">
        <f>K12+K28+K43+K57+K70+K91+K104+K118+K132+K164+K176+K207</f>
        <v>0</v>
      </c>
    </row>
    <row r="239" spans="2:11" ht="21.75" customHeight="1" x14ac:dyDescent="0.25">
      <c r="B239" s="80"/>
      <c r="C239" s="35" t="s">
        <v>20</v>
      </c>
      <c r="D239" s="51">
        <f>D13+D29+D45+D58+D71+D92+D106+D119+D133+D146+D165+D177+D189+D209</f>
        <v>551</v>
      </c>
      <c r="E239" s="51">
        <f>E13+E29+E45+E58+E71+E92+E106+E119+E133+E146+E165+E177+E189+E209</f>
        <v>502</v>
      </c>
      <c r="F239" s="51">
        <f>F13+F29+F45+F58+F71+F92+F106+F119+F133+F146+F165+F177+F189+F209</f>
        <v>49</v>
      </c>
      <c r="G239" s="51">
        <f>G13+G29+G45+G58+G71+G92+G106+G119+G133+G146+G165+G177+G189+G209</f>
        <v>28</v>
      </c>
      <c r="H239" s="51">
        <f>H13+H29+H45+H58+H71+H92+H106+H119+H133+H146+H165+H177+H189+H209</f>
        <v>0</v>
      </c>
      <c r="I239" s="51">
        <f>I13+I29+I45+I58+I71+I92+I106+I119+I133+I146+I165+I177+I189+I209</f>
        <v>0</v>
      </c>
      <c r="J239" s="51">
        <f>J13+J29+J45+J58+J71+J92+J106+J119+J133+J146+J165+J177+J189+J209</f>
        <v>28</v>
      </c>
      <c r="K239" s="65">
        <f>K13+K29+K45+K58+K71+K92+K106+K119+K133+K146+K165+K177+K189+K209</f>
        <v>21</v>
      </c>
    </row>
    <row r="240" spans="2:11" ht="21.75" customHeight="1" x14ac:dyDescent="0.25">
      <c r="B240" s="80"/>
      <c r="C240" s="35" t="s">
        <v>30</v>
      </c>
      <c r="D240" s="51">
        <f>D14+D30+D44+D59+D72+D134</f>
        <v>677</v>
      </c>
      <c r="E240" s="51">
        <f>E14+E30+E44+E59+E72+E134</f>
        <v>677</v>
      </c>
      <c r="F240" s="51">
        <f>F14+F30+F44+F59+F72+F134</f>
        <v>0</v>
      </c>
      <c r="G240" s="51">
        <f>G14+G30+G44+G59+G72+G134</f>
        <v>0</v>
      </c>
      <c r="H240" s="51">
        <f>H14+H30+H44+H59+H72+H134</f>
        <v>0</v>
      </c>
      <c r="I240" s="51">
        <f>I14+I30+I44+I59+I72+I134</f>
        <v>0</v>
      </c>
      <c r="J240" s="51">
        <f>J14+J30+J44+J59+J72+J134</f>
        <v>0</v>
      </c>
      <c r="K240" s="65">
        <f>K14+K30+K44+K59+K72+K134</f>
        <v>0</v>
      </c>
    </row>
    <row r="241" spans="2:11" ht="21.75" customHeight="1" x14ac:dyDescent="0.25">
      <c r="B241" s="80"/>
      <c r="C241" s="37" t="s">
        <v>10</v>
      </c>
      <c r="D241" s="51">
        <f>D31+D120</f>
        <v>46</v>
      </c>
      <c r="E241" s="51">
        <f>E31+E120</f>
        <v>46</v>
      </c>
      <c r="F241" s="51">
        <f>F31+F120</f>
        <v>0</v>
      </c>
      <c r="G241" s="51">
        <f>G31+G120</f>
        <v>0</v>
      </c>
      <c r="H241" s="51">
        <f>H31+H120</f>
        <v>0</v>
      </c>
      <c r="I241" s="51">
        <f>I31+I120</f>
        <v>0</v>
      </c>
      <c r="J241" s="51">
        <f>J31+J120</f>
        <v>0</v>
      </c>
      <c r="K241" s="65">
        <f>K31+K120</f>
        <v>0</v>
      </c>
    </row>
    <row r="242" spans="2:11" ht="21.75" customHeight="1" x14ac:dyDescent="0.25">
      <c r="B242" s="80"/>
      <c r="C242" s="37" t="s">
        <v>7</v>
      </c>
      <c r="D242" s="51">
        <f>D17+D32+D47+D60+D74+D94+D107+D136+D178</f>
        <v>108</v>
      </c>
      <c r="E242" s="51">
        <f>E17+E32+E47+E60+E74+E94+E107+E136+E178</f>
        <v>108</v>
      </c>
      <c r="F242" s="51">
        <f>F17+F32+F47+F60+F74+F94+F107+F136+F178</f>
        <v>0</v>
      </c>
      <c r="G242" s="51">
        <f>G17+G32+G47+G60+G74+G94+G107+G136+G178</f>
        <v>0</v>
      </c>
      <c r="H242" s="51">
        <f>H17+H32+H47+H60+H74+H94+H107+H136+H178</f>
        <v>0</v>
      </c>
      <c r="I242" s="51">
        <f>I17+I32+I47+I60+I74+I94+I107+I136+I178</f>
        <v>0</v>
      </c>
      <c r="J242" s="51">
        <f>J17+J32+J47+J60+J74+J94+J107+J136+J178</f>
        <v>0</v>
      </c>
      <c r="K242" s="65">
        <f>K17+K32+K47+K60+K74+K94+K107+K136+K178</f>
        <v>0</v>
      </c>
    </row>
    <row r="243" spans="2:11" ht="21.75" customHeight="1" x14ac:dyDescent="0.25">
      <c r="B243" s="80"/>
      <c r="C243" s="35" t="s">
        <v>3</v>
      </c>
      <c r="D243" s="51">
        <f>D15+D33+D46+D73+D93+D135+D191+D210+D220</f>
        <v>92</v>
      </c>
      <c r="E243" s="51">
        <f>E15+E33+E46+E73+E93+E135+E191+E210+E220</f>
        <v>92</v>
      </c>
      <c r="F243" s="51">
        <f>F15+F33+F46+F73+F93+F135+F191+F210+F220</f>
        <v>0</v>
      </c>
      <c r="G243" s="51">
        <f>G15+G33+G46+G73+G93+G135+G191+G210+G220</f>
        <v>0</v>
      </c>
      <c r="H243" s="51">
        <f>H15+H33+H46+H73+H93+H135+H191+H210+H220</f>
        <v>0</v>
      </c>
      <c r="I243" s="51">
        <f>I15+I33+I46+I73+I93+I135+I191+I210+I220</f>
        <v>0</v>
      </c>
      <c r="J243" s="51">
        <f>J15+J33+J46+J73+J93+J135+J191+J210+J220</f>
        <v>0</v>
      </c>
      <c r="K243" s="65">
        <f>K15+K33+K46+K73+K93+K135+K191+K210+K220</f>
        <v>0</v>
      </c>
    </row>
    <row r="244" spans="2:11" ht="21.75" customHeight="1" x14ac:dyDescent="0.25">
      <c r="B244" s="80"/>
      <c r="C244" s="35" t="s">
        <v>47</v>
      </c>
      <c r="D244" s="51">
        <f>D18+D34+D95+D108+D122+D137+D166+D180+D192+D201+D208</f>
        <v>134</v>
      </c>
      <c r="E244" s="51">
        <f>E18+E34+E95+E108+E122+E137+E166+E180+E192+E201+E208</f>
        <v>134</v>
      </c>
      <c r="F244" s="51">
        <f>F18+F34+F95+F108+F122+F137+F166+F180+F192+F201+F208</f>
        <v>0</v>
      </c>
      <c r="G244" s="51">
        <f>G18+G34+G95+G108+G122+G137+G166+G180+G192+G201+G208</f>
        <v>0</v>
      </c>
      <c r="H244" s="51">
        <f>H18+H34+H95+H108+H122+H137+H166+H180+H192+H201+H208</f>
        <v>0</v>
      </c>
      <c r="I244" s="51">
        <f>I18+I34+I95+I108+I122+I137+I166+I180+I192+I201+I208</f>
        <v>0</v>
      </c>
      <c r="J244" s="51">
        <f>J18+J34+J95+J108+J122+J137+J166+J180+J192+J201+J208</f>
        <v>0</v>
      </c>
      <c r="K244" s="65">
        <f>K18+K34+K95+K108+K122+K137+K166+K180+K192+K201+K208</f>
        <v>0</v>
      </c>
    </row>
    <row r="245" spans="2:11" ht="21.75" customHeight="1" x14ac:dyDescent="0.25">
      <c r="B245" s="80"/>
      <c r="C245" s="35" t="s">
        <v>75</v>
      </c>
      <c r="D245" s="51">
        <f>D19+D123</f>
        <v>12</v>
      </c>
      <c r="E245" s="51">
        <f>E19+E123</f>
        <v>12</v>
      </c>
      <c r="F245" s="51">
        <f>F19+F123</f>
        <v>0</v>
      </c>
      <c r="G245" s="51">
        <f>G19+G123</f>
        <v>0</v>
      </c>
      <c r="H245" s="51">
        <f>H19+H123</f>
        <v>0</v>
      </c>
      <c r="I245" s="51">
        <f>I19+I123</f>
        <v>0</v>
      </c>
      <c r="J245" s="51">
        <f>J19+J123</f>
        <v>0</v>
      </c>
      <c r="K245" s="65">
        <f>K19+K123</f>
        <v>0</v>
      </c>
    </row>
    <row r="246" spans="2:11" ht="21.75" customHeight="1" x14ac:dyDescent="0.25">
      <c r="B246" s="80"/>
      <c r="C246" s="35" t="s">
        <v>16</v>
      </c>
      <c r="D246" s="51">
        <f>D16+D48+D179</f>
        <v>22</v>
      </c>
      <c r="E246" s="51">
        <f>E16+E48+E179</f>
        <v>22</v>
      </c>
      <c r="F246" s="51">
        <f>F16+F48+F179</f>
        <v>0</v>
      </c>
      <c r="G246" s="51">
        <f>G16+G48+G179</f>
        <v>0</v>
      </c>
      <c r="H246" s="51">
        <f>H16+H48+H179</f>
        <v>0</v>
      </c>
      <c r="I246" s="51">
        <f>I16+I48+I179</f>
        <v>0</v>
      </c>
      <c r="J246" s="51">
        <f>J16+J48+J179</f>
        <v>0</v>
      </c>
      <c r="K246" s="65">
        <f>K16+K48+K179</f>
        <v>0</v>
      </c>
    </row>
    <row r="247" spans="2:11" ht="21.75" customHeight="1" x14ac:dyDescent="0.25">
      <c r="B247" s="80"/>
      <c r="C247" s="37" t="s">
        <v>9</v>
      </c>
      <c r="D247" s="51">
        <f>D61+D109+D121+D167+D190+D211+D221</f>
        <v>122</v>
      </c>
      <c r="E247" s="51">
        <f>E61+E109+E121+E167+E190+E211+E221</f>
        <v>122</v>
      </c>
      <c r="F247" s="51">
        <f>F61+F109+F121+F167+F190+F211+F221</f>
        <v>0</v>
      </c>
      <c r="G247" s="51">
        <f>G61+G109+G121+G167+G190+G211+G221</f>
        <v>0</v>
      </c>
      <c r="H247" s="51">
        <f>H61+H109+H121+H167+H190+H211+H221</f>
        <v>0</v>
      </c>
      <c r="I247" s="51">
        <f>I61+I109+I121+I167+I190+I211+I221</f>
        <v>0</v>
      </c>
      <c r="J247" s="51">
        <f>J61+J109+J121+J167+J190+J211+J221</f>
        <v>0</v>
      </c>
      <c r="K247" s="65">
        <f>K61+K109+K121+K167+K190+K211+K221</f>
        <v>0</v>
      </c>
    </row>
    <row r="248" spans="2:11" ht="21.75" customHeight="1" x14ac:dyDescent="0.25">
      <c r="B248" s="80"/>
      <c r="C248" s="37" t="s">
        <v>35</v>
      </c>
      <c r="D248" s="51">
        <f>D105</f>
        <v>37</v>
      </c>
      <c r="E248" s="51">
        <f>E105</f>
        <v>21</v>
      </c>
      <c r="F248" s="51">
        <f>F105</f>
        <v>16</v>
      </c>
      <c r="G248" s="51">
        <f>G105</f>
        <v>2</v>
      </c>
      <c r="H248" s="51">
        <f>H105</f>
        <v>0</v>
      </c>
      <c r="I248" s="51">
        <f>I105</f>
        <v>0</v>
      </c>
      <c r="J248" s="51">
        <f>J105</f>
        <v>2</v>
      </c>
      <c r="K248" s="65">
        <f>K105</f>
        <v>14</v>
      </c>
    </row>
    <row r="249" spans="2:11" ht="21" customHeight="1" x14ac:dyDescent="0.25">
      <c r="B249" s="80"/>
      <c r="C249" s="35" t="s">
        <v>71</v>
      </c>
      <c r="D249" s="51">
        <f t="shared" ref="D249:D252" si="84">E249+F249</f>
        <v>740</v>
      </c>
      <c r="E249" s="51">
        <f>E20+E35+E49+E62+E75+E96+E110+E124+E138+E147+E168+E181+E193+E202+E212+E222</f>
        <v>666</v>
      </c>
      <c r="F249" s="51">
        <f>F20+F35+F49+F62+F75+F96+F110+F124+F138+F147+F168+F181+F193+F202+F212+F222</f>
        <v>74</v>
      </c>
      <c r="G249" s="51">
        <f>G20+G35+G49+G62+G75+G96+G110+G124+G138+G147+G168+G181+G193+G202+G212+G222</f>
        <v>12</v>
      </c>
      <c r="H249" s="51">
        <f>H20+H35+H49+H62+H75+H96+H110+H124+H138+H147+H168+H181+H193+H202+H212+H222</f>
        <v>0</v>
      </c>
      <c r="I249" s="51">
        <f>I20+I35+I49+I62+I75+I96+I110+I124+I138+I147+I168+I181+I193+I202+I212+I222</f>
        <v>0</v>
      </c>
      <c r="J249" s="51">
        <f>J20+J35+J49+J62+J75+J96+J110+J124+J138+J147+J168+J181+J193+J202+J212+J222</f>
        <v>12</v>
      </c>
      <c r="K249" s="65">
        <f>K20+K35+K49+K62+K75+K96+K110+K124+K138+K147+K168+K181+K193+K202+K212+K222</f>
        <v>62</v>
      </c>
    </row>
    <row r="250" spans="2:11" ht="21" customHeight="1" x14ac:dyDescent="0.25">
      <c r="B250" s="80"/>
      <c r="C250" s="35" t="s">
        <v>72</v>
      </c>
      <c r="D250" s="51">
        <f t="shared" si="84"/>
        <v>555</v>
      </c>
      <c r="E250" s="51">
        <f>E21+E36+E50+E63+E76+E97+E111+E125+E139+E148+E169+E182+E194+E213+E223</f>
        <v>521</v>
      </c>
      <c r="F250" s="51">
        <f>F21+F36+F50+F63+F76+F97+F111+F125+F139+F148+F169+F182+F194+F213+F223</f>
        <v>34</v>
      </c>
      <c r="G250" s="51">
        <f>G21+G36+G50+G63+G76+G97+G111+G125+G139+G148+G169+G182+G194+G213+G223</f>
        <v>13</v>
      </c>
      <c r="H250" s="51">
        <f>H21+H36+H50+H63+H76+H97+H111+H125+H139+H148+H169+H182+H194+H213+H223</f>
        <v>0</v>
      </c>
      <c r="I250" s="51">
        <f>I21+I36+I50+I63+I76+I97+I111+I125+I139+I148+I169+I182+I194+I213+I223</f>
        <v>0</v>
      </c>
      <c r="J250" s="51">
        <f>J21+J36+J50+J63+J76+J97+J111+J125+J139+J148+J169+J182+J194+J213+J223</f>
        <v>13</v>
      </c>
      <c r="K250" s="65">
        <f>K21+K36+K50+K63+K76+K97+K111+K125+K139+K148+K169+K182+K194+K213+K223</f>
        <v>21</v>
      </c>
    </row>
    <row r="251" spans="2:11" ht="21" customHeight="1" x14ac:dyDescent="0.25">
      <c r="B251" s="80"/>
      <c r="C251" s="35" t="s">
        <v>73</v>
      </c>
      <c r="D251" s="51">
        <f t="shared" si="84"/>
        <v>81</v>
      </c>
      <c r="E251" s="51">
        <f>E22+E37+E51+E64+E77+E98+E112+E126+E140+E149+E170+E183+E195+E214+E224</f>
        <v>72</v>
      </c>
      <c r="F251" s="51">
        <f>F22+F37+F51+F64+F77+F98+F112+F126+F140+F149+F170+F183+F195+F214+F224</f>
        <v>9</v>
      </c>
      <c r="G251" s="51">
        <f>G22+G37+G51+G64+G77+G98+G112+G126+G140+G149+G170+G183+G195+G214+G224</f>
        <v>2</v>
      </c>
      <c r="H251" s="51">
        <f>H22+H37+H51+H64+H77+H98+H112+H126+H140+H149+H170+H183+H195+H214+H224</f>
        <v>0</v>
      </c>
      <c r="I251" s="51">
        <f>I22+I37+I51+I64+I77+I98+I112+I126+I140+I149+I170+I183+I195+I214+I224</f>
        <v>0</v>
      </c>
      <c r="J251" s="51">
        <f>J22+J37+J51+J64+J77+J98+J112+J126+J140+J149+J170+J183+J195+J214+J224</f>
        <v>2</v>
      </c>
      <c r="K251" s="65">
        <f>K22+K37+K51+K64+K77+K98+K112+K126+K140+K149+K170+K183+K195+K214+K224</f>
        <v>7</v>
      </c>
    </row>
    <row r="252" spans="2:11" ht="21" customHeight="1" thickBot="1" x14ac:dyDescent="0.3">
      <c r="B252" s="80"/>
      <c r="C252" s="36" t="s">
        <v>74</v>
      </c>
      <c r="D252" s="53">
        <f t="shared" si="84"/>
        <v>701</v>
      </c>
      <c r="E252" s="53">
        <f>E23+E38+E52+E65+E78+E99+E113+E127+E141+E150+E171+E184+E196+E215+E225</f>
        <v>594</v>
      </c>
      <c r="F252" s="53">
        <f>F23+F38+F52+F65+F78+F99+F113+F127+F141+F150+F171+F184+F196+F215+F225</f>
        <v>107</v>
      </c>
      <c r="G252" s="53">
        <f>G23+G38+G52+G65+G78+G99+G113+G127+G141+G150+G171+G184+G196+G215+G225</f>
        <v>14</v>
      </c>
      <c r="H252" s="53">
        <f>H23+H38+H52+H65+H78+H99+H113+H127+H141+H150+H171+H184+H196+H215+H225</f>
        <v>0</v>
      </c>
      <c r="I252" s="53">
        <f>I23+I38+I52+I65+I78+I99+I113+I127+I141+I150+I171+I184+I196+I215+I225</f>
        <v>0</v>
      </c>
      <c r="J252" s="53">
        <f>J23+J38+J52+J65+J78+J99+J113+J127+J141+J150+J171+J184+J196+J215+J225</f>
        <v>14</v>
      </c>
      <c r="K252" s="68">
        <f>K23+K38+K52+K65+K78+K99+K113+K127+K141+K150+K171+K184+K196+K215+K225</f>
        <v>93</v>
      </c>
    </row>
    <row r="253" spans="2:11" ht="19.5" thickBot="1" x14ac:dyDescent="0.3">
      <c r="B253" s="81"/>
      <c r="C253" s="17" t="s">
        <v>12</v>
      </c>
      <c r="D253" s="24">
        <f t="shared" ref="D253:K253" si="85">SUM(D238:D252)</f>
        <v>4316</v>
      </c>
      <c r="E253" s="24">
        <f t="shared" si="85"/>
        <v>3964</v>
      </c>
      <c r="F253" s="24">
        <f t="shared" si="85"/>
        <v>352</v>
      </c>
      <c r="G253" s="24">
        <f t="shared" si="85"/>
        <v>134</v>
      </c>
      <c r="H253" s="24">
        <f t="shared" si="85"/>
        <v>0</v>
      </c>
      <c r="I253" s="24">
        <f t="shared" si="85"/>
        <v>0</v>
      </c>
      <c r="J253" s="24">
        <f t="shared" si="85"/>
        <v>134</v>
      </c>
      <c r="K253" s="25">
        <f t="shared" si="85"/>
        <v>218</v>
      </c>
    </row>
    <row r="255" spans="2:11" ht="18.75" x14ac:dyDescent="0.25">
      <c r="D255" s="33"/>
      <c r="E255" s="33"/>
      <c r="F255" s="33"/>
      <c r="G255" s="33"/>
      <c r="H255" s="33"/>
      <c r="I255" s="33"/>
      <c r="J255" s="33"/>
      <c r="K255" s="33"/>
    </row>
    <row r="256" spans="2:11" ht="15.75" thickBot="1" x14ac:dyDescent="0.3">
      <c r="C256" s="1" t="s">
        <v>53</v>
      </c>
    </row>
    <row r="257" spans="2:11" ht="65.25" customHeight="1" thickBot="1" x14ac:dyDescent="0.3">
      <c r="B257" s="3" t="s">
        <v>0</v>
      </c>
      <c r="C257" s="3" t="s">
        <v>0</v>
      </c>
      <c r="D257" s="3" t="s">
        <v>55</v>
      </c>
      <c r="E257" s="3" t="s">
        <v>56</v>
      </c>
      <c r="F257" s="3" t="s">
        <v>57</v>
      </c>
      <c r="G257" s="3" t="s">
        <v>58</v>
      </c>
      <c r="H257" s="3" t="s">
        <v>59</v>
      </c>
      <c r="I257" s="3" t="s">
        <v>60</v>
      </c>
      <c r="J257" s="3" t="s">
        <v>76</v>
      </c>
      <c r="K257" s="3" t="s">
        <v>61</v>
      </c>
    </row>
    <row r="258" spans="2:11" ht="21.75" customHeight="1" x14ac:dyDescent="0.25">
      <c r="B258" s="79" t="s">
        <v>12</v>
      </c>
      <c r="C258" s="8" t="s">
        <v>62</v>
      </c>
      <c r="D258" s="52">
        <f>D24</f>
        <v>481</v>
      </c>
      <c r="E258" s="52">
        <f>E24</f>
        <v>403</v>
      </c>
      <c r="F258" s="52">
        <f>F24</f>
        <v>78</v>
      </c>
      <c r="G258" s="52">
        <f>G24</f>
        <v>11</v>
      </c>
      <c r="H258" s="52">
        <f>H24</f>
        <v>0</v>
      </c>
      <c r="I258" s="7">
        <f>I24</f>
        <v>0</v>
      </c>
      <c r="J258" s="7">
        <f>J24</f>
        <v>11</v>
      </c>
      <c r="K258" s="7">
        <f>K24</f>
        <v>67</v>
      </c>
    </row>
    <row r="259" spans="2:11" ht="21.75" customHeight="1" x14ac:dyDescent="0.25">
      <c r="B259" s="80"/>
      <c r="C259" s="8" t="s">
        <v>63</v>
      </c>
      <c r="D259" s="51">
        <f>D39</f>
        <v>224</v>
      </c>
      <c r="E259" s="51">
        <f>E39</f>
        <v>190</v>
      </c>
      <c r="F259" s="51">
        <f>F39</f>
        <v>34</v>
      </c>
      <c r="G259" s="51">
        <f>G39</f>
        <v>14</v>
      </c>
      <c r="H259" s="51">
        <f>H39</f>
        <v>0</v>
      </c>
      <c r="I259" s="5">
        <f>I39</f>
        <v>0</v>
      </c>
      <c r="J259" s="5">
        <f>J39</f>
        <v>14</v>
      </c>
      <c r="K259" s="5">
        <f>K39</f>
        <v>20</v>
      </c>
    </row>
    <row r="260" spans="2:11" ht="21.75" customHeight="1" x14ac:dyDescent="0.25">
      <c r="B260" s="80"/>
      <c r="C260" s="8" t="s">
        <v>64</v>
      </c>
      <c r="D260" s="51">
        <f>D53</f>
        <v>244</v>
      </c>
      <c r="E260" s="51">
        <f>E53</f>
        <v>201</v>
      </c>
      <c r="F260" s="51">
        <f>F53</f>
        <v>43</v>
      </c>
      <c r="G260" s="51">
        <f>G53</f>
        <v>28</v>
      </c>
      <c r="H260" s="51">
        <f>H53</f>
        <v>0</v>
      </c>
      <c r="I260" s="5">
        <f>I53</f>
        <v>0</v>
      </c>
      <c r="J260" s="5">
        <f>J53</f>
        <v>28</v>
      </c>
      <c r="K260" s="5">
        <f>K53</f>
        <v>15</v>
      </c>
    </row>
    <row r="261" spans="2:11" ht="21.75" customHeight="1" x14ac:dyDescent="0.25">
      <c r="B261" s="80"/>
      <c r="C261" s="8" t="s">
        <v>65</v>
      </c>
      <c r="D261" s="51">
        <f>D66</f>
        <v>784</v>
      </c>
      <c r="E261" s="51">
        <f>E66</f>
        <v>784</v>
      </c>
      <c r="F261" s="51">
        <f>F66</f>
        <v>0</v>
      </c>
      <c r="G261" s="51">
        <f>G66</f>
        <v>0</v>
      </c>
      <c r="H261" s="51">
        <f>H66</f>
        <v>0</v>
      </c>
      <c r="I261" s="5">
        <f>I66</f>
        <v>0</v>
      </c>
      <c r="J261" s="5">
        <f>J66</f>
        <v>0</v>
      </c>
      <c r="K261" s="5">
        <f>K66</f>
        <v>0</v>
      </c>
    </row>
    <row r="262" spans="2:11" ht="21.75" customHeight="1" x14ac:dyDescent="0.25">
      <c r="B262" s="80"/>
      <c r="C262" s="8" t="s">
        <v>28</v>
      </c>
      <c r="D262" s="51">
        <f>D79</f>
        <v>139</v>
      </c>
      <c r="E262" s="51">
        <f>E79</f>
        <v>139</v>
      </c>
      <c r="F262" s="51">
        <f>F79</f>
        <v>0</v>
      </c>
      <c r="G262" s="51">
        <f>G79</f>
        <v>0</v>
      </c>
      <c r="H262" s="51">
        <f>H79</f>
        <v>0</v>
      </c>
      <c r="I262" s="5">
        <f>I79</f>
        <v>0</v>
      </c>
      <c r="J262" s="5">
        <f>J79</f>
        <v>0</v>
      </c>
      <c r="K262" s="5">
        <f>K79</f>
        <v>0</v>
      </c>
    </row>
    <row r="263" spans="2:11" ht="21.75" customHeight="1" x14ac:dyDescent="0.25">
      <c r="B263" s="80"/>
      <c r="C263" s="8" t="s">
        <v>42</v>
      </c>
      <c r="D263" s="51">
        <f>D100</f>
        <v>361</v>
      </c>
      <c r="E263" s="51">
        <f>E100</f>
        <v>335</v>
      </c>
      <c r="F263" s="51">
        <f>F100</f>
        <v>26</v>
      </c>
      <c r="G263" s="51">
        <f>G100</f>
        <v>6</v>
      </c>
      <c r="H263" s="51">
        <f>H100</f>
        <v>0</v>
      </c>
      <c r="I263" s="5">
        <f>I100</f>
        <v>0</v>
      </c>
      <c r="J263" s="5">
        <f>J100</f>
        <v>6</v>
      </c>
      <c r="K263" s="5">
        <f>K100</f>
        <v>20</v>
      </c>
    </row>
    <row r="264" spans="2:11" ht="21.75" customHeight="1" x14ac:dyDescent="0.25">
      <c r="B264" s="80"/>
      <c r="C264" s="8" t="s">
        <v>66</v>
      </c>
      <c r="D264" s="51">
        <f>D114</f>
        <v>244</v>
      </c>
      <c r="E264" s="51">
        <f>E114</f>
        <v>222</v>
      </c>
      <c r="F264" s="51">
        <f>F114</f>
        <v>22</v>
      </c>
      <c r="G264" s="51">
        <f>G114</f>
        <v>8</v>
      </c>
      <c r="H264" s="51">
        <f>H114</f>
        <v>0</v>
      </c>
      <c r="I264" s="5">
        <f>I114</f>
        <v>0</v>
      </c>
      <c r="J264" s="5">
        <f>J114</f>
        <v>8</v>
      </c>
      <c r="K264" s="5">
        <f>K114</f>
        <v>14</v>
      </c>
    </row>
    <row r="265" spans="2:11" ht="21.75" customHeight="1" x14ac:dyDescent="0.25">
      <c r="B265" s="80"/>
      <c r="C265" s="8" t="s">
        <v>13</v>
      </c>
      <c r="D265" s="51">
        <f>D128</f>
        <v>602</v>
      </c>
      <c r="E265" s="51">
        <f>E128</f>
        <v>552</v>
      </c>
      <c r="F265" s="51">
        <f>F128</f>
        <v>50</v>
      </c>
      <c r="G265" s="51">
        <f>G128</f>
        <v>25</v>
      </c>
      <c r="H265" s="51">
        <f>H128</f>
        <v>0</v>
      </c>
      <c r="I265" s="5">
        <f>I128</f>
        <v>0</v>
      </c>
      <c r="J265" s="5">
        <f>J128</f>
        <v>25</v>
      </c>
      <c r="K265" s="5">
        <f>K128</f>
        <v>25</v>
      </c>
    </row>
    <row r="266" spans="2:11" ht="21.75" customHeight="1" x14ac:dyDescent="0.25">
      <c r="B266" s="80"/>
      <c r="C266" s="8" t="s">
        <v>32</v>
      </c>
      <c r="D266" s="51">
        <f>D142</f>
        <v>133</v>
      </c>
      <c r="E266" s="51">
        <f>E142</f>
        <v>98</v>
      </c>
      <c r="F266" s="51">
        <f>F142</f>
        <v>35</v>
      </c>
      <c r="G266" s="51">
        <f>G142</f>
        <v>33</v>
      </c>
      <c r="H266" s="51">
        <f>H142</f>
        <v>0</v>
      </c>
      <c r="I266" s="5">
        <f>I142</f>
        <v>0</v>
      </c>
      <c r="J266" s="5">
        <f>J142</f>
        <v>33</v>
      </c>
      <c r="K266" s="5">
        <f>K142</f>
        <v>2</v>
      </c>
    </row>
    <row r="267" spans="2:11" ht="21.75" customHeight="1" x14ac:dyDescent="0.25">
      <c r="B267" s="80"/>
      <c r="C267" s="8" t="s">
        <v>33</v>
      </c>
      <c r="D267" s="5">
        <f>D151</f>
        <v>64</v>
      </c>
      <c r="E267" s="5">
        <f>E151</f>
        <v>53</v>
      </c>
      <c r="F267" s="5">
        <f>F151</f>
        <v>11</v>
      </c>
      <c r="G267" s="5">
        <f>G151</f>
        <v>5</v>
      </c>
      <c r="H267" s="5">
        <f>H151</f>
        <v>0</v>
      </c>
      <c r="I267" s="5">
        <f>I151</f>
        <v>0</v>
      </c>
      <c r="J267" s="5">
        <f>J151</f>
        <v>5</v>
      </c>
      <c r="K267" s="5">
        <f>K151</f>
        <v>6</v>
      </c>
    </row>
    <row r="268" spans="2:11" ht="21.75" customHeight="1" x14ac:dyDescent="0.25">
      <c r="B268" s="80"/>
      <c r="C268" s="8" t="s">
        <v>67</v>
      </c>
      <c r="D268" s="5">
        <f>D172</f>
        <v>152</v>
      </c>
      <c r="E268" s="5">
        <f>E172</f>
        <v>148</v>
      </c>
      <c r="F268" s="5">
        <f>F172</f>
        <v>4</v>
      </c>
      <c r="G268" s="5">
        <f>G172</f>
        <v>0</v>
      </c>
      <c r="H268" s="5">
        <f>H172</f>
        <v>0</v>
      </c>
      <c r="I268" s="5">
        <f>I172</f>
        <v>0</v>
      </c>
      <c r="J268" s="5">
        <f>J172</f>
        <v>0</v>
      </c>
      <c r="K268" s="5">
        <f>K172</f>
        <v>4</v>
      </c>
    </row>
    <row r="269" spans="2:11" ht="21.75" customHeight="1" x14ac:dyDescent="0.25">
      <c r="B269" s="80"/>
      <c r="C269" s="8" t="str">
        <f>B176</f>
        <v>GESTION DE LA CALIDAD</v>
      </c>
      <c r="D269" s="5">
        <f>D185</f>
        <v>312</v>
      </c>
      <c r="E269" s="5">
        <f>E185</f>
        <v>309</v>
      </c>
      <c r="F269" s="5">
        <f>F185</f>
        <v>3</v>
      </c>
      <c r="G269" s="5">
        <f>G185</f>
        <v>2</v>
      </c>
      <c r="H269" s="5">
        <f>H185</f>
        <v>0</v>
      </c>
      <c r="I269" s="5">
        <f>I185</f>
        <v>0</v>
      </c>
      <c r="J269" s="5">
        <f>J185</f>
        <v>2</v>
      </c>
      <c r="K269" s="5">
        <f>K185</f>
        <v>1</v>
      </c>
    </row>
    <row r="270" spans="2:11" ht="21.75" customHeight="1" x14ac:dyDescent="0.25">
      <c r="B270" s="80"/>
      <c r="C270" s="9" t="str">
        <f>B189</f>
        <v>CONTRATACION</v>
      </c>
      <c r="D270" s="5">
        <f>D197</f>
        <v>398</v>
      </c>
      <c r="E270" s="5">
        <f>E197</f>
        <v>360</v>
      </c>
      <c r="F270" s="5">
        <f>F197</f>
        <v>38</v>
      </c>
      <c r="G270" s="5">
        <f>G197</f>
        <v>2</v>
      </c>
      <c r="H270" s="5">
        <f>H197</f>
        <v>0</v>
      </c>
      <c r="I270" s="5">
        <f>I197</f>
        <v>0</v>
      </c>
      <c r="J270" s="5">
        <f>J197</f>
        <v>2</v>
      </c>
      <c r="K270" s="5">
        <f>K197</f>
        <v>36</v>
      </c>
    </row>
    <row r="271" spans="2:11" ht="21.75" customHeight="1" x14ac:dyDescent="0.25">
      <c r="B271" s="80"/>
      <c r="C271" s="9" t="str">
        <f>B201</f>
        <v>GESTION JURIDICA</v>
      </c>
      <c r="D271" s="5">
        <f>D203</f>
        <v>28</v>
      </c>
      <c r="E271" s="5">
        <f>E203</f>
        <v>28</v>
      </c>
      <c r="F271" s="5">
        <f>F203</f>
        <v>0</v>
      </c>
      <c r="G271" s="5">
        <f>G203</f>
        <v>0</v>
      </c>
      <c r="H271" s="5">
        <f>H203</f>
        <v>0</v>
      </c>
      <c r="I271" s="5">
        <f>I203</f>
        <v>0</v>
      </c>
      <c r="J271" s="5">
        <f>J203</f>
        <v>0</v>
      </c>
      <c r="K271" s="5">
        <f>K203</f>
        <v>0</v>
      </c>
    </row>
    <row r="272" spans="2:11" ht="21.75" customHeight="1" x14ac:dyDescent="0.25">
      <c r="B272" s="80"/>
      <c r="C272" s="8" t="str">
        <f>B207</f>
        <v>PARTICIPACIÓN COMUNITARIA</v>
      </c>
      <c r="D272" s="5">
        <f>D216</f>
        <v>89</v>
      </c>
      <c r="E272" s="5">
        <f>E216</f>
        <v>87</v>
      </c>
      <c r="F272" s="5">
        <f>F216</f>
        <v>2</v>
      </c>
      <c r="G272" s="5">
        <f>G216</f>
        <v>0</v>
      </c>
      <c r="H272" s="5">
        <f>H216</f>
        <v>0</v>
      </c>
      <c r="I272" s="5">
        <f>I216</f>
        <v>0</v>
      </c>
      <c r="J272" s="5">
        <f>J216</f>
        <v>0</v>
      </c>
      <c r="K272" s="5">
        <f>K216</f>
        <v>2</v>
      </c>
    </row>
    <row r="273" spans="2:11" ht="21.75" customHeight="1" thickBot="1" x14ac:dyDescent="0.3">
      <c r="B273" s="80"/>
      <c r="C273" s="10" t="str">
        <f>B220</f>
        <v>COMUNICACIONES</v>
      </c>
      <c r="D273" s="11">
        <f>D226</f>
        <v>61</v>
      </c>
      <c r="E273" s="11">
        <f>E226</f>
        <v>55</v>
      </c>
      <c r="F273" s="11">
        <f>F226</f>
        <v>6</v>
      </c>
      <c r="G273" s="11">
        <f>G226</f>
        <v>0</v>
      </c>
      <c r="H273" s="11">
        <f>H226</f>
        <v>0</v>
      </c>
      <c r="I273" s="11">
        <f>I226</f>
        <v>0</v>
      </c>
      <c r="J273" s="11">
        <f>J226</f>
        <v>0</v>
      </c>
      <c r="K273" s="11">
        <f>K226</f>
        <v>6</v>
      </c>
    </row>
    <row r="274" spans="2:11" ht="19.5" thickBot="1" x14ac:dyDescent="0.3">
      <c r="B274" s="81"/>
      <c r="C274" s="17" t="s">
        <v>12</v>
      </c>
      <c r="D274" s="24">
        <f>SUM(D258:D273)</f>
        <v>4316</v>
      </c>
      <c r="E274" s="24">
        <f>SUM(E258:E273)</f>
        <v>3964</v>
      </c>
      <c r="F274" s="24">
        <f>SUM(F258:F273)</f>
        <v>352</v>
      </c>
      <c r="G274" s="24">
        <f t="shared" ref="G274:K274" si="86">SUM(G258:G273)</f>
        <v>134</v>
      </c>
      <c r="H274" s="24">
        <f t="shared" si="86"/>
        <v>0</v>
      </c>
      <c r="I274" s="24">
        <f t="shared" si="86"/>
        <v>0</v>
      </c>
      <c r="J274" s="24">
        <f t="shared" si="86"/>
        <v>134</v>
      </c>
      <c r="K274" s="24">
        <f t="shared" si="86"/>
        <v>218</v>
      </c>
    </row>
    <row r="275" spans="2:11" ht="18.75" x14ac:dyDescent="0.25">
      <c r="G275" s="32">
        <f>G274/F274</f>
        <v>0.38068181818181818</v>
      </c>
      <c r="H275" s="32">
        <f>H274/G274</f>
        <v>0</v>
      </c>
      <c r="I275" s="32">
        <f>I274/G274</f>
        <v>0</v>
      </c>
      <c r="J275" s="32"/>
      <c r="K275" s="32"/>
    </row>
    <row r="276" spans="2:11" ht="18.75" x14ac:dyDescent="0.25">
      <c r="G276" s="32"/>
      <c r="H276" s="32"/>
      <c r="I276" s="32"/>
      <c r="J276" s="32"/>
      <c r="K276" s="32"/>
    </row>
  </sheetData>
  <mergeCells count="28">
    <mergeCell ref="C2:K6"/>
    <mergeCell ref="B8:K8"/>
    <mergeCell ref="B12:B24"/>
    <mergeCell ref="B28:B39"/>
    <mergeCell ref="B88:K88"/>
    <mergeCell ref="B82:C82"/>
    <mergeCell ref="B43:B53"/>
    <mergeCell ref="B57:B66"/>
    <mergeCell ref="B70:B79"/>
    <mergeCell ref="B2:B6"/>
    <mergeCell ref="B91:B100"/>
    <mergeCell ref="B104:B114"/>
    <mergeCell ref="B118:B128"/>
    <mergeCell ref="B161:K161"/>
    <mergeCell ref="B132:B142"/>
    <mergeCell ref="B146:B151"/>
    <mergeCell ref="B258:B274"/>
    <mergeCell ref="B155:C155"/>
    <mergeCell ref="B229:C229"/>
    <mergeCell ref="B233:C233"/>
    <mergeCell ref="B176:B185"/>
    <mergeCell ref="B189:B197"/>
    <mergeCell ref="B201:B203"/>
    <mergeCell ref="B207:B216"/>
    <mergeCell ref="B220:B226"/>
    <mergeCell ref="B238:B253"/>
    <mergeCell ref="B217:D217"/>
    <mergeCell ref="B164:B17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ignoredErrors>
    <ignoredError sqref="F27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abSelected="1" topLeftCell="A10" zoomScale="85" zoomScaleNormal="85" workbookViewId="0">
      <selection activeCell="C31" sqref="C31"/>
    </sheetView>
  </sheetViews>
  <sheetFormatPr baseColWidth="10" defaultRowHeight="15" x14ac:dyDescent="0.25"/>
  <cols>
    <col min="1" max="1" width="2.42578125" customWidth="1"/>
    <col min="2" max="2" width="4.5703125" customWidth="1"/>
    <col min="3" max="3" width="46.5703125" customWidth="1"/>
    <col min="4" max="4" width="44" style="14" customWidth="1"/>
  </cols>
  <sheetData>
    <row r="2" spans="2:11" ht="16.5" customHeight="1" thickBot="1" x14ac:dyDescent="0.3">
      <c r="B2" s="115"/>
      <c r="E2" s="112"/>
      <c r="F2" s="112"/>
      <c r="G2" s="112"/>
      <c r="H2" s="112"/>
      <c r="I2" s="112"/>
      <c r="J2" s="112"/>
      <c r="K2" s="112"/>
    </row>
    <row r="3" spans="2:11" ht="40.5" customHeight="1" x14ac:dyDescent="0.25">
      <c r="B3" s="115"/>
      <c r="C3" s="98"/>
      <c r="D3" s="116" t="s">
        <v>77</v>
      </c>
      <c r="E3" s="112"/>
      <c r="F3" s="112"/>
      <c r="G3" s="112"/>
      <c r="H3" s="112"/>
      <c r="I3" s="112"/>
      <c r="J3" s="112"/>
      <c r="K3" s="112"/>
    </row>
    <row r="4" spans="2:11" ht="21" customHeight="1" x14ac:dyDescent="0.25">
      <c r="B4" s="115"/>
      <c r="C4" s="100"/>
      <c r="D4" s="117"/>
      <c r="E4" s="112"/>
      <c r="F4" s="112"/>
      <c r="G4" s="112"/>
      <c r="H4" s="112"/>
      <c r="I4" s="112"/>
      <c r="J4" s="112"/>
      <c r="K4" s="112"/>
    </row>
    <row r="5" spans="2:11" ht="15" customHeight="1" x14ac:dyDescent="0.25">
      <c r="B5" s="115"/>
      <c r="C5" s="100"/>
      <c r="D5" s="117"/>
      <c r="E5" s="112"/>
      <c r="F5" s="112"/>
      <c r="G5" s="112"/>
      <c r="H5" s="112"/>
      <c r="I5" s="112"/>
      <c r="J5" s="112"/>
      <c r="K5" s="112"/>
    </row>
    <row r="6" spans="2:11" ht="29.25" customHeight="1" thickBot="1" x14ac:dyDescent="0.3">
      <c r="B6" s="115"/>
      <c r="C6" s="102"/>
      <c r="D6" s="118"/>
      <c r="E6" s="112"/>
      <c r="F6" s="112"/>
      <c r="G6" s="112"/>
      <c r="H6" s="112"/>
      <c r="I6" s="112"/>
      <c r="J6" s="112"/>
      <c r="K6" s="112"/>
    </row>
    <row r="7" spans="2:11" ht="18.75" customHeight="1" thickBot="1" x14ac:dyDescent="0.3">
      <c r="C7" s="43"/>
      <c r="D7" s="43"/>
    </row>
    <row r="8" spans="2:11" ht="21.75" thickBot="1" x14ac:dyDescent="0.3">
      <c r="C8" s="48" t="s">
        <v>0</v>
      </c>
      <c r="D8" s="49" t="s">
        <v>54</v>
      </c>
    </row>
    <row r="9" spans="2:11" ht="18.75" x14ac:dyDescent="0.25">
      <c r="C9" s="44" t="s">
        <v>41</v>
      </c>
      <c r="D9" s="77">
        <f>'ESTADO ACCIONES SUBRED'!E227</f>
        <v>1</v>
      </c>
    </row>
    <row r="10" spans="2:11" ht="18.75" x14ac:dyDescent="0.25">
      <c r="C10" s="45" t="s">
        <v>21</v>
      </c>
      <c r="D10" s="78">
        <f>'ESTADO ACCIONES SUBRED'!E217</f>
        <v>1</v>
      </c>
    </row>
    <row r="11" spans="2:11" ht="18.75" x14ac:dyDescent="0.25">
      <c r="C11" s="45" t="s">
        <v>28</v>
      </c>
      <c r="D11" s="78">
        <f>'ESTADO ACCIONES SUBRED'!$E$80</f>
        <v>1</v>
      </c>
    </row>
    <row r="12" spans="2:11" ht="18.75" x14ac:dyDescent="0.25">
      <c r="C12" s="45" t="s">
        <v>24</v>
      </c>
      <c r="D12" s="78">
        <f>'ESTADO ACCIONES SUBRED'!$E$67</f>
        <v>1</v>
      </c>
    </row>
    <row r="13" spans="2:11" ht="18.75" x14ac:dyDescent="0.25">
      <c r="C13" s="45" t="s">
        <v>40</v>
      </c>
      <c r="D13" s="78">
        <f>'ESTADO ACCIONES SUBRED'!E204</f>
        <v>1</v>
      </c>
    </row>
    <row r="14" spans="2:11" ht="18.75" x14ac:dyDescent="0.25">
      <c r="C14" s="45" t="s">
        <v>34</v>
      </c>
      <c r="D14" s="78">
        <f>'ESTADO ACCIONES SUBRED'!E173</f>
        <v>1</v>
      </c>
    </row>
    <row r="15" spans="2:11" ht="18.75" x14ac:dyDescent="0.25">
      <c r="C15" s="45" t="s">
        <v>17</v>
      </c>
      <c r="D15" s="73">
        <f>'ESTADO ACCIONES SUBRED'!E198</f>
        <v>0.99497487437185927</v>
      </c>
    </row>
    <row r="16" spans="2:11" ht="18.75" x14ac:dyDescent="0.25">
      <c r="C16" s="45" t="s">
        <v>39</v>
      </c>
      <c r="D16" s="73">
        <f>'ESTADO ACCIONES SUBRED'!E186</f>
        <v>0.99358974358974361</v>
      </c>
    </row>
    <row r="17" spans="3:4" ht="18.75" x14ac:dyDescent="0.25">
      <c r="C17" s="45" t="s">
        <v>42</v>
      </c>
      <c r="D17" s="73">
        <f>'ESTADO ACCIONES SUBRED'!E101</f>
        <v>0.9833795013850416</v>
      </c>
    </row>
    <row r="18" spans="3:4" ht="18.75" x14ac:dyDescent="0.25">
      <c r="C18" s="45" t="s">
        <v>37</v>
      </c>
      <c r="D18" s="73">
        <f>'ESTADO ACCIONES SUBRED'!$E$25</f>
        <v>0.97713097713097719</v>
      </c>
    </row>
    <row r="19" spans="3:4" ht="18.75" x14ac:dyDescent="0.25">
      <c r="C19" s="45" t="s">
        <v>43</v>
      </c>
      <c r="D19" s="73">
        <f>'ESTADO ACCIONES SUBRED'!E115</f>
        <v>0.96721311475409832</v>
      </c>
    </row>
    <row r="20" spans="3:4" ht="18.75" x14ac:dyDescent="0.25">
      <c r="C20" s="45" t="s">
        <v>13</v>
      </c>
      <c r="D20" s="73">
        <f>'ESTADO ACCIONES SUBRED'!E129</f>
        <v>0.9584717607973422</v>
      </c>
    </row>
    <row r="21" spans="3:4" ht="18.75" x14ac:dyDescent="0.25">
      <c r="C21" s="45" t="s">
        <v>38</v>
      </c>
      <c r="D21" s="73">
        <f>'ESTADO ACCIONES SUBRED'!$E$40</f>
        <v>0.9375</v>
      </c>
    </row>
    <row r="22" spans="3:4" ht="18.75" x14ac:dyDescent="0.25">
      <c r="C22" s="45" t="s">
        <v>33</v>
      </c>
      <c r="D22" s="73">
        <f>'ESTADO ACCIONES SUBRED'!E152</f>
        <v>0.921875</v>
      </c>
    </row>
    <row r="23" spans="3:4" ht="18.75" x14ac:dyDescent="0.25">
      <c r="C23" s="45" t="s">
        <v>18</v>
      </c>
      <c r="D23" s="74">
        <f>'ESTADO ACCIONES SUBRED'!$E$54</f>
        <v>0.88524590163934425</v>
      </c>
    </row>
    <row r="24" spans="3:4" ht="19.5" thickBot="1" x14ac:dyDescent="0.3">
      <c r="C24" s="46" t="s">
        <v>32</v>
      </c>
      <c r="D24" s="75">
        <f>'ESTADO ACCIONES SUBRED'!E143</f>
        <v>0.75187969924812026</v>
      </c>
    </row>
    <row r="25" spans="3:4" ht="19.5" thickBot="1" x14ac:dyDescent="0.3">
      <c r="C25" s="47" t="s">
        <v>44</v>
      </c>
      <c r="D25" s="76">
        <f>'ESTADO ACCIONES SUBRED'!E234</f>
        <v>0.96895273401297499</v>
      </c>
    </row>
    <row r="26" spans="3:4" x14ac:dyDescent="0.25">
      <c r="C26" t="s">
        <v>29</v>
      </c>
    </row>
    <row r="29" spans="3:4" ht="15" customHeight="1" x14ac:dyDescent="0.25"/>
    <row r="39" ht="15" customHeight="1" x14ac:dyDescent="0.25"/>
  </sheetData>
  <sortState ref="C9:D24">
    <sortCondition descending="1" ref="D9:D24"/>
  </sortState>
  <mergeCells count="3">
    <mergeCell ref="B2:B6"/>
    <mergeCell ref="C3:C6"/>
    <mergeCell ref="D3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OM SUBRED</vt:lpstr>
      <vt:lpstr>ESTADO ACCIONES SUBRED</vt:lpstr>
      <vt:lpstr>PORCENTAJE CUMPLIMIENTO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ENCISO</dc:creator>
  <cp:lastModifiedBy>AD1PLA08</cp:lastModifiedBy>
  <cp:lastPrinted>2019-04-04T19:26:27Z</cp:lastPrinted>
  <dcterms:created xsi:type="dcterms:W3CDTF">2018-11-18T15:29:54Z</dcterms:created>
  <dcterms:modified xsi:type="dcterms:W3CDTF">2020-01-31T19:40:55Z</dcterms:modified>
</cp:coreProperties>
</file>