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11745" firstSheet="1" activeTab="1"/>
  </bookViews>
  <sheets>
    <sheet name="6-MAPA DE RIESGOS CORRUPCION" sheetId="1" state="hidden" r:id="rId1"/>
    <sheet name="6-RIESGOSINSTITUCI" sheetId="18" r:id="rId2"/>
    <sheet name="lista desplegabe " sheetId="17" state="hidden" r:id="rId3"/>
  </sheets>
  <externalReferences>
    <externalReference r:id="rId4"/>
    <externalReference r:id="rId5"/>
    <externalReference r:id="rId6"/>
    <externalReference r:id="rId7"/>
  </externalReferences>
  <definedNames>
    <definedName name="_xlnm._FilterDatabase" localSheetId="0" hidden="1">'6-MAPA DE RIESGOS CORRUPCION'!#REF!</definedName>
    <definedName name="_xlnm._FilterDatabase" localSheetId="1" hidden="1">'6-RIESGOSINSTITUCI'!$X$10:$AE$10</definedName>
    <definedName name="bb">'[1]Tipos de Riesgos'!$G$2:$G$7</definedName>
    <definedName name="Periocidad_control">'[2]Tipos de Riesgos'!$G$2:$G$7</definedName>
    <definedName name="Tipologia_Imp">'[1]Tabla Proba-Impa'!$B$11:$B$15</definedName>
    <definedName name="Tipologia_Pro">'[1]Tabla Proba-Impa'!$B$3:$B$7</definedName>
    <definedName name="Tipologia_Riesgos">'[2]Tipos de Riesgos'!$A$2:$A$15</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4" i="18" l="1"/>
  <c r="M84" i="18" s="1"/>
  <c r="J83" i="18"/>
  <c r="M83" i="18" s="1"/>
  <c r="J77" i="18"/>
  <c r="M77" i="18" s="1"/>
  <c r="J33" i="18"/>
  <c r="M33" i="18" s="1"/>
  <c r="J12" i="18" l="1"/>
  <c r="M12" i="18" s="1"/>
  <c r="J14" i="18"/>
  <c r="M14" i="18" s="1"/>
  <c r="J23" i="18"/>
  <c r="J15" i="18"/>
  <c r="M15" i="18" s="1"/>
  <c r="J13" i="18"/>
  <c r="M13" i="18" s="1"/>
  <c r="J11" i="18"/>
  <c r="M11" i="18" s="1"/>
  <c r="J81" i="18"/>
  <c r="A13" i="18"/>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A55" i="18" s="1"/>
  <c r="A56" i="18" s="1"/>
  <c r="A57" i="18" s="1"/>
  <c r="A58" i="18" s="1"/>
  <c r="A59" i="18" s="1"/>
  <c r="A60" i="18" s="1"/>
  <c r="A61" i="18" s="1"/>
  <c r="A62" i="18" s="1"/>
  <c r="A63" i="18" s="1"/>
  <c r="A64" i="18" s="1"/>
  <c r="A65" i="18" s="1"/>
  <c r="A66" i="18" s="1"/>
  <c r="A67" i="18" s="1"/>
  <c r="A68" i="18" s="1"/>
  <c r="A69" i="18" s="1"/>
  <c r="A70" i="18" s="1"/>
  <c r="A71" i="18" s="1"/>
  <c r="A72" i="18" s="1"/>
  <c r="A73" i="18" s="1"/>
  <c r="A74" i="18" s="1"/>
  <c r="A75" i="18" s="1"/>
  <c r="A76" i="18" s="1"/>
  <c r="A77" i="18" s="1"/>
  <c r="J16" i="18"/>
  <c r="M16" i="18"/>
  <c r="J76" i="18"/>
  <c r="M76" i="18" s="1"/>
  <c r="J78" i="18"/>
  <c r="M78" i="18" s="1"/>
  <c r="J79" i="18"/>
  <c r="M79" i="18" s="1"/>
  <c r="J80" i="18"/>
  <c r="M80" i="18" s="1"/>
  <c r="M81" i="18"/>
  <c r="J82" i="18"/>
  <c r="M82" i="18" s="1"/>
  <c r="J85" i="18"/>
  <c r="M85" i="18"/>
  <c r="J86" i="18"/>
  <c r="M86" i="18" s="1"/>
  <c r="J87" i="18"/>
  <c r="M87" i="18" s="1"/>
  <c r="J88" i="18"/>
  <c r="M88" i="18" s="1"/>
  <c r="J89" i="18"/>
  <c r="M89" i="18"/>
  <c r="J90" i="18"/>
  <c r="M90" i="18" s="1"/>
  <c r="J75" i="18"/>
  <c r="M75" i="18" s="1"/>
  <c r="U74" i="18"/>
  <c r="J74" i="18"/>
  <c r="M74" i="18" s="1"/>
  <c r="U73" i="18"/>
  <c r="J73" i="18"/>
  <c r="M73" i="18" s="1"/>
  <c r="J72" i="18"/>
  <c r="M72" i="18" s="1"/>
  <c r="J71" i="18"/>
  <c r="M71" i="18" s="1"/>
  <c r="J70" i="18"/>
  <c r="M70" i="18" s="1"/>
  <c r="J69" i="18"/>
  <c r="M69" i="18" s="1"/>
  <c r="J68" i="18"/>
  <c r="M68" i="18" s="1"/>
  <c r="J67" i="18"/>
  <c r="M67" i="18" s="1"/>
  <c r="J66" i="18"/>
  <c r="M66" i="18" s="1"/>
  <c r="J65" i="18"/>
  <c r="M65" i="18" s="1"/>
  <c r="J64" i="18"/>
  <c r="M64" i="18" s="1"/>
  <c r="J63" i="18"/>
  <c r="M63" i="18" s="1"/>
  <c r="J62" i="18"/>
  <c r="M62" i="18" s="1"/>
  <c r="J61" i="18"/>
  <c r="M61" i="18" s="1"/>
  <c r="J60" i="18"/>
  <c r="M60" i="18" s="1"/>
  <c r="J59" i="18"/>
  <c r="M59" i="18" s="1"/>
  <c r="J58" i="18"/>
  <c r="M58" i="18"/>
  <c r="J57" i="18"/>
  <c r="M57" i="18"/>
  <c r="J56" i="18"/>
  <c r="M56" i="18" s="1"/>
  <c r="J55" i="18"/>
  <c r="M55" i="18" s="1"/>
  <c r="J54" i="18"/>
  <c r="M54" i="18" s="1"/>
  <c r="J53" i="18"/>
  <c r="M53" i="18"/>
  <c r="J52" i="18"/>
  <c r="M52" i="18" s="1"/>
  <c r="J51" i="18"/>
  <c r="M51" i="18" s="1"/>
  <c r="J50" i="18"/>
  <c r="M50" i="18"/>
  <c r="J49" i="18"/>
  <c r="M49" i="18" s="1"/>
  <c r="J48" i="18"/>
  <c r="M48" i="18" s="1"/>
  <c r="J47" i="18"/>
  <c r="M47" i="18" s="1"/>
  <c r="J46" i="18"/>
  <c r="M46" i="18"/>
  <c r="J45" i="18"/>
  <c r="M45" i="18"/>
  <c r="J44" i="18"/>
  <c r="M44" i="18" s="1"/>
  <c r="J43" i="18"/>
  <c r="M43" i="18" s="1"/>
  <c r="J42" i="18"/>
  <c r="M42" i="18"/>
  <c r="J41" i="18"/>
  <c r="M41" i="18"/>
  <c r="J40" i="18"/>
  <c r="M40" i="18" s="1"/>
  <c r="J39" i="18"/>
  <c r="M39" i="18" s="1"/>
  <c r="J38" i="18"/>
  <c r="M38" i="18" s="1"/>
  <c r="J37" i="18"/>
  <c r="M37" i="18"/>
  <c r="J36" i="18"/>
  <c r="M36" i="18" s="1"/>
  <c r="J35" i="18"/>
  <c r="M35" i="18" s="1"/>
  <c r="J34" i="18"/>
  <c r="M34" i="18"/>
  <c r="J32" i="18"/>
  <c r="M32" i="18"/>
  <c r="J31" i="18"/>
  <c r="M31" i="18" s="1"/>
  <c r="J30" i="18"/>
  <c r="M30" i="18" s="1"/>
  <c r="J29" i="18"/>
  <c r="M29" i="18" s="1"/>
  <c r="J28" i="18"/>
  <c r="M28" i="18"/>
  <c r="J27" i="18"/>
  <c r="M27" i="18"/>
  <c r="J26" i="18"/>
  <c r="M26" i="18" s="1"/>
  <c r="J25" i="18"/>
  <c r="M25" i="18" s="1"/>
  <c r="J24" i="18"/>
  <c r="M24" i="18" s="1"/>
  <c r="M23" i="18"/>
  <c r="J22" i="18"/>
  <c r="M22" i="18" s="1"/>
  <c r="J21" i="18"/>
  <c r="M21" i="18"/>
  <c r="J20" i="18"/>
  <c r="M20" i="18" s="1"/>
  <c r="J19" i="18"/>
  <c r="M19" i="18" s="1"/>
  <c r="J18" i="18"/>
  <c r="M18" i="18" s="1"/>
  <c r="J17" i="18"/>
  <c r="M17" i="18"/>
  <c r="J77" i="1"/>
  <c r="K77" i="1"/>
  <c r="J78" i="1"/>
  <c r="K78" i="1"/>
  <c r="J79" i="1"/>
  <c r="K79" i="1"/>
  <c r="J80" i="1"/>
  <c r="K80" i="1"/>
  <c r="J81" i="1"/>
  <c r="K81" i="1"/>
  <c r="J82" i="1"/>
  <c r="K82" i="1"/>
  <c r="J83" i="1"/>
  <c r="K83" i="1"/>
  <c r="J84" i="1"/>
  <c r="K84" i="1"/>
  <c r="J85" i="1"/>
  <c r="K85" i="1"/>
  <c r="J86" i="1"/>
  <c r="K86" i="1"/>
  <c r="J87" i="1"/>
  <c r="K87" i="1"/>
  <c r="J88" i="1"/>
  <c r="K88" i="1"/>
  <c r="J89" i="1"/>
  <c r="K89" i="1"/>
  <c r="J90" i="1"/>
  <c r="K90" i="1"/>
  <c r="J91" i="1"/>
  <c r="K91" i="1"/>
  <c r="AC12" i="1"/>
  <c r="K12" i="1"/>
  <c r="AC91" i="1"/>
  <c r="AC90" i="1"/>
  <c r="AC89" i="1"/>
  <c r="AC88" i="1"/>
  <c r="AC87" i="1"/>
  <c r="AC86" i="1"/>
  <c r="AC85" i="1"/>
  <c r="AC84" i="1"/>
  <c r="AC83" i="1"/>
  <c r="AC82" i="1"/>
  <c r="AC81" i="1"/>
  <c r="AC80" i="1"/>
  <c r="AB80" i="1"/>
  <c r="AC79" i="1"/>
  <c r="AB79" i="1"/>
  <c r="AC78" i="1"/>
  <c r="AB78" i="1"/>
  <c r="AC77" i="1"/>
  <c r="AB77" i="1"/>
  <c r="AC76" i="1"/>
  <c r="AB76" i="1"/>
  <c r="AC75" i="1"/>
  <c r="AB75" i="1"/>
  <c r="AC74" i="1"/>
  <c r="AB74" i="1"/>
  <c r="AC73" i="1"/>
  <c r="AB73" i="1"/>
  <c r="AC72" i="1"/>
  <c r="AB72" i="1"/>
  <c r="AC71" i="1"/>
  <c r="AB71" i="1"/>
  <c r="AC70" i="1"/>
  <c r="AB70" i="1"/>
  <c r="AC69" i="1"/>
  <c r="AB69" i="1"/>
  <c r="AC68" i="1"/>
  <c r="AB68" i="1"/>
  <c r="AC67" i="1"/>
  <c r="AB67" i="1"/>
  <c r="AC66" i="1"/>
  <c r="AB66" i="1"/>
  <c r="AC65" i="1"/>
  <c r="AB65" i="1"/>
  <c r="AC64" i="1"/>
  <c r="AB64" i="1"/>
  <c r="AC63" i="1"/>
  <c r="AB63" i="1"/>
  <c r="AC62" i="1"/>
  <c r="AB62" i="1"/>
  <c r="AC61" i="1"/>
  <c r="AB61" i="1"/>
  <c r="AC60" i="1"/>
  <c r="AB60" i="1"/>
  <c r="AC59" i="1"/>
  <c r="AB59" i="1"/>
  <c r="AC58" i="1"/>
  <c r="AB58" i="1"/>
  <c r="AC57" i="1"/>
  <c r="AB57" i="1"/>
  <c r="AC56" i="1"/>
  <c r="AB56" i="1"/>
  <c r="AC55" i="1"/>
  <c r="AB55" i="1"/>
  <c r="AC54" i="1"/>
  <c r="AB54" i="1"/>
  <c r="AC53" i="1"/>
  <c r="AB53" i="1"/>
  <c r="AC52" i="1"/>
  <c r="AB52" i="1"/>
  <c r="AC51" i="1"/>
  <c r="AB51" i="1"/>
  <c r="AC50" i="1"/>
  <c r="AB50" i="1"/>
  <c r="AC49" i="1"/>
  <c r="AB49" i="1"/>
  <c r="AC48" i="1"/>
  <c r="AB48" i="1"/>
  <c r="AC47" i="1"/>
  <c r="AB47" i="1"/>
  <c r="AC46" i="1"/>
  <c r="AB46" i="1"/>
  <c r="AC45" i="1"/>
  <c r="AB45" i="1"/>
  <c r="AC44" i="1"/>
  <c r="AB44" i="1"/>
  <c r="AC43" i="1"/>
  <c r="AB43" i="1"/>
  <c r="AC42" i="1"/>
  <c r="AC41" i="1"/>
  <c r="AC40" i="1"/>
  <c r="AC39" i="1"/>
  <c r="AC38" i="1"/>
  <c r="AC37" i="1"/>
  <c r="AC36" i="1"/>
  <c r="AC35" i="1"/>
  <c r="AC34" i="1"/>
  <c r="AC33" i="1"/>
  <c r="AC32" i="1"/>
  <c r="AC31" i="1"/>
  <c r="AC30" i="1"/>
  <c r="AC29" i="1"/>
  <c r="AC28" i="1"/>
  <c r="AC27" i="1"/>
  <c r="AC26" i="1"/>
  <c r="AC25" i="1"/>
  <c r="AC24" i="1"/>
  <c r="AC23" i="1"/>
  <c r="AC22" i="1"/>
  <c r="AC21" i="1"/>
  <c r="AC20" i="1"/>
  <c r="AC19" i="1"/>
  <c r="AC18" i="1"/>
  <c r="AC17" i="1"/>
  <c r="AC16" i="1"/>
  <c r="AC15" i="1"/>
  <c r="AC14" i="1"/>
  <c r="AC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B21" i="1"/>
  <c r="AB27" i="1"/>
  <c r="AB29" i="1"/>
  <c r="AB81" i="1"/>
  <c r="AB83" i="1"/>
  <c r="AB12" i="1"/>
  <c r="AB13" i="1"/>
  <c r="AB19" i="1"/>
  <c r="AB35" i="1"/>
  <c r="AB89" i="1"/>
  <c r="AB37" i="1"/>
  <c r="AB16" i="1"/>
  <c r="AB91" i="1"/>
  <c r="AB18" i="1"/>
  <c r="AB26" i="1"/>
  <c r="AB38" i="1"/>
  <c r="AB15" i="1"/>
  <c r="AB23" i="1"/>
  <c r="AB31" i="1"/>
  <c r="AB39" i="1"/>
  <c r="AB85" i="1"/>
  <c r="AB20" i="1"/>
  <c r="AB28" i="1"/>
  <c r="AB82" i="1"/>
  <c r="AB17" i="1"/>
  <c r="AB25" i="1"/>
  <c r="AB33" i="1"/>
  <c r="AB41" i="1"/>
  <c r="AB87" i="1"/>
  <c r="AB14" i="1"/>
  <c r="AB22" i="1"/>
  <c r="AB32" i="1"/>
  <c r="AB84" i="1"/>
  <c r="AB24" i="1"/>
  <c r="AB36" i="1"/>
  <c r="AB86" i="1"/>
  <c r="AB30" i="1"/>
  <c r="AB40" i="1"/>
  <c r="AB90" i="1"/>
  <c r="AB34" i="1"/>
  <c r="AB42" i="1"/>
  <c r="AB88" i="1"/>
  <c r="J76" i="1"/>
  <c r="K76" i="1"/>
  <c r="J75" i="1"/>
  <c r="K75" i="1"/>
  <c r="J74" i="1"/>
  <c r="K74" i="1"/>
  <c r="J73" i="1"/>
  <c r="K73" i="1"/>
  <c r="J72" i="1"/>
  <c r="K72" i="1"/>
  <c r="J71" i="1"/>
  <c r="K71" i="1"/>
  <c r="J70" i="1"/>
  <c r="K70" i="1"/>
  <c r="J69" i="1"/>
  <c r="K69" i="1"/>
  <c r="J68" i="1"/>
  <c r="K68" i="1"/>
  <c r="J67" i="1"/>
  <c r="K67" i="1"/>
  <c r="J66" i="1"/>
  <c r="K66" i="1"/>
  <c r="J65" i="1"/>
  <c r="K65" i="1"/>
  <c r="J64" i="1"/>
  <c r="K64" i="1"/>
  <c r="J63" i="1"/>
  <c r="K63" i="1"/>
  <c r="J62" i="1"/>
  <c r="K62" i="1"/>
  <c r="J61" i="1"/>
  <c r="K61" i="1"/>
  <c r="J60" i="1"/>
  <c r="K60" i="1"/>
  <c r="J59" i="1"/>
  <c r="K59" i="1"/>
  <c r="J58" i="1"/>
  <c r="K58" i="1"/>
  <c r="J57" i="1"/>
  <c r="K57" i="1"/>
  <c r="J56" i="1"/>
  <c r="K56" i="1"/>
  <c r="J55" i="1"/>
  <c r="K55" i="1"/>
  <c r="J54" i="1"/>
  <c r="K54" i="1"/>
  <c r="J53" i="1"/>
  <c r="K53" i="1"/>
  <c r="J52" i="1"/>
  <c r="K52" i="1"/>
  <c r="J51" i="1"/>
  <c r="K51" i="1"/>
  <c r="J50" i="1"/>
  <c r="K50" i="1"/>
  <c r="J49" i="1"/>
  <c r="K49" i="1"/>
  <c r="J48" i="1"/>
  <c r="K48" i="1"/>
  <c r="J47" i="1"/>
  <c r="K47" i="1"/>
  <c r="J46" i="1"/>
  <c r="K46" i="1"/>
  <c r="J45" i="1"/>
  <c r="K45" i="1"/>
  <c r="J44" i="1"/>
  <c r="K44" i="1"/>
  <c r="J43" i="1"/>
  <c r="K43" i="1"/>
  <c r="J42" i="1"/>
  <c r="K42" i="1"/>
  <c r="J41" i="1"/>
  <c r="K41" i="1"/>
  <c r="J40" i="1"/>
  <c r="K40" i="1"/>
  <c r="J39" i="1"/>
  <c r="K39" i="1"/>
  <c r="J38" i="1"/>
  <c r="K38" i="1"/>
  <c r="J37" i="1"/>
  <c r="K37" i="1"/>
  <c r="J36" i="1"/>
  <c r="K36" i="1"/>
  <c r="J35" i="1"/>
  <c r="K35" i="1"/>
  <c r="J34" i="1"/>
  <c r="K34" i="1"/>
  <c r="J33" i="1"/>
  <c r="K33" i="1"/>
  <c r="J32" i="1"/>
  <c r="K32" i="1"/>
  <c r="J31" i="1"/>
  <c r="K31" i="1"/>
  <c r="J30" i="1"/>
  <c r="K30" i="1"/>
  <c r="J29" i="1"/>
  <c r="K29" i="1"/>
  <c r="J28" i="1"/>
  <c r="K28" i="1"/>
  <c r="J27" i="1"/>
  <c r="K27" i="1"/>
  <c r="J26" i="1"/>
  <c r="K26" i="1"/>
  <c r="J25" i="1"/>
  <c r="K25" i="1"/>
  <c r="J24" i="1"/>
  <c r="K24" i="1"/>
  <c r="J23" i="1"/>
  <c r="K23" i="1"/>
  <c r="J22" i="1"/>
  <c r="K22" i="1"/>
  <c r="J21" i="1"/>
  <c r="K21" i="1"/>
  <c r="J20" i="1"/>
  <c r="K20" i="1"/>
  <c r="J19" i="1"/>
  <c r="K19" i="1"/>
  <c r="J18" i="1"/>
  <c r="K18" i="1"/>
  <c r="J17" i="1"/>
  <c r="K17" i="1"/>
  <c r="J16" i="1"/>
  <c r="K16" i="1"/>
  <c r="J15" i="1"/>
  <c r="K15" i="1"/>
  <c r="J14" i="1"/>
  <c r="K14" i="1"/>
  <c r="J13" i="1"/>
  <c r="K13" i="1"/>
  <c r="A80" i="18"/>
  <c r="A81" i="18" s="1"/>
  <c r="A82" i="18" s="1"/>
  <c r="A83" i="18" s="1"/>
  <c r="A84" i="18" s="1"/>
  <c r="A85" i="18" s="1"/>
  <c r="A86" i="18" s="1"/>
  <c r="A87" i="18" s="1"/>
  <c r="A88" i="18" s="1"/>
  <c r="A89" i="18" s="1"/>
  <c r="A90" i="18" s="1"/>
  <c r="A78" i="18" l="1"/>
</calcChain>
</file>

<file path=xl/comments1.xml><?xml version="1.0" encoding="utf-8"?>
<comments xmlns="http://schemas.openxmlformats.org/spreadsheetml/2006/main">
  <authors>
    <author>Autor</author>
  </authors>
  <commentList>
    <comment ref="S29" authorId="0" shapeId="0">
      <text>
        <r>
          <rPr>
            <b/>
            <sz val="9"/>
            <color indexed="81"/>
            <rFont val="Tahoma"/>
            <family val="2"/>
          </rPr>
          <t>ADJUNTO ACTA DE SOLCIALIZACION EVIDENCIA DE LA CAPACITACION, REALIZADA DURANTE EL PRIMER SEMESTRE DE 2020.</t>
        </r>
      </text>
    </comment>
  </commentList>
</comments>
</file>

<file path=xl/comments2.xml><?xml version="1.0" encoding="utf-8"?>
<comments xmlns="http://schemas.openxmlformats.org/spreadsheetml/2006/main">
  <authors>
    <author>Autor</author>
  </authors>
  <commentList>
    <comment ref="K10" authorId="0" shapeId="0">
      <text>
        <r>
          <rPr>
            <sz val="9"/>
            <color indexed="81"/>
            <rFont val="Tahoma"/>
            <family val="2"/>
          </rPr>
          <t xml:space="preserve">Esta puede ser medida bajo criterios: 
</t>
        </r>
        <r>
          <rPr>
            <b/>
            <sz val="9"/>
            <color indexed="81"/>
            <rFont val="Tahoma"/>
            <family val="2"/>
          </rPr>
          <t>Frecuencia:</t>
        </r>
        <r>
          <rPr>
            <sz val="9"/>
            <color indexed="81"/>
            <rFont val="Tahoma"/>
            <family val="2"/>
          </rPr>
          <t xml:space="preserve"> Eventos en un periodo determinado, se trata de hechos que se han materializado o se cuenta con su historial.
</t>
        </r>
        <r>
          <rPr>
            <b/>
            <sz val="9"/>
            <color indexed="81"/>
            <rFont val="Tahoma"/>
            <family val="2"/>
          </rPr>
          <t xml:space="preserve">FACTIBILIDAD: </t>
        </r>
        <r>
          <rPr>
            <sz val="9"/>
            <color indexed="81"/>
            <rFont val="Tahoma"/>
            <family val="2"/>
          </rPr>
          <t>Se analiza la presencia de factores internos y externos que pueden propiciar el riesgo, es decir un hecho que es posible que ocurra.</t>
        </r>
      </text>
    </comment>
    <comment ref="O10" authorId="0" shapeId="0">
      <text>
        <r>
          <rPr>
            <b/>
            <sz val="9"/>
            <color indexed="81"/>
            <rFont val="Tahoma"/>
            <family val="2"/>
          </rPr>
          <t xml:space="preserve">Control: 
</t>
        </r>
        <r>
          <rPr>
            <sz val="9"/>
            <color indexed="81"/>
            <rFont val="Tahoma"/>
            <family val="2"/>
          </rPr>
          <t xml:space="preserve">Tiene como  fin verifica, validar,conciliar, cotejar y/o comparar, en este se debe indicar el </t>
        </r>
        <r>
          <rPr>
            <b/>
            <sz val="9"/>
            <color indexed="81"/>
            <rFont val="Tahoma"/>
            <family val="2"/>
          </rPr>
          <t>para que</t>
        </r>
        <r>
          <rPr>
            <sz val="9"/>
            <color indexed="81"/>
            <rFont val="Tahoma"/>
            <family val="2"/>
          </rPr>
          <t xml:space="preserve"> se realiza y el como se realizan las actividades e indicar que pasa si se llega a presentar alguna desviación.
</t>
        </r>
        <r>
          <rPr>
            <b/>
            <sz val="9"/>
            <color indexed="81"/>
            <rFont val="Tahoma"/>
            <family val="2"/>
          </rPr>
          <t>Caracterisitcas:
-</t>
        </r>
        <r>
          <rPr>
            <sz val="9"/>
            <color indexed="81"/>
            <rFont val="Tahoma"/>
            <family val="2"/>
          </rPr>
          <t>Debe dejar evidencia.</t>
        </r>
      </text>
    </comment>
    <comment ref="Z28" authorId="0" shapeId="0">
      <text>
        <r>
          <rPr>
            <b/>
            <sz val="9"/>
            <color indexed="81"/>
            <rFont val="Tahoma"/>
            <family val="2"/>
          </rPr>
          <t>ADJUNTO ACTA DE SOLCIALIZACION EVIDENCIA DE LA CAPACITACION, REALIZADA DURANTE EL PRIMER SEMESTRE DE 2020.</t>
        </r>
      </text>
    </comment>
  </commentList>
</comments>
</file>

<file path=xl/sharedStrings.xml><?xml version="1.0" encoding="utf-8"?>
<sst xmlns="http://schemas.openxmlformats.org/spreadsheetml/2006/main" count="2244" uniqueCount="1006">
  <si>
    <t>Reducir</t>
  </si>
  <si>
    <t>Moderado</t>
  </si>
  <si>
    <t>Fuerte</t>
  </si>
  <si>
    <t>PROCESO</t>
  </si>
  <si>
    <t>PROBABILIDAD</t>
  </si>
  <si>
    <t>IMPACTO</t>
  </si>
  <si>
    <t>MODERADO</t>
  </si>
  <si>
    <t>BAJO</t>
  </si>
  <si>
    <t>SI</t>
  </si>
  <si>
    <t>RIESGO INHERENTE</t>
  </si>
  <si>
    <t>OPCIÓN DE MANEJO</t>
  </si>
  <si>
    <t>DISEÑO DE CONTROLES</t>
  </si>
  <si>
    <t>EVIDENCIA</t>
  </si>
  <si>
    <t>NO</t>
  </si>
  <si>
    <t>RIESGO RESIDUAL</t>
  </si>
  <si>
    <t>FECHA</t>
  </si>
  <si>
    <t>Anual</t>
  </si>
  <si>
    <t>SUBRED INTEGRADA DE SERVICIOS DE SALUD SUR E.S.E</t>
  </si>
  <si>
    <t>DI-GRI-FT-01 V2</t>
  </si>
  <si>
    <t>MISIÓN</t>
  </si>
  <si>
    <t>La Subred Integrada de Servicios de Salud Sur E.S.E. del Distrito Capital, presta servicios de salud enmarcados en el modelo innovador de atención en red con enfoque en la gestión integral del riesgo, mejorando las condiciones de salud de nuestros usuarios de las localidades de Usme, Ciudad Bolivar, Sumapaz y Tunjuelito, manteniendo la participación ciudadana urbana y rural.</t>
  </si>
  <si>
    <t>FECHA DE ACTUALIZACIÓN</t>
  </si>
  <si>
    <t>VISIÓN</t>
  </si>
  <si>
    <t>Para el año 2020 seremos una Subred Integrada de Servicios de Salud consolidada, sostenible, confiable y accesible, con estándares de calidad que mejoren las condiciones de salud de nuestros usuarios.</t>
  </si>
  <si>
    <t>OBJETIVOS</t>
  </si>
  <si>
    <t>Objetivo Estratégico Nro. 1: Mejorar las condiciones de salud de nuestros usuarios por medio de la prestación de servicios integrales de salud, enmarcados en un modelo innovador de atención en Red.
Objetivo Estratégico Nro. 2: Garantizar el manejo eficiente de los recursos que aporten a la implementación del modelo de atención en Red.
Objetivo Estratégico Nro. 3: Garantizar la sostenibilidad financiera de la subred sur.
Objetivo Estratégico Nro. 4: Promover la participación y movilización comunitaria en el marco del modelo integral de atención</t>
  </si>
  <si>
    <t>DESCRIPCIÓN DE CAMBIO REALIZADO</t>
  </si>
  <si>
    <t>IDENTIFICACIÓN DE PROCESOS</t>
  </si>
  <si>
    <t>ANÁLISIS DE RIESGOS</t>
  </si>
  <si>
    <t>TRATAMIENTO RIESGO RESIDUAL</t>
  </si>
  <si>
    <t>SEGUIMIENTO POR LINEAS DE DEFENSA</t>
  </si>
  <si>
    <t>ID_Riesgo</t>
  </si>
  <si>
    <t>SUBPROCESO</t>
  </si>
  <si>
    <t>RIESGO</t>
  </si>
  <si>
    <t>TIPOLOGIA</t>
  </si>
  <si>
    <t>CAUSA</t>
  </si>
  <si>
    <t>CONSECUENCIAS</t>
  </si>
  <si>
    <t>Columna1</t>
  </si>
  <si>
    <t>ACTIVIDAD DE CONTROL</t>
  </si>
  <si>
    <t>CARGO DE RESPONSABLE</t>
  </si>
  <si>
    <t>Impacto Riesgo residual</t>
  </si>
  <si>
    <t>Probabilidad Riesgo residual</t>
  </si>
  <si>
    <t>Grado de exposición (residual)</t>
  </si>
  <si>
    <t xml:space="preserve">SOLIDEZ </t>
  </si>
  <si>
    <t>TRATAMIENTO PARA FORTALECER EL CONTROL</t>
  </si>
  <si>
    <t>SEGUNDA LINEA DE DEFENSA</t>
  </si>
  <si>
    <t>CUMPLIMIENTO CUALITATIVO DEL CONTROL  (%)</t>
  </si>
  <si>
    <t>NOMBRE Y CARGO</t>
  </si>
  <si>
    <t>FIRMA</t>
  </si>
  <si>
    <t>Copyrigth© 2018-2019 Subred Integrada de Servicios de la Salud Sur E.S.E  Todos los derechos reservados.</t>
  </si>
  <si>
    <t>REALIZADO POR:</t>
  </si>
  <si>
    <t>REVISADO POR:</t>
  </si>
  <si>
    <t>Jhon Jairo Vasquez Herrera
Referente de Direccionamiento Estrategico.</t>
  </si>
  <si>
    <t>APROBADO POR:</t>
  </si>
  <si>
    <t>Gloria Libia Polania Aguillon
Jefe de Oficina Asesora de Desarrollo Institucional.</t>
  </si>
  <si>
    <t>MAPA DE RIESGOS CORRUPCION</t>
  </si>
  <si>
    <t>Tipologias :Clínicos, poblacional, Tecnológico, operativo, legal, imagen, estratégico, financiero, LAFT, corrupción, Seguridad Información, ambiental, SST, seguridad paciente</t>
  </si>
  <si>
    <t>RESPONSABLE</t>
  </si>
  <si>
    <t>COMUNICACIONES</t>
  </si>
  <si>
    <t>LAFT</t>
  </si>
  <si>
    <t>SST</t>
  </si>
  <si>
    <t>CLÍNICOS</t>
  </si>
  <si>
    <t>POBLACIONAL</t>
  </si>
  <si>
    <t>TECNOLÓGICO</t>
  </si>
  <si>
    <t>OPERATIVO</t>
  </si>
  <si>
    <t>LEGAL</t>
  </si>
  <si>
    <t>IMAGEN</t>
  </si>
  <si>
    <t>ESTRATÉGICO</t>
  </si>
  <si>
    <t>FINANCIERO</t>
  </si>
  <si>
    <t>CORRUPCIÓN</t>
  </si>
  <si>
    <t>SEGURIDAD INFORMACIÓN</t>
  </si>
  <si>
    <t>AMBIENTAL</t>
  </si>
  <si>
    <t>SEGURIDAD PACIENTE</t>
  </si>
  <si>
    <t>(SI / NO)</t>
  </si>
  <si>
    <t xml:space="preserve">MATERIALIZACIÓN </t>
  </si>
  <si>
    <t>Comunicaciones</t>
  </si>
  <si>
    <t>Comunicación Interna</t>
  </si>
  <si>
    <t>Incumplir con la consecución de los objetivos del proceso.</t>
  </si>
  <si>
    <t>1)Realizar seguimiento de manera mensual a las actividades planteadas en el PECO co el fin de verificar el cumplimiento de las mismas  y disminuir el riesgo, En caso de encontrar desviaciones realizar acciones de mejora inmediata.</t>
  </si>
  <si>
    <t>1)Matriz de seguimiento del PECO.
2) Soportes de cumplimineto de actividades del PECO</t>
  </si>
  <si>
    <t>% de cumplimiento ponderado del PECO</t>
  </si>
  <si>
    <t>Comunicación Externa</t>
  </si>
  <si>
    <t>Deterioro de la imagen  institucional.</t>
  </si>
  <si>
    <t xml:space="preserve">1) Realizar seguimiento a la matriz de imagen corporativa de manera trimestral, con el fin de plasmar y medir como es percibida la entidad por los usuarios, de encontrase  algún impacto negativo se deben reportar al Jefe de la oficina de comunicaciones para tomar las acciones correctivas correspondientes.  </t>
  </si>
  <si>
    <t xml:space="preserve">1) Seguimiento de la Matriz de imagen corporativa.
</t>
  </si>
  <si>
    <t>% de imagen de criterios, según matriz de imagen institucional.</t>
  </si>
  <si>
    <t>Contratación</t>
  </si>
  <si>
    <t>Contratación OPS y Bienes &amp; Servicios</t>
  </si>
  <si>
    <t>Incumplir con el principio de publicidad en los procesos de contratación.</t>
  </si>
  <si>
    <t xml:space="preserve">1)  Cargar todo contrato de B&amp;S y/o de OPS, que cumpla con los requisitos y se  legalice en  el  aplicativo SECOP dando cumplimiento a la normatividad vigente, se  guarda el ID que el sistema entregue, en caso de encontrar inconsistencias en el cargue se debe notificar al líder del proceso y definir acciones de mejora. </t>
  </si>
  <si>
    <t xml:space="preserve">1)Base De Datos De Contratos Con ID Emitido Por Secop.
</t>
  </si>
  <si>
    <t>CONTRATACION</t>
  </si>
  <si>
    <t>1. Número de contratos publicados en el periodo / Número de contratos suscritos en el mismo periodo * 100</t>
  </si>
  <si>
    <t xml:space="preserve">
Fallas  de Supervisión en la ejecución de los contratos ocasionando terminación anticipada, sobre-ejecución, sub-ejecucion y/o imposibilidad de liquidarlos.</t>
  </si>
  <si>
    <t xml:space="preserve">1. El profesional de contratación realiza capacitación de los Manual de contratación CO-BIS-MA-01 y Manual de supervisión de contrato CO-BIS-MA 02 V1 a los supervisores de los contratos, con el fin de fortalecer los conocimientos generales a cerca de la contratación, en caso de encontrar desviaciones se solicita reinducción para actualizar y fortalecer el conocimiento.  </t>
  </si>
  <si>
    <t xml:space="preserve">1. Actas de Capacitación.
2. Listados de asistencia.
3. Pre y Post test. </t>
  </si>
  <si>
    <t xml:space="preserve"> 2. Número de supervisores capacitados / Total de Supervisores convocados. </t>
  </si>
  <si>
    <t>Discontinuidad en la prestación de los servicios de salud.</t>
  </si>
  <si>
    <t xml:space="preserve">1)Cada vez que se vaya a efectuar un contrato de B&amp;S verificar que esta compra se encuentre en el plan anual de adquisiciones y se realicen en los tiempos establecidos por el PAA.
2)Revisar las necesidades del personal de acuerdo a cada una de las Direcciones de los servicios , con el fin de realizar la contratación según las necesidades que presente la entidad.
3) Verificación de los documentos aportados por la persona Natural y/o Jurídica  a través de la lista de chequeo . En caso de encontrase información faltante, se le solicitara a l proveedor en  los tiempos establecidos antes de  la suscripción del contrato.
</t>
  </si>
  <si>
    <t>1)Matriz de contratos adjudicados.
2) Seguimiento de la matriz del personal autorizado v.s personal contratado.
3)Lista de chequeo que repose en  la carpeta del proceso.</t>
  </si>
  <si>
    <t>1. Número de contratos  con el lleno de requisitos / Número de contratos suscritos * 100</t>
  </si>
  <si>
    <t>Ser utilizados para el Lavado de Activos y/o la financiacion al terrorismo.</t>
  </si>
  <si>
    <t xml:space="preserve">1) La Dirección de contratación, Solicita dentro los requisitos el diligenciamiento del formulario único de conocimiento de persona naturales y Jurídica SARLAFT. </t>
  </si>
  <si>
    <t xml:space="preserve">1) Formulario de conocimiento al cliente que reposa en  las carpetas debida mente diligenciado.
</t>
  </si>
  <si>
    <t xml:space="preserve">Posibilidad de usar el tráfico de influencias, para el favorecimiento de una persona y/o organización en particular, para obtener un beneficio. </t>
  </si>
  <si>
    <t xml:space="preserve">1) Los profesionales y técnicos designados por la Dirección de Contratación, siguiendo los lineamientos de los procedimientos be Bienes y Servicios: etapa precontractual CO-CBC-PR-08-V2 y Etapa Contractual CO-CBC-PR-09-V2; y procedimiento Gestión Contractual de Prestación de Servicios OPS CO-OPS-PR-01-V2,  cada vez que sea necesario se realiza el cargue en aplicativo SECOP II, para ello se registra en la matriz de Contratación el ID emitido por SECOP II, si se observan desviaciones se informa a la líder de Contratacion para tomar las acciones pertinentes. . (Mensualmente)
2)Realizar inducción y/o reinducción a los procesos sobre  el manual de contratación y principios de transparencia. En caso de encontrarse falencias en la evaluación de conocimiento, plantear acciones de mejora. (Anual)
</t>
  </si>
  <si>
    <t xml:space="preserve">1) Base De Datos De Contratos Con ID Emitido Por Secop.
2)Actas y listados de inducción, listados de capacitación, presentaciones e informe de pruebas de conocimiento.
</t>
  </si>
  <si>
    <t xml:space="preserve">1. Número de contratos publicados en el periodo / Número de contratos suscritos en el mismo periodo.
 2. Número de supervisores capacitados / Total de Supervisores convocados. </t>
  </si>
  <si>
    <t>Posibilidad  de que los supervisores acepten dadivas  o sobornos  con el fin de  avalar la entrega de los productos.</t>
  </si>
  <si>
    <t xml:space="preserve">El profesional de apoyo a la Dirección de Contratación, realiza la actualización del Manual de supervisión, formatos,   procesos y procedimientos, socializando de acuerdo a las fechas definidas en acta a los supervisores los temas relacionados con el fin de fortalecer la integridad del rol del supervisor; si se observan desviaciones se definirán acciones inmediatas. 
</t>
  </si>
  <si>
    <t xml:space="preserve">1)Acta de capacitación. </t>
  </si>
  <si>
    <t xml:space="preserve"> 1. . Número de supervisores capacitados / Total de Supervisores.* 100
</t>
  </si>
  <si>
    <t>Posibilidad de adelantar procesos de contratación sin el cumplimiento de los pliegos de condiciones y/o  el lleno de los requisitos legales dentro de los términos establecidos por la norma, en beneficio de un tercero.</t>
  </si>
  <si>
    <t xml:space="preserve">1) Antes de celebrar cualquier contratos de B&amp;S, se debe realizar la aplicabilidad de la lista de chequeo, además de verificar  los soportes de la evaluación jurídica, de experiencia financiera si supera los 100 millones de pesos,  técnica y económica, con el fin de que la información corresponda a los requisitos establecidos,  en caso de que no se cumpla con los criterios mínimos se le debe solicitar subsanación de los documentos faltantes (etapas precontractual, contraactual y poscontractual).
2) Antes de celebrar cualquier contrato del sub proceso de OPS, se debe verificar que la información suministrada por el contratista corresponda y cumpla con los requisitos establecidos en las listas de chequeo.  En caso  de que no se cumpla con los requisitos mínimos no se procede a contratar.
</t>
  </si>
  <si>
    <t xml:space="preserve">1)Lista de chequeo que repose en  la carpeta del proceso.
2)Contratos perfeccionados por el cumplimiento de pliegos de condiciones.
</t>
  </si>
  <si>
    <t>Posibilidad de contar  con recursos que se encuentran  comprometidos, en contratos que ya finalizaron.</t>
  </si>
  <si>
    <t xml:space="preserve">1) El profesional de bases de contratación realiza validación de manera mensual  de los saldos disponibles en los CDPs. En caso de no  contar con saldo suficiente para la proyección este tramitara una solicitud presupuestal.
2) El  profesional de liquidación realiza la validación de los contratos que  finalizaron y los que cuenten  con recursos comprometidos se procederá hacer la liquidación de estos.
</t>
  </si>
  <si>
    <t xml:space="preserve">1) Informe mensual de la ejecución de los CDPs .
2) Informe sobre  reintegros de dinero por liquidación de contratos.
</t>
  </si>
  <si>
    <t>Número de contratos liquidados / Total de contratos sujetos a liquidación * 100</t>
  </si>
  <si>
    <t>Desarrollo Institucional</t>
  </si>
  <si>
    <t>Gestión de Proyectos</t>
  </si>
  <si>
    <t>Incumplir con los convenios celebrados.</t>
  </si>
  <si>
    <t xml:space="preserve">1) Llevar acabo el seguimiento del  cronograma, con el fin de comparar las desviaciones  presentadas durante la ejecución del proyecto. En caso de encontrase desviaciones  implementar acciones de mejora.(Mensual)
2) Cada vez  que se presente desviaciones en la ejecución de proyectos se llevara a Comités operativos del  convenio, para tomar las acciones pertinentes al caso.
</t>
  </si>
  <si>
    <t xml:space="preserve">1) Informe de seguimiento a la ejecución de los convenios.  
2) Actas de comités operativos.
</t>
  </si>
  <si>
    <t>DESARROLLO INSTITUCIONAL
(PROYECTOS)</t>
  </si>
  <si>
    <t xml:space="preserve">Número de informes de ejecución de convenios radicados ante la SDS en el periodo objeto de evaluación/ Total de Informes en el mismo periodo objeto de evaluación * 100  </t>
  </si>
  <si>
    <t>Gestión de Riesgos</t>
  </si>
  <si>
    <t xml:space="preserve">
El profesional de desarrollo institucional asignado realizara reporte mes vencido dentro de los primeros 10 días  del mes siguiente ante la UIAF, de operaciones sospechosas y operaciones en efectivo, previamente se solicita información al área de tesorería y posterior se realiza el reporte en el aplicativo, en caso de que se generen operaciones sospechosas se reportara al oficial de cumplimento. 
</t>
  </si>
  <si>
    <t>1. Soportes del Reporte a la UIAF.</t>
  </si>
  <si>
    <t>DESARROLLO INSTITUCIONAL
(SARLAFT)</t>
  </si>
  <si>
    <t>Número de reportes ROS realizados a la UIAF en el periodo objeto de evaluación / Total de reportes ROS  por realizar *100</t>
  </si>
  <si>
    <t>Incumplimiento a la ley 1474 de 2011 art. 74 debido a la mala planeación y monitoreo del PAAC.</t>
  </si>
  <si>
    <r>
      <t xml:space="preserve">
1) El profesional de Direccionamiento estratégico encargado del monitoreo al PAAC, solicitara a los procesos institucionales las evidencias y seguimiento de acuerdo a las acciones definidas en el Plan de acuerdo a las fechas establecidas en la normatividad, con el fin de verificar y evaluar su respectivo cumplimiento,  en caso de encontrar inconsistencias en la información, será notificado mediante correo electrónico y/o oficio a los líderes correspondientes.
</t>
    </r>
    <r>
      <rPr>
        <sz val="11"/>
        <color rgb="FFFF0000"/>
        <rFont val="Calibri"/>
        <family val="2"/>
        <scheme val="minor"/>
      </rPr>
      <t xml:space="preserve">
</t>
    </r>
    <r>
      <rPr>
        <sz val="11"/>
        <color theme="1"/>
        <rFont val="Calibri"/>
        <family val="2"/>
        <scheme val="minor"/>
      </rPr>
      <t xml:space="preserve">
</t>
    </r>
  </si>
  <si>
    <t>1. Matriz PAAC 2019 con seguimiento.</t>
  </si>
  <si>
    <t>DESARROLLO INSTITUCIONAL 
(GESTION RIESGOS)</t>
  </si>
  <si>
    <t>Número de actividades cumplidas del PAAC en el periodo / Número de actividades programadas del PAAC en le periodo. * 100
(90%)</t>
  </si>
  <si>
    <t>Direccionamiento Estrategico</t>
  </si>
  <si>
    <t xml:space="preserve">Incumplimiento de los objetivos estrategicos de la institución.
</t>
  </si>
  <si>
    <t>1)Él profesional especializado realizara seguimiento de manera trimestral a la matriz de planes operativos anuales y solicitara  soportes a los procesos para medir el porcentaje de cumplimiento. En caso de encontrar desviaciones se iniciaran procesos de mejora.</t>
  </si>
  <si>
    <t>1) Informe de POA.
2) Ficha Indiador PGG.</t>
  </si>
  <si>
    <t>DESARROLLO INSTITUCIONAL
(DIRECCIONAMIENTO)</t>
  </si>
  <si>
    <t>Número de metas del plan operativo anual cumplidas en la vigencia objeto de evaluación / Número de metas del plan operativo anual programadas en la vigencia objeto de evaluación. 
(90%)</t>
  </si>
  <si>
    <t>Gerencia de la Información y TICS</t>
  </si>
  <si>
    <t>Gestion Documental</t>
  </si>
  <si>
    <t>Pérdida o alteración  de la documentación física o digital en las diferentes fases de su ciclo de vida por  Ocultamiento y sustracción de la información con intereses particulares.</t>
  </si>
  <si>
    <t xml:space="preserve">1)Realiza la verificación de la foliación de los tomos y la información reportada en el  formato FUID, antes de aceptar un traslado o realizarlo se registra la información en la Matriz de entrada y salida de documentación. En caso de presentarse alguna desviación no se aceptara el traslado o realizara el envió hasta que corrija las desviaciones.
</t>
  </si>
  <si>
    <t xml:space="preserve">1) Matriz de entrada y salida de documentación.
2. Medición de adherencia en las capacitaciones. </t>
  </si>
  <si>
    <t>GESTION 
DOCUMENTAL</t>
  </si>
  <si>
    <t xml:space="preserve">1 .Unidades documentales prestadas con foliacion/unidades documentales prestadas.
2. Porcentaje de  adherencia mayor al 80% en proceso técnico documental . </t>
  </si>
  <si>
    <t xml:space="preserve">1. Durante el segundo trimestre se recibieron 19 transferencias con 208 unidades documentales con el cumplimiento del 100% del  proceso técnico. e adjunta actas de transferencia de los difernetes procesos de acuerdo al periodo requerido y Matriz de entrada y salida de documentación consolidada a junio 2020
2. Durante el segundo trimestre se realizaron 14 capacitaciones de 67 personas capacitadas con una medición de adherencia del 94%, (34 personas evaluadas /32 con adherencia mayor al 80%). Se adjunta actas de capacitaciones, registro de actas de capacitaciones y tabulación de pretest y postest de las capacitaciones como medición de adherencia en las mismas.  </t>
  </si>
  <si>
    <t>1. 100%
2. 94%
Se adjunta ficha de los indicadores de transferencia y capacitaciones</t>
  </si>
  <si>
    <t xml:space="preserve">Innformación y análisis de la información. </t>
  </si>
  <si>
    <t>Inoportunidad en la entrega de información interna y/o externa</t>
  </si>
  <si>
    <t xml:space="preserve">El profesional de información y análisis institucional de manera trimestral, verifica y actualiza el cronograma de necesidades de información con el fin de dar cumplimiento a la normatividad vigente, en caso de observar alguna desviación se tomaran las acciones correspondientes. </t>
  </si>
  <si>
    <t>1. Matriz de necesidades de inofrmación actualizada.
2) Reportes del envió de la información dentro de los términos.</t>
  </si>
  <si>
    <t>SISTEMAS DE INFORMACION
TICS</t>
  </si>
  <si>
    <t>Nümero de informes obligatorios entregados oportunamente / Total de informes obligatorios * 100</t>
  </si>
  <si>
    <t>Durante el periodo se entregaron la totalidad de los informes de manera oportuna, dicho seguimeitno se evidencia en la matriz adjunta</t>
  </si>
  <si>
    <t>Tecnologia de Informacion y Comunicación en Salud</t>
  </si>
  <si>
    <t>Pérdida de información instittucional fisica o magnetica por causas inherentes a la institucion.</t>
  </si>
  <si>
    <t xml:space="preserve">1) Implementación de la politica de seguridad de la información por parte de la oficina de Gerencia de la Información y TICS, realizando seguimiento trimestral a la implementación de la política de seguridad de la información mediante la aplicabilidad de la politica de seguridad de la información,  tomando las medidas correctivas del caso.   </t>
  </si>
  <si>
    <t xml:space="preserve">1. Medición de la Aplicabilidad de la política de seguridad de la información. </t>
  </si>
  <si>
    <t>Número de controles  de aplicabilidad implementados  en el periodo / Total de controles de aplicabilidad  * 100</t>
  </si>
  <si>
    <t>De 114 Controles se complearon 105 nen la subred integrada de servicios sur ESE. Se adjunta declaración de aplicabilidad de la politica de seguridad de la información</t>
  </si>
  <si>
    <t>Gestión Administrativa</t>
  </si>
  <si>
    <t xml:space="preserve">Gestion de Suministros-Almacén </t>
  </si>
  <si>
    <t xml:space="preserve">Posible detrimento patrimonial por no legalizar e identificar los activos que entren a la entidad. </t>
  </si>
  <si>
    <t xml:space="preserve">Él profesional del subproceso de suministros realiza socialización del procedimiento entrada de bienes diferentes modalidades código GA-SUM-PR-03-V1, al proceso de contratación y supervisores de contrato, aplicando test de conocimiento, de acuerdo a las deviaciones encontradas se definirán acciones correspondientes a retroalimentación. </t>
  </si>
  <si>
    <t>1). Actas de socialización.
2) Test de evaluación.
3). Tabulación de resultados.</t>
  </si>
  <si>
    <t>DIRECCION ADMINISTRATIVA
(SUMINISTROS)</t>
  </si>
  <si>
    <t>Número de supervisores con conocimiento del procedimiento entrada de biens diferentes modalidades en el periodo objeto de evlauación / Total de supervisores *100</t>
  </si>
  <si>
    <t>Se realiza socialización del procedimiento GA-SUM-PR-03-V1 entrada de bienes diferentes modalidades a los colaboradores que han sido supervisores de contratos de bienes en la entidad</t>
  </si>
  <si>
    <t>17/17=100%</t>
  </si>
  <si>
    <t>Activos Fijos</t>
  </si>
  <si>
    <t>Posible detrimento  patrimonial por inadecuado control y manejo de los activos fijos de la organización .</t>
  </si>
  <si>
    <t xml:space="preserve">1.El profesional del subproceso de activos fijos realiza inventarios aleatorios en los periodos comprendidos entre febrero a junio de la vigencia fiscal e inventario final total al término de la misma, con el fin de verificar y cotejar las existencias, de actualizar novedades, responsables, valores y destino final de la propiedad planta y equipo, que permitirá la expedición de paz y salvos a los servidores públicos de conformidad con la demanda y verificación de los activos en el sistema de información. </t>
  </si>
  <si>
    <t>1) Actas de inventarios aleatorios.</t>
  </si>
  <si>
    <t>DIRECCION ADMINISTRATIVA
(INVENTARIOS)</t>
  </si>
  <si>
    <t>Informe final de Inventarios aprobado por comité de inventarios.  (año)</t>
  </si>
  <si>
    <t xml:space="preserve">Para el segundo trimeste del año, se realizó la toma  de inventarios aleatorios durante los tres meses en las diferentes Unidades, con un cumplimiento del 100%, según lo contemplado en la matriz de riesgos. </t>
  </si>
  <si>
    <t>PIGA</t>
  </si>
  <si>
    <t>Sanciones economicas por el Incumplimiento a la resolución 242 de 2014 ,631 de 2015, Resolución 3957 de 2009, Resolución 1164 de 2002</t>
  </si>
  <si>
    <t xml:space="preserve">1)Él profesional especializado realiza seguimiento a la Matriz PIGA  de manera trimestral . En caso de encontrar desviaciones se iniciaran las acciones correctivas para el cumplimiento del PIGA.
2)Él profesional especializado realiza el seguimiento del control de vertimientos de las unidades de la entidad teniendo  en cuenta los exigido por la norma vigente. En caso de encontrar desviaciones se informa al jefe directo y implementan acciones correctiva correspondientes. 
</t>
  </si>
  <si>
    <t>1) Matriz de PIGA.
2) Resultados de caracterizaciones de vertimientos.</t>
  </si>
  <si>
    <t>GESTION AMBIENTAL</t>
  </si>
  <si>
    <t>1. Porcentaje de cumplimiento del Plan de acción PIGA.
2: Cumplimiento de parámetros fisicoquímicos (Parámetros fisicoquímicos cumplidos según caracterización y análisis / Parámetros fisicoquímicos exigidos por la normatividd ambiental vigente)</t>
  </si>
  <si>
    <t xml:space="preserve">1. Se verifica el cumplimiento de las actividades del Plan Institucional de Gestion Ambiental, evidenciado un cumplimiento del 100%,  sin embargo se  ajusta cronograma debido a  las restricciones derivadas de la contingencia por COVID-19 para en el  segundo semestre  como los son , campaña de uso eficiente del agua, celebracion de la hora del planeta, capacitacion de las 3R, y capacitan en compra publicas.
2. Para el primer semestre se realizaron  caracterizacion de vertimientos a 11 unidades correspondiente a 297 parametros fisicoquimicos de los cuales se tuvo incumplimiento de 8 parametros, lo cual  genera un cumplimiento del 97% , teniendo en cuenta lo anterior  se va establecer un plan acciones correctivas para el segundo semestre de la vigencia </t>
  </si>
  <si>
    <t>1. 100%
2. 97%</t>
  </si>
  <si>
    <t>Tecnología biomédica</t>
  </si>
  <si>
    <t>Afectación en la prestación de servicios de salud asociado  al mal funcionamiento de equipos biomédicos.</t>
  </si>
  <si>
    <t xml:space="preserve">
El equipo de tecnología biomédica, elabora el plan de mantenimiento preventivo de equipos biomédicos con su respectivo cronograma, mensualmente se realiza seguimiento a la ejecución y cumplimiento del plan, corroborando los reportes de servicio técnico, de acuerdo a los resultados obtenidos se informa a la dirección administrativa para la toma de decisiones. 
</t>
  </si>
  <si>
    <t>1)Plan de trabajo de mantenimiento preventivo.
2) Reportes de mantenimiento.
3)Eventos adversos asociado a tecnologia biomedica.</t>
  </si>
  <si>
    <t>DIRECCION ADMINISTRATIVA
(TECNOLOGIA BIOMEDICA)</t>
  </si>
  <si>
    <t>Número de actividades de mantenimiento preventivo de equipo biomédicos realizadas en el periodo  / Total de actividades de mantenimiento preventivo en equipo biomédicos programadas en el periodo * 100</t>
  </si>
  <si>
    <t>1. Se cuenta con un plan de mantenimiento preventivo para los equipos biomédicos
2. Durante el primer semestre del año 2020 se programaron 4338 mantenimientos preventivos, de los cuales se ejecutaron un total de 3896 mantenimientos por medio de las empresas contratadas para tal fin, en donde se cuentan con los reportes de servicio.
3. Se adjunta matriz de seguimiento de eventos de tecno vigilancia, en donde se hace el seguimiento a los sucesos relacionados con Tecnología Biomédica,  dentro de los que se encuentran incidentes adversos no serios ( 29), Eventos adversos no serios ( 2) y Eventos Adversos serios (1), para un total de 32 reportes</t>
  </si>
  <si>
    <t>Mantenimiento</t>
  </si>
  <si>
    <t>Posibilidad de ocasionar un accidente al usuario y/o colaborador.</t>
  </si>
  <si>
    <t>1) Cada vez que se presente un  solicitud o se notifique una falla a través de la  mesa de ayuda por el estado de la infraestructura o inmobiliario se realiza la  asignación al profesional y/o técnico según sea la necesidad reportada para dar respuesta.</t>
  </si>
  <si>
    <t>1) Reporte de mantenimiento. (mesa de ayuda)</t>
  </si>
  <si>
    <t>DIRECCION ADMINISTRATIVA
(MANTENIMIENTO)</t>
  </si>
  <si>
    <t>Número de actividades de mantenimiento preventivo de Infraestructura realizadas en el periodo / Total de actividades de mantenimiento preventivo en infraestructura programadas en el periodo *  100</t>
  </si>
  <si>
    <t xml:space="preserve">1. Se cuenta con un plan de mantenimiento preventivo de equipo industrial y hospitalario.
2. Durante el pirmer semestre semestre del 2020 se programaron 1701 mantenimientos preventivos, de los cuales se ejecutaron  1578. se adjunta ficha de seguimiento del indicador e informes de seguimiento.
</t>
  </si>
  <si>
    <t>Activos fijos</t>
  </si>
  <si>
    <t>Uso del poder para incubrir la perdida de activos fijos en beneficio de un tercero o propio.</t>
  </si>
  <si>
    <t>1) Actas de inventarios aleatorios.
2. Informe de inventario  final  de activos fijos.</t>
  </si>
  <si>
    <t>DIRECCION ADMINISTRATIVA
(INVENTARIOS)</t>
  </si>
  <si>
    <t xml:space="preserve">Para el segundo trimestre del año, se realizó la toma  de inventarios aleatorios durante los tres meses en las diferentes Unidades, con un cumplimiento del 100%, según lo contemplado en la matriz de riesgos. </t>
  </si>
  <si>
    <t>Gestión de Talento Humano</t>
  </si>
  <si>
    <t>Permanencia Laboral</t>
  </si>
  <si>
    <t>Incumplir con la implementación de la SSGT</t>
  </si>
  <si>
    <t xml:space="preserve">1) Él profesional del subproceso de permanencia, realizara seguimiento trimestral al Plan de acción de Seguridad y Salud en el Trabajo, verificando el cumplimiento de las acciones definidas en el mismo. en caso de encontrar desviaciones se informara al responsable de la dirección para toma de decisiones. </t>
  </si>
  <si>
    <t xml:space="preserve">
1. Informe Trimestral  SST</t>
  </si>
  <si>
    <t>DIRECCION TALENTO HUMANO
(SEGURIDAD Y SALUD EN EL TRABAJO)</t>
  </si>
  <si>
    <t>4 Inofmres al año del Plan de accion de SST</t>
  </si>
  <si>
    <t xml:space="preserve">El cumplimiento del plan de trabajo hasta el primer trimestre de 2020, en el marco de la pandemia por COVID-19 se modifica el plan de trabajo, por retiro unilateral  de personal de ARL y  focalización de las acciones al  manejo de la e implementación de nuevas acciones por equipo SST ( 3 profesionales). alcanzando 65%al cumplimiento de lo proyectado. </t>
  </si>
  <si>
    <t>Error en el proceso de  liquidación de nomina.</t>
  </si>
  <si>
    <t xml:space="preserve">1) Él profesional  de nómina se encarga de verificar y  validar  la información  suministrada por el  aplicativo con ayuda de una matriz de Excel.  En caso de evidenciar errores se solicita corrección a través de las mesas de ayuda de sistemas información TIC. 
</t>
  </si>
  <si>
    <t>1. Soportes enviado a mesas de ayuda. 
2. Oficios de revisión y actualización del software de nómina a ssitemas de información. 
3. Matriz de verificación de factores salariales y prestacionales puntuales que requieren ser controlados.</t>
  </si>
  <si>
    <t>DIRECCION TALENTO HUMANDO
(NOMINA)</t>
  </si>
  <si>
    <t>Número de errores reportados TICS / Total de errores observados en el aplicativo * 100</t>
  </si>
  <si>
    <r>
      <t xml:space="preserve">En el Programa de Nomina que se maneja en el Sofware de Dinamica se vienen presentando una serie de inconsistencias como son:                                                                     * </t>
    </r>
    <r>
      <rPr>
        <b/>
        <sz val="11"/>
        <rFont val="Calibri"/>
        <family val="2"/>
        <scheme val="minor"/>
      </rPr>
      <t>INCAPACIDADES</t>
    </r>
    <r>
      <rPr>
        <sz val="11"/>
        <rFont val="Calibri"/>
        <family val="2"/>
        <scheme val="minor"/>
      </rPr>
      <t xml:space="preserve">: Se ha enviado mesas de ayuda debido a que el programa no liquida bien las incapacidades que se registran, frente a esta inconsistencia sistema ha venido revisando y corrigiendo cada mes los errores que se presentan en el aplicativo , haciendo aclaracion que los errores aun no han sido subsanados definitivamente.           * </t>
    </r>
    <r>
      <rPr>
        <b/>
        <sz val="11"/>
        <rFont val="Calibri"/>
        <family val="2"/>
        <scheme val="minor"/>
      </rPr>
      <t>PRIMA DE VACACIONES:</t>
    </r>
    <r>
      <rPr>
        <sz val="11"/>
        <rFont val="Calibri"/>
        <family val="2"/>
        <scheme val="minor"/>
      </rPr>
      <t xml:space="preserve"> Se sigue presentando inconsistencias en la liquidacion , para lo cual se envian mesas de ayuda y sistemas revisa y corrige , pero no se arregla la inconsistencia definitivamente.                                                                                                            * </t>
    </r>
    <r>
      <rPr>
        <b/>
        <sz val="11"/>
        <rFont val="Calibri"/>
        <family val="2"/>
        <scheme val="minor"/>
      </rPr>
      <t>SEGURIDAD SOCIAL</t>
    </r>
    <r>
      <rPr>
        <sz val="11"/>
        <rFont val="Calibri"/>
        <family val="2"/>
        <scheme val="minor"/>
      </rPr>
      <t xml:space="preserve">: El sistema no arroja el archivo plano cuando las personas salen a diafrutar vacacones , se hizo mesa de trabajo donde se planteo el problema y se quedo de realizar otra mesa de trabajo para dar solucion definitiva.                                                   * </t>
    </r>
    <r>
      <rPr>
        <b/>
        <sz val="11"/>
        <rFont val="Calibri"/>
        <family val="2"/>
        <scheme val="minor"/>
      </rPr>
      <t>PRESTACIONES SOCIALES</t>
    </r>
    <r>
      <rPr>
        <sz val="11"/>
        <rFont val="Calibri"/>
        <family val="2"/>
        <scheme val="minor"/>
      </rPr>
      <t xml:space="preserve"> : Prima de Semestral y Prima de Navidad al realizar la liquidacion en excel para verificar la liquidacion del sistemas se presentan diferencias para lo cual sistemas corrige los errores , pero los errores siguen cada vez que seliqudan esas prestaciones</t>
    </r>
  </si>
  <si>
    <t>Ingreso Laboral</t>
  </si>
  <si>
    <t>Vincular personal sin el debido diligenciamiento del formulario único SARLAFT.</t>
  </si>
  <si>
    <t xml:space="preserve">Solicitar y verificar el diligenciamiento del formato único de SARLAFT al personal que se vincula a la planta de personal de la subred sur. En caso de encontrarse alguna coincidencia escalar la información a gestión de riesgos.
</t>
  </si>
  <si>
    <t xml:space="preserve">1) Formulario único de conocimiento perosnas naturales / juridicas SARLAFT, que reposa en  llos expedientes laborales.
</t>
  </si>
  <si>
    <t>DIRECCION TALENTO HUMANO
(NOMINA)</t>
  </si>
  <si>
    <t xml:space="preserve">Número de funcionaros con diligenciamiento del formulario / total de funcionarios que ingresaron en el  periodo objeto de evaluación. </t>
  </si>
  <si>
    <t>Durante la vigencia de Junio de 2019 a diciembre de 2019 ingresaron 43 funcionarios y para la vigencia enero a junio de 2020 ingresaron  55; lo que da  un total de 98 funcionarios que dan cumplimiento del 100% del diligenciam iento del Formulario Unico de Conocimiento de personas Naturales y Juridicas ( SARLAFT) evidenciable en los expedientes laborales.</t>
  </si>
  <si>
    <t>Gestión Financiera</t>
  </si>
  <si>
    <t>Gestión de Gastos</t>
  </si>
  <si>
    <t>Discontinuidad en la prestación de servicios de salud.</t>
  </si>
  <si>
    <t xml:space="preserve">1) El profesional del proceso Financiero realiza de forma periodicas  seguimiento al indicador de Equilibrio Presupuestal, de acuerdo  a los resultados se  informa a la Dirección financiera con el fin de tomar acciones pertinentes
</t>
  </si>
  <si>
    <t>1) Ficha de Equilibrio Presupuestal</t>
  </si>
  <si>
    <t>DIRECCION FINANCIERA</t>
  </si>
  <si>
    <t>Valor de la ejecución de ingresos totales recaudados en la vigencia objeto de evaluación (incluye el valor recaudado de cxc de vigencias anteriores) / valor de la ejecución de gastos comprometidos en la vigencia objeto de evaluación (incluye el valor comprometido de vigencias anteriores)</t>
  </si>
  <si>
    <t>Gestión de Ingresos</t>
  </si>
  <si>
    <t>Incumplir con las obligaciónes adquiridas.</t>
  </si>
  <si>
    <t xml:space="preserve">*1) El profesional del proceso Financiero realiza de formasemestral  seguimiento  al indicador de la  Evolución del gasto por Unidad de Valor Relativo producida UVR  de acuerdo  a los resultados de informa a la Dirección financiera con el fin de tomar acciones pertinentes.
</t>
  </si>
  <si>
    <t xml:space="preserve">*Ficha de la Evolución del gasto por Unidad de Valor Relativo producida  UVR semestralmente.
</t>
  </si>
  <si>
    <t>((Gasto de funcionamiento y operación comercial y de prestación de servicios comprometido en el año objeto de la evaluación sin incluir cuentas por pagar / Número de UVR producidas en la vigencia) / (Gasto funcionamiento y operación comercial y de prestación de servicios comprometido en la vigencia anterior en valores constantes del año objeto de evaluación sin incluir cuentas por pagar / Numero UVR producidas en la vigencia anterior))</t>
  </si>
  <si>
    <t>Incumplimiento de los reportes solicitados ante la UIAF</t>
  </si>
  <si>
    <t xml:space="preserve">*Seguimiento al respectivo diligenciamiento del formulario de la circular 009 de 2016 (formulario de pagos) en los tiempos establecidos.
*Seguimiento al correo electronico enviado al area de Gestión del Riesgo y el Reporte de recibos caja mensual.
</t>
  </si>
  <si>
    <t xml:space="preserve">
1)Formato diligenciado de la circular 009 de 2016 y su respectivo por correo electronico del area que consolida.
2) Correo enviado gestión de riesgos.</t>
  </si>
  <si>
    <t>Numero de Informes presentados en el periodo / Total de informes programados en el periodo</t>
  </si>
  <si>
    <t>Disponer de información financiera  no fidedigna por omisión en búsqueda de un beneficio a un tercero.</t>
  </si>
  <si>
    <t xml:space="preserve">1. Se verifica  la información mediante el proceso de conciliación entre áreas, determinando la coincidencia de los saldos y movimientos contables, antes y después de la realización de afectaciones contables de acuerdo al procedimiento recepción y conciliación mensual de información con áreas generadoras GF- GGA-CON-PR-01 V2,  En caso de que se identifiquen información que se salga  del estándar de operaciones normales  se deberán analizar y definir acciones de mejora.
</t>
  </si>
  <si>
    <t xml:space="preserve">Conciliaciones Contables </t>
  </si>
  <si>
    <t xml:space="preserve">Número de conciliaciones realizadas en el periodo objeto de evaluación / Total de conciliaciones programadas en el mismo periodo. </t>
  </si>
  <si>
    <t>Favorecimiento a proveedores o contratistas en priorización en giro de las cuentas por pagar con el objetivo de obtener algún beneficio personal.</t>
  </si>
  <si>
    <t>1) Verificación por parte del técnico de central de cuentas de los soportes  solicitados en  el documento  GF-GGA-TES-PR-08 V2  y elaboración  del comprobante de egresos por parte del área de tesorería,  para la  revisión de los subprocesos de Presupuesto, Contabilidad, Dirección financiera y Subgerencia corporativa. En caso de presentarse alguna desviación y/o inconsistencia se inicia de nuevo el proceso.</t>
  </si>
  <si>
    <t xml:space="preserve">1) Soporte de pagos de proveedores. 
2) Matriz de Giros. </t>
  </si>
  <si>
    <t>(Saldo de Cuentas por pagar al corte del mes inmediantamente anterior + Facturas recibidas en el mes ) -  (Giros realizados en el mes)</t>
  </si>
  <si>
    <t>Pérdida de recursos financieros por la manipulación de cuentas y/o facturas de servicios de salud prestados, o copagos por interés personal.</t>
  </si>
  <si>
    <t xml:space="preserve">1) Se realiza de manera continua capacitaciones a los contratistas y colaboradores, según las debilidades  detectadas  en los seguimientos periódicos realizados por parte del líder asignado..
2) Se realiza de manera continua arqueo de caja para verificar  que las transacciones correspondan en  un momento determinado. En caso de presentarsen desviaciones comenzar investigaciones.
</t>
  </si>
  <si>
    <t xml:space="preserve">1) Actas de capacitaciónes. 
2) Soportes de arqueos. </t>
  </si>
  <si>
    <t xml:space="preserve">Número de arqueos realizados a los puntos de facturación / Total de arqueo programados. 
Minimo 3 arqueos en el mes. </t>
  </si>
  <si>
    <t>Recibir Sobornos por aceptación de Glosa a favor de las entidades Responsables de Pago.</t>
  </si>
  <si>
    <t xml:space="preserve">
1) Él apoyo líder  de cartera y  glosas realiza verificación de  la Matriz de control de seguimiento  y trazabilidad de glosas y devoluciones, para verificar la aceptación de  estas y realizar informe sobre las mismas,  La aceptación de glosas debe generar una resposabilidad la cual debe der notificadas a las areas. 
</t>
  </si>
  <si>
    <t xml:space="preserve">1) Informe de aceptación de glosas.
</t>
  </si>
  <si>
    <t>Valor aceptado en conciliación del periodo objeto de evaluación / Valor conciliado en el mismo periodo  * 100</t>
  </si>
  <si>
    <t>Gestión Juridica</t>
  </si>
  <si>
    <t>Defensa Judicial</t>
  </si>
  <si>
    <t>Vencimiento de términos según la  normatividad vigente para cada asunto en particular (tutelas, derechos de petición, investigaciones administrativas, cobro coactivo, procesos judiciales, pago de sentencias.)</t>
  </si>
  <si>
    <t>Cada profesional dependiente de las actividades que cada uno realiza, ejerce su propio control manual y digital mediante el conteo de días en el calendario y, a través de matrices de seguimiento diseñadas  en Excel, lo cual permite dar cumplimiento a los requerimientos  por medio de la supervisión del vencimiento de términos.</t>
  </si>
  <si>
    <t xml:space="preserve">Matriz de seguimiento de tutelas. </t>
  </si>
  <si>
    <t>JURIDICA</t>
  </si>
  <si>
    <t>Oportunidad en Términos de respuesta de tutelas (numero de tutela con respuesta en termino normativos / total de tutelas recibidas en el periodo).</t>
  </si>
  <si>
    <t>LAS ACCIONES PARA QUE SE RESPONDAN LAS TUTELAS DENTRO DEL TERMINO ES LLEVAR EL CONTROL Y SEGUIMIENTO A LAS NOTIFICACIONES QUE INGRESEN AL CORREO, SOLICITAR DENTRO DEL TÉRMINO A LAS ÁREAS COMPETENTES PARA QUE SUMINISTREN LA INFORMACIÓN QUE SIRVA DE INSUMO Y SOPORTE A LA CONTESTACIÓN, DAR RESPUESTA Y GARANTIZAR LA ENTREGA AL DESPACHO. 
DE LAS 137 TUTELAS NOTIFICADAS LAS 137 FUERON CONTESTADAS DENTRO DEL TÉRMINO ESTABLECIDO POR CADA JUZGADO.</t>
  </si>
  <si>
    <t>Configuración de demandas por contratos realidad y/o  inadecuados procedimientos medicos.</t>
  </si>
  <si>
    <t>* Hacer seguimiento a las estrategias propuestas en las políticas de defensa de prevención del daño dentro de los cuales está las solicitudes realizadas a la Dirección de Contratación y a las otras Subredes, con la finalidad de intervenir las vigencias contractuales de los colaboradores que presenten demandas por contrato realidad.
* Requerir a la Subgerencia de Prestación de Servicios de Salud comité ad hoc, para determinar la posible existencia de la falla en el servicio. 
* Se requiere auditoria médica a la oficina de Calidad, con el fin de suministrar la copia íntegra de la historia clínica.</t>
  </si>
  <si>
    <t>1) Informe sobre la terminación de contratos.
2) Requerimientos internos y externos</t>
  </si>
  <si>
    <t xml:space="preserve">Configuracion demandas por contratos realidad "notificadas en la vigencia"
Número de demandas iniciadas en contra de la entidad por contrato realidad, falla en la prestación del servicio / Total de demandas radicadas a la entidad. </t>
  </si>
  <si>
    <t xml:space="preserve">DURANTE EL 1ER SEMESTRE DEL AÑO LA SUBRED SUR E.S.E FUE NOTIFICADA DE 95 PROCESOS DE LOS CUALES 93 SON CONFORMADOS POR CONTRATO REALIDAD Y FALLAS EN LA PRESTACIÓN DEL SERVICIO, TODOS PERTENECIENTES AL PRIMER TRIMESTRE DEL AÑO EN MENCIÓN. POR EL TEMA DE CUARENTENA SE SUSPENDIERON TÉRMINOS PROCESALES POR TANTO EN EL SEGUNDO TRIMESTRE NO HUBO NOTIFICACIÓN DE PROCESOS.
A CONTINUACIÓN, SE DESCRIBE LA RELACIÓN SEGÚN LOS SUBPROCESOS QUE MANEJA LA OFICINA JURÍDICA:
PROCESOS - CONTRATO REALIDAD: 91
PROCESOS - FALLA EN LA PRESTACIÓN DEL SERVICIO: 2
TOTAL DE PROCESOS NOTIFICADOS: 95
</t>
  </si>
  <si>
    <t>1) Él profesional de jurídica encargado del cobro coactivo  de la cartera, antes de recibir los documentos realiza una verificación  de estos con el fin de que  cumplan los requisitos establecidos. En caso de  no contar con los requisitos mínimos  los documentos son devueltos a facturación para su subsanación.</t>
  </si>
  <si>
    <t xml:space="preserve">1) Lista de chequeo de requisitos mínimos.
2) Matriz de seguimiento  cobro coactivo.
</t>
  </si>
  <si>
    <t>Cartera remitida vs. Procesos aperturados.</t>
  </si>
  <si>
    <t>COBRO COACTIVO: SE HAN APERTURADO LOS PROCESOS REMITIOS PREVIA VERIFICACIÓN DE REQUISITOS Y SE CONTINUA CON LAS ACTUACIONES PROCESALES EN LOS APERTURADOS EN  VIGENCIAS ANTERIORES, DANDO COMO RESULTADO UN TOTAL DE PROCESOS COACTIVOS DE 42 PROCESOS POR LA SUMA DE $ 21.782.230.382, TAL COMO SE SUSTENTA CON LA  MATRIZ ADJUNTA CON  CORTE A JUNIO  DE 2020
DADO QUE SE HA APERTURADO EL COBRO DE LA TOTALIDAD DE LA CARTERA REMITIDA EL RESULTADO DEL INDICADOR ES DEL 100%</t>
  </si>
  <si>
    <t>Mejoramiento Institucional</t>
  </si>
  <si>
    <t>Control Documental</t>
  </si>
  <si>
    <t>Debilidades en los procesos y procedimientos institucionales.</t>
  </si>
  <si>
    <t>1) Él  profesional de Control Documental una vez al año solicita el envió de  los formatos con los  que cuenta cada uno de los procesos, para verificar que estos se encuentren  codificados y en la intranet. En caso de que no se encuentren  se solicita el diligenciamiento del formato de  necesidades documental para proceder a codificarlos.</t>
  </si>
  <si>
    <t xml:space="preserve">1) Correos enviado por parte de Control Documental.
2) Documentos solicitados
</t>
  </si>
  <si>
    <t>GESTION DOCUMENTAL</t>
  </si>
  <si>
    <t>Número de documentos priorizados normalizados   / Total de documentos priorizados por la subred sur  para la vigencia * 100</t>
  </si>
  <si>
    <t>Programa De Prevención Seguimiento Y Control De Las Infecciones Asociadas Al Cuidado De La Salud.</t>
  </si>
  <si>
    <t>Identificar de manera tardia las alertas epidemiologicas.</t>
  </si>
  <si>
    <t>1) Él profesional  especializado mensual mente solicita reportes a laboratorio y realiza una auditoria a las historias clínicas, para  verificar el comportamiento de las infecciones. En caso de encontrar  variaciones se procederá a informar y realizar acciones de mejora necesarias.</t>
  </si>
  <si>
    <t xml:space="preserve">1) Informe de infección.
2) Soportes  de laboratorio y seguimiento de historias clínicas
</t>
  </si>
  <si>
    <t>MEJORAMIENTO CONTINUO
(CALIDAD)</t>
  </si>
  <si>
    <t>Número de infecciones asociadas a la atención en salud / Total de egresos Hospitalarios  * 100%</t>
  </si>
  <si>
    <t>Seguridad del Paciente</t>
  </si>
  <si>
    <t>Fuga de pacientes hospitalizados</t>
  </si>
  <si>
    <t xml:space="preserve">De manera trimestral se monitorean las herramientas y eventos adversos relacionados con fugas de paciente de ruralidad y las USS urbanas, se realizan análisis de caso y se reportan a los responsables de los servicios con el fin de tomar las acciones correctivas. </t>
  </si>
  <si>
    <t>1) Reporte eventos adversos fuga de pacientes.</t>
  </si>
  <si>
    <t xml:space="preserve">MEJORAMIENTO CONTINUO
(CALIDAD)
</t>
  </si>
  <si>
    <t>Número de sucesos anlizados inherentes a fuga de pacientes/ Total de sucesos reportados por fuga de pacientes * 100%</t>
  </si>
  <si>
    <t>Habilitación</t>
  </si>
  <si>
    <t xml:space="preserve">Prestar servicios de salud que no se encuentren registrados en el  REPS
</t>
  </si>
  <si>
    <t>1) Él  profesional especializado de habilitación anualmente  solicita a la Subgerencia de Prestación de Servicios   de  Salud un informe de los servicios que se están prestando en las USS de la entidad para verificar que los servicios que se presenten se encuentren reportados en el REPS. En caso de que estos no se encuentren reportados se deberá realizar la gestión.</t>
  </si>
  <si>
    <t>1) Informe solicitado a la Subgerencia de Servicios y REPS</t>
  </si>
  <si>
    <t>Numero de unidades visitadas   / Total de unidades habilitadas</t>
  </si>
  <si>
    <t xml:space="preserve">Ocurrencia y/o repticion de eventos adversos en los cuales el paciente pueda verse afectado. 
</t>
  </si>
  <si>
    <t>1) El profesional del sub proceso de seguridad del paciente realiza una verificación continua del aplicativo para el registro de eventos adversos y los reportes realizados por los servicios, en donde investiga la incidencia del evento adverso y se levanta actas de reuniones de mesas de trabajo y planes de mejora.</t>
  </si>
  <si>
    <t>1) Acta de mesa de trabajo y mesa de trabajo.</t>
  </si>
  <si>
    <t>Número de Eventos Adversos gestionados correspondientes al proceso  /  Total de Eventos Adversos reportados correspondientes al proceso</t>
  </si>
  <si>
    <t>Participación Comunitaria y Servicio al Ciudadano</t>
  </si>
  <si>
    <t>Recibir dadivas en beneficio propio o de un tercero favoreciendo la consecución de un trámite o un servicio sin el cumplimiento de requisitos.</t>
  </si>
  <si>
    <t>1. En el área de servicio al ciudadano, diariamente se recepcionan tramites, peticiones quejas, reclamos, sugerencias, derechos de petición y felicitaciones, de acuerdo a su clasificación y en caso de identificar PQRS relacionadas a solicitudes o recibimientos de dadivas para la gestión de trámites, se procederá a notificar a Control Interno Disciplinario con el fin de realizar las investigaciones pertinentes y acciones de mejora a que dé lugar de acuerdo al procedimiento Trámite de PQRS PS-SC-PQRS-PR-01 V7.</t>
  </si>
  <si>
    <t xml:space="preserve">
1. Matriz trimestral de control de PQRS. “ Bogotá te Escucha”
2. Si se materializa el riesgo; Notificaciones electrónicas a líder. 
3. Informe de PQRS Semestral. 
4. Actualización del procedimiento Recepción, Tramite y cierre de PQRS, incluyendo ítem donde identifique el actuar con posibles actos de corrupción.  
</t>
  </si>
  <si>
    <t>PARTICIPACION COMUNITARIA Y SERVICIO AL CIUDADANO</t>
  </si>
  <si>
    <t>Número de PQRS notificados por recibimiento de dadivas en la consecución de trámites o servicio / Total de PQRS recibidas * 100</t>
  </si>
  <si>
    <t xml:space="preserve">
Usuario desorientado o desinformado por  causas inherentes a la institucion</t>
  </si>
  <si>
    <t>El profesional de participación comunitaria y servicio al ciudadano realiza capacitaciones de fortalecimiento de competencias al trabajador social e informador, en temas trasversales del manual de servicio al ciudadano actualizado, humanización y comunicaciones, aplicando test para evaluar el conocimiento antes y después de la capacitación, de acuerdo a los resultados se toman acciones correctivas.  
El profesional de participación realiza revisión  y analisis de la matriz de  PQRS, según su clasificación y tipologia, posterior a ello se evia al lider el reporte de las quejas por desorientación con el fin de tomr acciones correctivas correspondientes al caso.</t>
  </si>
  <si>
    <t xml:space="preserve">1) Listados de asistencia y actas.
2) Matriz de PQRS. </t>
  </si>
  <si>
    <t>% reclamos de usuarios por desinformacion institucional  (semestrall)</t>
  </si>
  <si>
    <t>Sanciones dicipllinrias por demoras en la respuesta a requerimientos, peticiones, quejas  o reclamos  interpuesto por el usuario</t>
  </si>
  <si>
    <t xml:space="preserve">1) Cada vez que ingresa una PQRS el  técnico quien clasifica  según  tipología e ingresa en  el  aplicativo ORFEO y al  SDQS “Bogotá te escucha”, Posterior a ello es  enviada a las área responsables de dar respuesta,  se verifica los tiempos de respuesta a través de una matriz semaforizada en el aplicativo Bogotá te escucha de manera diaria. Si se generan alertas se generan acciones inmediatas para dar respuesta en los términos de ley. </t>
  </si>
  <si>
    <t xml:space="preserve">1)Seguimiento  de cumplimiento de respuesta de PQRS.
</t>
  </si>
  <si>
    <t>Oportunidad en la respuesta a PQRS (total de PQRS con respuesta oportuna  según normativa vigente/ total PQRS recepcionadas en el periodo)</t>
  </si>
  <si>
    <t>Procesos Misional</t>
  </si>
  <si>
    <t>Subgerencia de Servicios de Salud</t>
  </si>
  <si>
    <t>Ineficiencia en la atencion sanitaria a los pacientes.</t>
  </si>
  <si>
    <t xml:space="preserve">1) El equipo de la subgrencia de servicios asistenciales se encarga  de consolidar la información de las evaluación de las Guías Clínicas de manera semestral, para verificar  el nivel de conocimiento . En caso de que el resultado de las evaluaciones de las guías  sea inferior a 70 se iniciara  acciones de mejora.
2) Revisión de Historias clinicas en auditorias médicas definidas en el cronograma. </t>
  </si>
  <si>
    <t>1) Informe de resultados de la evaluación de las guías clínicas por servicio.</t>
  </si>
  <si>
    <t>SUBGERENCIA DE PRESTACION DE SERVICIOS DE SALUD
MEJORAMIENTO CONTINUO
(CALIDAD)</t>
  </si>
  <si>
    <t xml:space="preserve">Porcentaje de Iadopción e implemntación de las  Guías de Prácticas Clínicas. </t>
  </si>
  <si>
    <t>Gestión del Cuidado Integral en Urgencias</t>
  </si>
  <si>
    <t xml:space="preserve">Inoportunidad en la
atención del servicio de
urgencias.
</t>
  </si>
  <si>
    <t xml:space="preserve">Los coordinadores de servicio de urgencias  y profesionales de enlace de las UMHES, diariamente a través de la ronda administrativa y de seguridad, realizan monitoreo y seguimiento al servicio, tomando acciones correctivas y preventivas para dar cumplimiento a la oportunidad de la atención en el servicio de urgencias. </t>
  </si>
  <si>
    <t>1. Ficha de indicador oportunidad de Triage II y III.</t>
  </si>
  <si>
    <t>DIRECCION DE  URGENCIAS</t>
  </si>
  <si>
    <t>Oportnidad de Triage II y III.
Triage II = 30 Minutos
Triage III = Menor 180 minutos</t>
  </si>
  <si>
    <t>Desde la direccion de urgencias ,adicional al seguimeinto diario ,mensualmente se revisan tiempos de atencion de triage y se toman las medidas de acuerdo a lo encontrado,.
Se ha observado que tanto el tiempod e atencion de tirage I como III se mantienen por debajo del estandar, lo cual evidencia que los controles son efectivos.</t>
  </si>
  <si>
    <t>Gestión Integral del Cuidado Integral en Servicios Hospitalarios</t>
  </si>
  <si>
    <t>Sobreocupación del  servicio de salud.</t>
  </si>
  <si>
    <t>1) Él  apoyo profesional de la dirección de hospitalaria una vez al mes verificara  los indicadores del porcentaje ocupacional, rotación de camas y el promedio de días de estancia.</t>
  </si>
  <si>
    <t>1) Informe de resultados de la evaluación de las guías clínicas por servicio.
2) Fichas Técnicas de indicadores.</t>
  </si>
  <si>
    <t>DIRECCION HOSPITALARIA</t>
  </si>
  <si>
    <t>Promedio Porcentaje ocupacional ( Promedio día de estancia - Giro cama )</t>
  </si>
  <si>
    <r>
      <t xml:space="preserve">Para el  II  trimestre del  año 2020 se obtuvo como resultado una buena eficiencia tecnica hospitalaria considerando que el porcentaje ocupacional fue de 85,4%, el Giro cama de 5,1 y Promedio dia estancia de 4.                                                                                                                                   </t>
    </r>
    <r>
      <rPr>
        <sz val="12"/>
        <color rgb="FFFF0000"/>
        <rFont val="Arial"/>
        <family val="2"/>
      </rPr>
      <t xml:space="preserve">  Al comparar  los resultados ocn las metas establecidas se cumple en un 100%.   </t>
    </r>
    <r>
      <rPr>
        <sz val="12"/>
        <rFont val="Arial"/>
        <family val="2"/>
      </rPr>
      <t xml:space="preserve">                                                                                                                                                Las estrategias que incidieron en los resulltados generales fueron: La revista medico administrativa  por especialidades, la gestion de camas, la gestion de pendientes de los pacientes, el contar con vehiculo para transporte de especialistas, el Programa de Atencion domiciliaria.                                                                                                                                                                            De manera mensual se analizan los resultados de indicadores de eficiencia tecnica: general y por servicios: Gineco, pediatria, Cuidado intensivo e intermedio, medicina interna, quirurgicos, salud mental, medicina general; se evidencia en las presentaciones de junta directiva ( entregada por la oficina de gestion de la informacion).                                                                                           Soportes:    Ficha Técnica % Ocupacional -- Indicadores Hospit II Trimestre vig 2020 -  Indicadores Hospit por especialidad II Trimestre 2020  ( Entregados por Gestión de la Información )                                                                                                                                                                               - Analisis % Ocupacional (Direccción Hospitalarios ) </t>
    </r>
  </si>
  <si>
    <t xml:space="preserve">Inoportunidad en la
Programación de cirugías 
</t>
  </si>
  <si>
    <t>1) Se realiza por parte del  técnico de hospitalización seguimiento a los pacientes para verificar  y explicar el  proceso de cirugía.</t>
  </si>
  <si>
    <t>1)Matriz donde se registra la llamadas realizadas a los pacientes para el proceso de cirugia.</t>
  </si>
  <si>
    <t>Promedio Oportunidad global de  Cirugía de la subred sur. .</t>
  </si>
  <si>
    <t>Se revisó información del segundo semestre de 2019 y primer semestre de 2020.
1- INOPORTUNIDAD EN LA PROGRAMACIÓN DE CIRUGÍA:
Se revisa la oportunidad global mensual de programación de cirugía la cual da para el período mencionado un promedio de 7,7 días lo cual es inferior a 10 días estandar establecido por Plan Anual Operativo .  N o se materializó el riesgo.
Soportes:    Abril Oportunidad Cirugía -  Mayo Base Oportunidad  - Junio Ficha Técnica Cancelación   * Oportunidad Global II Semes 2020</t>
  </si>
  <si>
    <t>Tratamiento inadecuado al usuario..</t>
  </si>
  <si>
    <t xml:space="preserve">1) Se realiza por parte del profesional  un diagnósticos de manera semestral de las Guías Clínicas, en la cual  se verificara el nivel  de conocimiento por medio de la evaluación de conocimiento sobre las guías. </t>
  </si>
  <si>
    <t xml:space="preserve">1) Resultados de adherncia al conocimiento a través de la socialización de las GPC en el aplicativo MAO. </t>
  </si>
  <si>
    <t>Número de profesionales con resultados minimo de calificación de 90% / Total de profesionales evaluados  * 100</t>
  </si>
  <si>
    <t xml:space="preserve">Es importante resaltar que  la efectividad de  las acciones implementadas;  son evidenciadas en el el mejoramiento de la calidad de la atención y el respectivo incremento en el porcentaje de la adherencia, por lo cual,  con el fin de seguir  disminuyendo la brecha entre la calidad observada y calidad esperada, se requiere  continuar la retroalimentaciòn y  el fortalecimiento de estrategias definidas.     Se anexa informe y relacion de Planes de implementación de GPC con medición de apropiación del conocimiento.    Se anexan Seis (6) GPC   con los porcentajes del resultado de Auditoria  así como los instrumentos de evaluación de la adherencia a las guías de la práctica clínica Dirección Servicios Hospitalarios 
De las siguientes   Patologías realizadas  en lo corrido del  II Trimestre año 2020 con un % de:                                                                                                                                            Auditoria   de  Calidad del registro en Historia clinica Medicina   89%                                                                                                GPC clinica y/o de manejo de  Atención del Trabajo de Parto  90,217 %                                                                                                           GPC Manejo de  Hemorragia posparto - Codigo Rojo    87,69%                                                                                                       GPC  manejo de  Sepsis Obstetrica    93%                                                                                                                                                                   GPC Manejo de Prematurez Extrema     93%                                                                                                                                                       GPC Manejo de Control Prenatal  89%                                                                                                                                                                                                                                                                                                                                                                                                                                                                                                                              Con un resultado promedio de 90,03% cumpliendose con la meta establecida de 9 o mas sobre 10                                                                                                                       </t>
  </si>
  <si>
    <t>Gestión del Cuidado Integral en Servicos Complementarios</t>
  </si>
  <si>
    <t>Inoportunidad en la entrega de  MEDICAMENTOS  que puedan afectar el desarrollo institucional o prestación de servicios de  salud del usuario (Unidades de servicios RURALES y Urbanas)</t>
  </si>
  <si>
    <t xml:space="preserve">
1.Los Químicos farmacéuticos realizan controles aleatorios al sistema Dinámica Gerencial vrs el inventario físico, con el fin de detectar faltantes y medicanentos próximos a vencer, para  evidenciar la necesidad de la farmacia, si se presentan inconsistencias se reporta a la Dirección de servicios complementarios con el fin de tomar acciones correctivas. 
2.Los regentes del servicio de farmacia, se encargara de diligenciar el registro de demanda insatisfecha, con el fin de suplir la necesidad de entrega de medicamentos en un tiempo no mayor a 48 horas.  </t>
  </si>
  <si>
    <t>1) Informe de gestion del servicio Farmaceutico.
2) Formato de aleatorios diligenciados. 
3)Formato de demanda Insatisfecha</t>
  </si>
  <si>
    <t>DIRECCION DE COMPLEMENTARIOS</t>
  </si>
  <si>
    <t>Porcentaje de oportunidad en la entrega de medicamentos</t>
  </si>
  <si>
    <t xml:space="preserve">De acuerdo  a la ejecucion del PAA para el año 2020 se establecio proceso contractual consistente enla invitacion a cotizar Numero 17 de 2020, donde se derivaron contratos de los medicamentos ambulatorios con los proveedores Deposito de Drogas Boyaca, Discolmedica y Company Mediqboy. De cuya ejecucion se solvemntaron las necesidades de medicamentos ambulatoriso de los meses de enero, febrero y marzo de 2020. Logrando la emntrega de los medicamntos pendientes en esos meses en el mes de Abril y Mayo de 2020; alcanzando ujn reporte de Indicador en el 98% en el mes de Junio de 2020. </t>
  </si>
  <si>
    <t>ENERO: 98%  FEBRERO:97% MARZO: 94% ABRIL: 98% MAYO: 99% JUNIO 2020: 99%</t>
  </si>
  <si>
    <t>Gestión del Cuidado Integral en Servicios Ambulatorio</t>
  </si>
  <si>
    <t>Incumplir con las metas establecidas en los  contratos celebrados con las EAPB y/o entes territoriales.</t>
  </si>
  <si>
    <t xml:space="preserve">.1. El líder del proceso realiza seguimiento mensual al cumplimiento de las sendas y metas de PyD, a través de la matriz de seguimiento por subred y por unidad, el cual se presenta en comité de ventas y se formula acciones de mejoramiento que permita el cumplimiento de las mismas. </t>
  </si>
  <si>
    <t xml:space="preserve">1) Matriz de seguimiento.
2) Acta de comité de ventas. 
</t>
  </si>
  <si>
    <t>DIRECCION AMBULATORIA</t>
  </si>
  <si>
    <t>Número de actividaes ejecutas de sendas ambulatorias / total de Sendas *100.
Búmero de actividades ejecutadas de PyD / Total de actividades de PyD * 100</t>
  </si>
  <si>
    <t xml:space="preserve">Gestión integral del riesgo en salud </t>
  </si>
  <si>
    <t>Incumplir con la Resolución 429 de 2016</t>
  </si>
  <si>
    <t>No cuenta con control</t>
  </si>
  <si>
    <t>N/A</t>
  </si>
  <si>
    <t>DIRECCION DE RIESGO EN SALUD</t>
  </si>
  <si>
    <t xml:space="preserve">Sumatoria del resultado obtenido en indicador de RIAS propuesto en POA/ Rutas de atención priorizadas </t>
  </si>
  <si>
    <t>Gestión de Conocimiento</t>
  </si>
  <si>
    <t>Docencia y servicios</t>
  </si>
  <si>
    <t>Afectacion de la prestacion del servicio y/o del proceso formativo  del personal que ingresa con ocasión de convenios docencia servicio a la institucion.</t>
  </si>
  <si>
    <t>1) Los estudiantes cuentan  con la supervisión continua de los docente institucionales   que  supervisan y verifican  los procedimientos realizados por parte de los estudiantes , en caso de presentarse  algún evento adverso se lleva acabo el analisis de caso y se sociliza al interior del comité de docencia y servicio, con el fin de definir las acciones de mejora para mitigar  el riesgo.</t>
  </si>
  <si>
    <t xml:space="preserve">1) Acta  de comité.
2) Planes de practica formativa.
3)  Reporte eventos adversos. </t>
  </si>
  <si>
    <t>GESTION DEL CONOCIMIENTO</t>
  </si>
  <si>
    <t>No de eventos adversos con ocasión a las practicas formativas</t>
  </si>
  <si>
    <t xml:space="preserve">Disponer de información   no fidedigna para evaluar el POA Institucional. </t>
  </si>
  <si>
    <t>1) Una vez al trimestre  el profesional especializado se encarga de recepcionar la información  suministrada por los procesos la cual debe ser enviada por  parte del Director  y/o Jefe de proceso, donde se verifica la coherencia de  los informes y soportes. En caso de que los documentos no descansen en la carpeta esta se devolverá al proceso.</t>
  </si>
  <si>
    <t>1)Informe de POA.</t>
  </si>
  <si>
    <t>DESARROLLO INSTITUCIONAL
(DIRECCIONAMIENTO</t>
  </si>
  <si>
    <t xml:space="preserve">4 Informes Resultados Poa Por trimestre. </t>
  </si>
  <si>
    <t>Permanencia laboral</t>
  </si>
  <si>
    <t>Perdida de expediente laboral por causas inherentes a la institucion.</t>
  </si>
  <si>
    <t>El técnico  del proceso se encarga de actualizar los expedientes laborales y llevar control y registro de los mismos,  En caso de préstamo se debe  registrar en el libro radicado y  Matriz de préstamo.</t>
  </si>
  <si>
    <t xml:space="preserve">1) Libro radicador.
2) Matriz de prestamo. </t>
  </si>
  <si>
    <t>DIRECCION DE TALENTO HUMANO</t>
  </si>
  <si>
    <t xml:space="preserve">Número de expedientes perdidos en el periodo / Total de Expedientes laborales del eprosnal activo. </t>
  </si>
  <si>
    <t>Durante la vigencia de Junio de 2019 a diciembre de 2019 se realizo prestamos de 397 expedientes laborales; durante la vigencia enero a junio de 2020 se realizo el prestamo de 262 expedientes para un total de 659 prestamos, los cuales se registran en Matriz de seguimiento y libro redicador de prestamos y no se presenta perdida alguna</t>
  </si>
  <si>
    <t>Afectación o desmejoramiento  de la salud en paciente pediatrico secundario a inadecuado diagnostico de deshidratación.
(2 causa morbilidad USS RURALES:Diarrea y gastroenteritis de presunto origen infeccioso)                                             
2 Causa Morbilidad USS URBANAS: Enfermedades infecciosas intestinales -Urgencias).</t>
  </si>
  <si>
    <t xml:space="preserve">La Dirección de los servicios de urgencias realizara socialización de la Guía enfermedad diarreica aguda en menores de 5 años, a los profesionales de enfermería y médicos generales. De acuerdo a los resultados se tomaran acciones correspondientes al caso.  </t>
  </si>
  <si>
    <t xml:space="preserve">1. Resultados de evaluación y cobertura. </t>
  </si>
  <si>
    <t>DIRECCION DE URGENCIAS</t>
  </si>
  <si>
    <t>Porcentaje de Cobertura Superior al 80%.
Número de colaboradores que presentaron test de conocimiento de la guía de enfermedad diarreica en menor de 5 años / Total de colaboradores convocados a socializaión de Guía engermedad diarreica * 100</t>
  </si>
  <si>
    <t>Teniendo en cuenta que es en la USS Meissen donde se atiende la poblacion prediatrica se definio la socializacion para los medicos que rreciben a nuestors pacientes en  el servivio de urgencias , la cobertura der la socializacion d ela guia d emanejo de EDA en menor de 5 años fue de 81,8 %</t>
  </si>
  <si>
    <t>Incremento de Enfermedades Hipertensivas en edades tempranas por causas inherentes a la institución  (primera causa PERFIL)</t>
  </si>
  <si>
    <t xml:space="preserve">1. El líder de la ruta cerebro vascular y metabólico, realizara capacitación permanente a los profesionales médicos en la Guía de manejo de Hipertensión arterial y realizara evaluación de la adherencia trimestral con formulación de planes de mejoramiento al personal de acuerdo a los hallazgos obtenidos.   
2. Diagnosticar de manera temprana los pacientes con hipertension arterial a través de las rutas de promoción y mentenimiento de la salud ( adultez y vejez), co el fin de intervenir en estadios tempranos y evitar complicaciones. 
</t>
  </si>
  <si>
    <t>1. Actas de capacitación.
2, Inofrmes de evaluación adherencia a guía.
3, Planes de mejoramiento.
4. Informe de adherencia a ruta de promoción y mantenimiento de adultez y vejez.</t>
  </si>
  <si>
    <t>Número de Historias clínicas revisadas con cumplimiento de criterios de la Guía  de hipertension arterial  / Total de Histotias clínicas evaluadas * 100
Número de Usuarios diagnósticados con Hipertension arterial en estadio temprano en la ruta de promoción y mantenimiento / Total de usuarios diagnosticados con Hipertension arterial en la ruta de promoción y mantenimeinto * 100</t>
  </si>
  <si>
    <t>Caídas de pacientes durante la atención de servicios ambulatorios por causa institucional.</t>
  </si>
  <si>
    <t xml:space="preserve">1. El profesional de enlace de las USS ambulatorios analiza el indicador de evento adverso caída de paciente en su respectiva Unidad, con el fin de identificar las posibles causas para el dicho evento y tomar los correctivos correspondientes. </t>
  </si>
  <si>
    <t xml:space="preserve">1) Reporte de eventos advversos enviado a seguridad del paciente. 
2) Actas de analisis de caso con correctivos. 
</t>
  </si>
  <si>
    <t>Número de eventos adversos gestionados por caida de pacientes en las USS ambulatorias / Total de eventos adversos reportados por caida depaciente en las USS ambulatorios *100</t>
  </si>
  <si>
    <t xml:space="preserve">Inoportunidad en la entrega de resultados de Imágenes Diagnosticas </t>
  </si>
  <si>
    <t xml:space="preserve">1. Los médicos radiólogos de acuerdo a las necesidades de los usuarios y médicos tratantes, priorizan las lecturas de estos estudios con el fin de emitir un resultado que apoyo el diagnóstico y tratamiento del paciente. </t>
  </si>
  <si>
    <t>1) Informe de estudios pendientes por lectura</t>
  </si>
  <si>
    <t>DIRECCION COMPLEMENTARIA</t>
  </si>
  <si>
    <t>Número de estudios diagnosticos ( tac, rx)  con lectura en el periodo objeto de evaluación / Total estudios realizados en el mismo periodo *100</t>
  </si>
  <si>
    <t xml:space="preserve">Durante el primer semestre del 2020, se lleva a cabo la tercerización del servicio de radiologia e imagenologia, lo que permitio mejorar los tiempos en la oportunidad de toma y lectura de los estudios imagenologicos (tac y rx) </t>
  </si>
  <si>
    <r>
      <t xml:space="preserve">REPORTE  PORCENTAJE DE CUMPLIMIENTO PRIMER SEMESTRE 2020 RX:  </t>
    </r>
    <r>
      <rPr>
        <b/>
        <sz val="11"/>
        <color theme="1"/>
        <rFont val="Calibri"/>
        <family val="2"/>
        <scheme val="minor"/>
      </rPr>
      <t>42736/43081 * 100 : 99%</t>
    </r>
    <r>
      <rPr>
        <sz val="11"/>
        <color theme="1"/>
        <rFont val="Calibri"/>
        <family val="2"/>
        <scheme val="minor"/>
      </rPr>
      <t xml:space="preserve">
REPORTE  PORCENTAJE DE CUMPLIMIENTO PRIMER SEMESTRE 2020  TAC: </t>
    </r>
    <r>
      <rPr>
        <b/>
        <sz val="11"/>
        <color theme="1"/>
        <rFont val="Calibri"/>
        <family val="2"/>
        <scheme val="minor"/>
      </rPr>
      <t>2983/2983*100: 100%</t>
    </r>
  </si>
  <si>
    <t xml:space="preserve">Retención de cuerpo extraño en paciente quirúrgico  (hospitalario) </t>
  </si>
  <si>
    <t>1. El profesional  de apoyo del proceso de hospitalización  realizara el reporte de eventos adversos  el cual es analizado por la dirección, y enviado  a seguraidad del paciente para estudio del caso y tomar los correctivos a teenr encuenta</t>
  </si>
  <si>
    <t xml:space="preserve">1) Informe ocurrencia de eventos adversos emitido por la oficina de seguridad del paciente. </t>
  </si>
  <si>
    <t xml:space="preserve">Eventos adversos reportados asociados a cuerpo extraño posterior a procedimento 
quirúrgico. 
</t>
  </si>
  <si>
    <t>RETENCIÓN DE CUERPO EXTRAÑO EN PACIENTE QUIRÚRGICO:
Este riesgo se materializó en un paciente de cirugía de trauma de urgencia en 2019 (Jesús Alejandro Machado cc Ven 26900439) en laparotomía exploratoria.   Fue extraido en procedimiento quirúrgico 4 días después sin consecuencias clínicas para el paciente. Se reportó a seguridad del paciente (soporte adjunto).</t>
  </si>
  <si>
    <t>Atención insegura de la materna durante la atención intrahospitalaria del parto</t>
  </si>
  <si>
    <t>1. El profesional  de apoyo del proceso de hospitalización  realizara evaluación de conocimiento  sobre el Guía Clínica de Atención de Parto de manera semestral. En caso de que el promedio de la evaluación no sea superior a 70 se refuerza los puntos donde se hallen debilidades.</t>
  </si>
  <si>
    <t>1) Informe de resultados de la evaluación de las guías clínicas.</t>
  </si>
  <si>
    <t xml:space="preserve">El porcentaje de cumplimiento   es de 88,64% para el I Trimestre del año 2020  interpretado como un ACEPTABLE cumplimiento, 
Es posible observar  un importante aumento  de 2, 64 puntos porcentuales,  en comparación al I trimetre 2019,  en el cual la adherencia fue del 86%, superando de este modo la meta del 85% establecida en la circular 016 de 2017; y muy cercano de alcanzar el 90% del nivel SATISFACTORIO,  
Es importante resaltar que  la efectividad de  las acciones implementadas;  son evidenciadas en el el mejoramiento de la calidad de la atención y el respectivo incremento en el porcentaje de la adherencia, por lo cual,  con el fin de seguir  disminuyendo la brecha entre la calidad observada y calidad esperada, se requiere  continuar la retroalimentaciòn y  el fortalecimiento de estrategias definidas.     </t>
  </si>
  <si>
    <t xml:space="preserve">Infección asociada al cuidado de la salud del paciente con enfermedad crónica de las vías respiratorias inferiores durante atención (Perfil de morbilidad: Enfermedades crónicas de las vías respiratorias inferiores </t>
  </si>
  <si>
    <t>1 .El profesional  de apoyo del proceso de hospitalización realizara evaluación de conocimiento  sobre la guía EPOC de manera semestral, para revisar el conocimiento y/o adherencia de los colaboradores. En caso de que el promedio de la evaluación no sea superior a 70 se refuerza los puntos donde se hallen debilidades.</t>
  </si>
  <si>
    <t xml:space="preserve">
Se realiza socialización y evaluación de la GPC de EPOC  a  los profesionales de las difrentes especilades  de los servicios hospitalarios, mediante la plataforma MAO.                                  Durante el primer semestre del año 2020, se evaluó la adherencia al conocimiento a medicos espedcialistas de medicina interna  del servicio de Hospitalización de Medicina Interna, sobre el  PLAN DE IMPLEMENTACIÓN GPC EPOC                                                                                                                           La poblacion objeto de evaluación fué de 21 especialistas medicos; de los cuales  presentaron la prueba 21 de ellos.                                                                                                                                                   Meta de cobertura: Igual o mayor a  85%                                                                                                                          Resultado de cobertura: 100%                                                                                                                                                  Meta de resultado: Igual o mayor a 9.                                                                                                                        De los 21 médicos que presentaron  la evaluacion, el 57,142% aprobaron por encima de 9, sin cumplir hasta el momento con la meta que es mayor del 70 % de los evaluados . El promedio general fue 7,812 para la evaluación aplicada  a esta especialidad.
Soporte: Reporte estadisticos de resultados de evaluación por profesional.
</t>
  </si>
  <si>
    <t>Gestión Publica y Auto Control</t>
  </si>
  <si>
    <t>Control Interno</t>
  </si>
  <si>
    <t>Incumplimiento de Plan Anual de Auditorias de Control Interno (PAA)</t>
  </si>
  <si>
    <t xml:space="preserve">1.EL jefe de la Oficina de Control Interno realizara trimestralmente  la verificación del cumplimiento del Plan Anual de Auditorias a través del monitoreo de la ejecución de las actividades definidas en el PAA. En  caso  de las desviaciones encontradas se pondrá en conocimiento al comité de cordinación de control interno para toma de decisiones. </t>
  </si>
  <si>
    <t xml:space="preserve">1) Plan Anual Auditorias.
2) Documentos ejecución PAA publicado en la página web. </t>
  </si>
  <si>
    <t>CONTROL INTERNO</t>
  </si>
  <si>
    <t>Número de Auditorías y /o Informes Ejecutadas / Total de Auditorías del programa anual de audidtoria *100 .</t>
  </si>
  <si>
    <t>♀ Cumplimiento del 100% de l PAA 2019 - Acta CICCI No.1-2020
♀ Cumplimiento del 100% PAA a Junio 30 de 2020  - Actaq CICCI No. 2 -2020 y Seguimietno POA II Trimestre 2020</t>
  </si>
  <si>
    <t xml:space="preserve">Posibilidad de recibir o solicitar  dádivas por la manipulación de la información de las auditoria programadas en el PAA, en beneficio propio o de un tercero. 
</t>
  </si>
  <si>
    <t xml:space="preserve">1. La Jefe de la Oficina de Control Interno revisa y aprueba el informe preliminar que se envía al proceso responsable, con el fin de mitigar las causas planteadas en el riesgo, cada vez que se ejecuta una auditoria según programación del PAA. En caso de encontrar irregularidades debe manifestarlo a la instancia que corresponda. 
2. En el  comité de cordinación de control interno se presentaran los resultados de la ejecución del PAA, En caso de encontrar irregularidades el comité debe manifestarlo a la instancia que corresponda.
3. Auditorias efectuadas en equipo.
4. Suscripción compromiso etico.
</t>
  </si>
  <si>
    <t>1. Informe prelimanares de las auditorias con visto bueno del jefe de oficina. 
2. Acta de Comité de Cordinación de Control Interno. 
3. Acta de compromiso etico personal.</t>
  </si>
  <si>
    <t>Número de informes preliminares de auditorias con visto bueno del jefe de la oficina de control interno en el periodo objeto de evaluación / total de informe preliminares realizados en el mismo periodo *100</t>
  </si>
  <si>
    <t>♀ Cumplimiento del 100% de l PAA 2019 - Acta CICCI No.1-2020
♀ Cumplimiento del 100% PAA a Junio 30 de 2020  - Actaq CICCI No. 2 -2020 y Seguimietno POA II Trimestre 2020
♀ Compromisos éticos de los miembros de la OCI</t>
  </si>
  <si>
    <t>Proceso Misional</t>
  </si>
  <si>
    <t xml:space="preserve">Rechazo al injerto Biológico y/o trasplante de órganos. </t>
  </si>
  <si>
    <t xml:space="preserve">El líder de programa de donación de órganos, tejidos y trasplante, trimestralmente realiza seguimiento al funcionamiento del programa, mediante el comité de trasplante en donde se verifica el número de pacientes, seguimiento de patologías, supervisión de adherencia a las guías y protocolos urg-uadu-pt-02 v2 donación de órganos tejidos y trasplantes y el manual de trasplante EA-HOS-MA-04 V2, con el fin de realizar seguimiento a los pacientes con injerto o trasplante de órganos y tejido. De acuerdo a las desvicioaciones encontradas se toman las acciones correspondientes y se define un plan de acción de correctiva. </t>
  </si>
  <si>
    <t xml:space="preserve">1. Actas del comité .
2. Listados de asistencia.
3. Cuando correspondan las acciones correctivas. </t>
  </si>
  <si>
    <t xml:space="preserve">Número de rechazos de donación de órganos, injertos  y trasplantes en el periodo objeto de evaluación / Número de pacientes trasplantados en el mismo periodo * 100.
</t>
  </si>
  <si>
    <r>
      <rPr>
        <sz val="11"/>
        <color rgb="FFFF0000"/>
        <rFont val="Arial"/>
        <family val="2"/>
      </rPr>
      <t>.</t>
    </r>
    <r>
      <rPr>
        <sz val="11"/>
        <color theme="1"/>
        <rFont val="Arial"/>
        <family val="2"/>
      </rPr>
      <t xml:space="preserve">
Incumplimiento de reportes o informes de SARLAF a nivel interno o externo.</t>
    </r>
  </si>
  <si>
    <t xml:space="preserve">REPUTACIONAL </t>
  </si>
  <si>
    <t xml:space="preserve">GERENCIAL </t>
  </si>
  <si>
    <t xml:space="preserve">CUMPLIMIENTO DESCRIPTIVO DEL CONTROL </t>
  </si>
  <si>
    <t xml:space="preserve">INDICADOR </t>
  </si>
  <si>
    <t xml:space="preserve">CUMPLIMIENTO DESCRIPTIVO DEL CONTROL  </t>
  </si>
  <si>
    <t>PRIMERA LINEA DE DEFENSA (AUTOCONTROL)
FRECUENCIA: TRIMESTRAL)</t>
  </si>
  <si>
    <t>EVITAR</t>
  </si>
  <si>
    <t>REDUCIR</t>
  </si>
  <si>
    <t>COMPARTIR</t>
  </si>
  <si>
    <t>ASUMIR</t>
  </si>
  <si>
    <t>ANALISIS DE RIESGOS</t>
  </si>
  <si>
    <t>PROBABILIDAD2</t>
  </si>
  <si>
    <t>IMPACTO2</t>
  </si>
  <si>
    <t>PERIOCIDAD DE CONTROL</t>
  </si>
  <si>
    <t>POSIBLE</t>
  </si>
  <si>
    <t>INSIGNIFICANTE</t>
  </si>
  <si>
    <t>Jefe Oficina de Comunicaciones</t>
  </si>
  <si>
    <t>PROBABLE</t>
  </si>
  <si>
    <t>Trimestral</t>
  </si>
  <si>
    <t>IMPROBABLE</t>
  </si>
  <si>
    <t>MAYOR</t>
  </si>
  <si>
    <t>Profesional Especializado - Tecnicos y/o  Tecnologos Administrativos</t>
  </si>
  <si>
    <t>Mensual</t>
  </si>
  <si>
    <t>CASI SEGURO</t>
  </si>
  <si>
    <t>Profesional Especializado</t>
  </si>
  <si>
    <t>Semestral</t>
  </si>
  <si>
    <t>Director de contratación-Profesional Especializado</t>
  </si>
  <si>
    <t>RARA VEZ</t>
  </si>
  <si>
    <t>CATASTROFICO</t>
  </si>
  <si>
    <t>Anual-Mensual</t>
  </si>
  <si>
    <t>Continuo</t>
  </si>
  <si>
    <t>Profesional Especializado-Profesional de bases</t>
  </si>
  <si>
    <t>Anual-Continuo</t>
  </si>
  <si>
    <t>Equipo de Gestión de Proyectos</t>
  </si>
  <si>
    <t>Debil</t>
  </si>
  <si>
    <t>Líder de Gestión de Riesgos.</t>
  </si>
  <si>
    <t>Cuatrimestral</t>
  </si>
  <si>
    <t>Líder de Direccionamiento Estrategico</t>
  </si>
  <si>
    <t>Lider de Gestión documental</t>
  </si>
  <si>
    <t xml:space="preserve">Líder información y análisis </t>
  </si>
  <si>
    <t>Jefe oficina Sistemas de Información</t>
  </si>
  <si>
    <t>MENOR</t>
  </si>
  <si>
    <t>Líder de proceso.</t>
  </si>
  <si>
    <t>Profesional Adminsitrativo</t>
  </si>
  <si>
    <t>Tecnicos Administrativo</t>
  </si>
  <si>
    <t>Bimestral</t>
  </si>
  <si>
    <t>Directora de Talento Humano- Enfermera Jefe</t>
  </si>
  <si>
    <t>Profesional especializado</t>
  </si>
  <si>
    <t>Directora de Talento Humano- Profesional Especializado</t>
  </si>
  <si>
    <t xml:space="preserve">Director Financiero -Profesional </t>
  </si>
  <si>
    <t>Profesional de Subproceso de  Ingresos.</t>
  </si>
  <si>
    <t xml:space="preserve">Profesional administrativo- Tesorería </t>
  </si>
  <si>
    <t>Referente de Tesoreria</t>
  </si>
  <si>
    <t>Referente  de Facturación</t>
  </si>
  <si>
    <t>Referente de Cartera</t>
  </si>
  <si>
    <t>Profesionales juridica</t>
  </si>
  <si>
    <t>ALTA</t>
  </si>
  <si>
    <t>Jefe de Oficina Juridica- Directora de Contratación</t>
  </si>
  <si>
    <t>Profesional Administrativa-Control Documental</t>
  </si>
  <si>
    <t>Medico especialista- Epidemiologa - de prevencion de infecciones</t>
  </si>
  <si>
    <t>Seguridad del paciente</t>
  </si>
  <si>
    <t>mensual</t>
  </si>
  <si>
    <t>Profesional administrativo</t>
  </si>
  <si>
    <t>Profesional  Administrativo</t>
  </si>
  <si>
    <t>Jefe de Ofcina de Participación</t>
  </si>
  <si>
    <t>Director de Urgencias- Coordinador de Urgencias</t>
  </si>
  <si>
    <t>Director de Hospitalarios-Profesional de apoyo</t>
  </si>
  <si>
    <t>Directora de Complementarios-Líder de Farmacia</t>
  </si>
  <si>
    <t>Profesionales de convenios.</t>
  </si>
  <si>
    <t>Jefe de Oficina de Gestión de Conocimiento</t>
  </si>
  <si>
    <t>Director de Ambulatorios-Profesional de apoyo.</t>
  </si>
  <si>
    <t>Jefe de Oficina de Control Interno</t>
  </si>
  <si>
    <t>Líder Donación de Organos</t>
  </si>
  <si>
    <t>fuerte</t>
  </si>
  <si>
    <t>Nombre y Cargo</t>
  </si>
  <si>
    <t>Realizado por :</t>
  </si>
  <si>
    <t>Revisado por:</t>
  </si>
  <si>
    <t>Aprobado por:</t>
  </si>
  <si>
    <t>IMPACTO RIESGO RESIDUAL</t>
  </si>
  <si>
    <t>PROBABILIDAD RIESGO RESIDUAL</t>
  </si>
  <si>
    <t>GRADO DE EXPOSICIÓN (RESIDUAL)</t>
  </si>
  <si>
    <t>Vencimiento de términos según la  normatividad vigente para cada acción judicial tramitada por la entidad</t>
  </si>
  <si>
    <t>*Falta de inclusión de controles que en la práctica realiza el proceso para el control de vencimiento de términos, en el procedimiento de defensa judicial 
*Debilidad por parte del profesional al control de tiempos de los requerimientos de las acciones  judiciales 
*Débil estrategias de comunicación entre dependencias para la completitud de soportes previo al pago de procesos judiciales</t>
  </si>
  <si>
    <t>*Investigación por parte de entes de control.
* Falta disciplinaria y financiera.
*Quejas
*Reclamos
Afectación de imagen</t>
  </si>
  <si>
    <t>* Cada profesional realiza el registro de información en  matrices de seguimiento diseñadas  en Excel  y/o plataforma de información correspondiente para cada acción judicial. 
* Verificando que lo que la información registrada sea coherente con las matrices de seguimiento cuando así se requiera con oportunidad, controlando la supervisión del vencimiento de términos. 
* Registro de pago de sentencias judicailes realzaidasa por la SUBRED SUR E.S.E dentro de la normatividad vigente.</t>
  </si>
  <si>
    <t>Matriz de seguimiento de tutelas, derechos de petición, procesos judiciales 
Curadro relación de pagos de sentencias judicailes</t>
  </si>
  <si>
    <t xml:space="preserve">Incumplimiento en el debido proceso adelantado desde Juridica, para la recuperación de cartera de cobro coactivo   </t>
  </si>
  <si>
    <t>*falla en la verificación de requisitos mínimos documentales para la generación de cobro coactivo
*debilidad en el registro y actualización oportuna de la base de datos de cartera de cobro activo</t>
  </si>
  <si>
    <t>* Demora en la recuperación de cartera.
*Demandas por vulnerabilidad del debido proceso.
*Investigación por entes de control</t>
  </si>
  <si>
    <t xml:space="preserve"> Él profesional de jurídica encargado del cobro coactivo  de la cartera, una vez recibe la carpeta con los documentos, previo a dar inicio a las acciones de cobro coactivo, realiza una verificación de las obligaciones y soportes conforme a la Ley y al Manual de Ingresos de la Subred con el fin de que  cumplan los requisitos establecidos. En caso de  no contar con los requisitos mínimos,  los documentos son devueltos en un término aproximado de cinco días calendario, mediante oficio interno a la Dirección Financiera- Cartera  para su subsanación,  y con ello poder continuar con la gestión de cobro coactivo).  Mensualmente se actualiza la base de datos (matriz) entre cartera y  cobro coactivo de los procesos en curso.</t>
  </si>
  <si>
    <t>1) Lista de chequeo de requisitos mínimos.
2) Matriz mensual de seguimiento  cobro coactivo.
3) Evidencia de soporte de devolución a la Dirección Financiera-Cartera ( oficion interno)  de subsanacion de requisitos .</t>
  </si>
  <si>
    <t>Permanencia laboral/ Nómina</t>
  </si>
  <si>
    <t xml:space="preserve">Uso del poder para autorizar pagos no justificados en la liquidación de la nomina en beneficio propio o de un tercero. </t>
  </si>
  <si>
    <t xml:space="preserve">Respuestas y/o conceptos jurídicos ajustados a intereses de particulares o de un tercero. </t>
  </si>
  <si>
    <t xml:space="preserve">Información y Análisis Institucional. </t>
  </si>
  <si>
    <t>Control Interno Discplinario</t>
  </si>
  <si>
    <t xml:space="preserve">Desarrollo institucional </t>
  </si>
  <si>
    <t>Expedición de formulas fraudulentas de incapacidades y medicamentos en los servicios de urgencia para beneficio propio o de un particular.</t>
  </si>
  <si>
    <t>Gestión Documental</t>
  </si>
  <si>
    <t xml:space="preserve">Participación social y Atención al Ciudadano. </t>
  </si>
  <si>
    <t xml:space="preserve">Gestión Pública y AutocOntrol </t>
  </si>
  <si>
    <t xml:space="preserve">1. Incumplimiento del procedimiento para la liquidación de la nomina.
2. Liquidación de nómina sin soportes autorizados por los responsables del proceso.
3. Novedades y pagos reportados por fuera de los limites definidos.
4. Falta de actualización y mantenimiento de la herramienta dinamica gerencial. 
5. Intereses personales para favorecer a un tercero.
</t>
  </si>
  <si>
    <t>1. Pérdida de recursos.
2. Investigaciones disciplinarias, penales.
3. Demandas.
4. Pérdida de credibilidad en la institución.
5. Deterioro de la imagen del proceso.
6. Sanciones financieras y legales.</t>
  </si>
  <si>
    <t>1. Ofrecimiento de dádivas a funcionarios / contratistas de la oficina juridica.
2. Etica Profesional.
3. Falta de seguimiento y Control a las respuestas y conceptos jurídicos.
4. Presiones de superiores jerárquicos. 
5. Inadecuado sistema de archivo en  físico y digital.</t>
  </si>
  <si>
    <t xml:space="preserve">1. Detrimiento Patrimonial de la ESE.
2. Sanciones Disciplinarias y penales.
3. Inhabilidades.
4. Investigaciones y demandas.
5. Deterioro de la imagen del proceso. </t>
  </si>
  <si>
    <t xml:space="preserve">1. Falta de compromiso de los colaboradores responsables por el registro de información administrativa y asistencial.
2. Interés de desviar la información hacia un particular.
3. Alta rotación del personal.
4. Desconocimientos Normativos.
</t>
  </si>
  <si>
    <t xml:space="preserve">1. Baja credibilidad en la información reportada y publicada.
2. Deterioro de la imagen institucional.
3. Investigaciones y Sanciones de los  entes de control.
5. Aumento de PQRS por parte de los grupos de valor. 
</t>
  </si>
  <si>
    <t xml:space="preserve">1. Presentar información inexacta a organismos de control y /o a la ciudadanía. 
2. Reproceso, Investigaciones disciplinarias, administrativas, fiscales, penales. 
3. Orientar la toma de decisiones en favor de terceros
</t>
  </si>
  <si>
    <t xml:space="preserve">1. Bajo control en los procedimientos de clasificación en los servicios de urgencias. 
2. Inconvenientes en el sistema de información. 
3. Presiones de colaboradores o terceros. s. </t>
  </si>
  <si>
    <t xml:space="preserve">1. Deterioro de la Imagen Institucional.
2. Investigaciones, disciplinarias, fiscales y penales. 
3. Baja credibilidad en la información reportada por la entidad. </t>
  </si>
  <si>
    <t xml:space="preserve">1.Quejas
2.Investigaciones (administrativas, disciplinarias, fiscales.)
3.Afectación en la continuidad de la prestación de servicios
4.Desconfianza en la entidad (Pérdida de imagen institucional)
5.Demandas.
6.Sanciones
</t>
  </si>
  <si>
    <t xml:space="preserve">1. Inadecuado control en el  préstamo de los  documentos del Archivo 
2. Falta de implementación de TRD y aprobación.
3. Ausencia de un inventario documental
4. Manipulación deliberada de la información debido a intereses particulares.
5. Incumplimiento a los procedimientos de gestión documental 
6. Falta de back up de la información oficial de la Entidad.
7. Virus informáticos
8. Falta de control en el personal que labora en gestión documental frente  a  la responsabilidad del manejo de la información.
9. Permitir el acceso a los sistemas de información y/o  documentos.
</t>
  </si>
  <si>
    <t xml:space="preserve">1.Investigaciones y sanciones administrativas, disciplinarias o fiscales
2. Detrimento patrimonial
3.hallazgos auditorías internas o externas
4. Demanda, Derecho de Petición y/o quejas
5. Afectación negativa de imagen institucional.
</t>
  </si>
  <si>
    <t xml:space="preserve">1.  La alta rotación de personal de OPS responsable de inventarios. 
2. Alta rotación o movimiento de los activos entre las unidades de servicios sin el reporte correspondiente. 
3. Falta de compromiso para el cuidado de los bienes del estado. 
4. Carencia de pólizas de alto riesgo que aseguren los elementos devolutivos de la propiedad, planta y equipo en póliza todo riesgo.  
5. No adherencia a los procesos y procedimientos por parte de los responsables de inventarios.
6. Falta de empoderamiento de los responsables de los inventarios en el manejo y custodia de los activos a cargo.
 </t>
  </si>
  <si>
    <t xml:space="preserve">1. Pérdida de elementos devolutivos.
2. Detrimento patrimonial.
3. Investigaciones y sanciones administrativas, disciplinarias o fiscales.
4. Cero reposiciones de los elementos perdidos lo cual podría ocasionar traumas en la prestación de servicios de salud.
5. Acudir a otros mecanismos como arriendos y comodatos para suplir las necesidades de los activos con perdida especialmente en equipos biomédicos.
6. Afectación negativa de imagen institucional.
</t>
  </si>
  <si>
    <t xml:space="preserve">1. Consolidación de estados financieros con indicadores que no reflejan la realidad financiera, para demostrar cumplimiento de imposiciones normativas.
2. Fallas de control en la   información financiera y económica reportada de la entidad.
</t>
  </si>
  <si>
    <t xml:space="preserve">1.Sanciones de los Entes de inspección vigilancia y control.
2.Pérdida de prestigio y buen nombre institucional.
3.Hallazgos de auditorías internas o externas
</t>
  </si>
  <si>
    <t xml:space="preserve">1.Desconocimiento de la política de Priorización de pagos de proveedores y contratistas.
2.Débil supervisión y control frente a giros programados de CxP
3. Desconocimiento de los lineamientos definidos en el procedimiento GF-GGA-TES-PR-08 V2.
</t>
  </si>
  <si>
    <t xml:space="preserve">1.Sanciones de los Entes de inspección vigilancia y control.
2.Pérdida de prestigio y buen nombre institucional.
3.Hallazgos de auditorías internas o externas.
</t>
  </si>
  <si>
    <t>1. Obtener beneficios particulares.
2.Tiempos de espera en las salas.
3. Idiosincrasia de  Ofrecimientos para recibir un beneficio.
4.Procedimientos sin puntos de control. 
5. Desconocimiento de la ciudadanía de los trámites para acceder a los servicios. 
6.Inoperancia del sistema
7.Insatisfaccion del usuario</t>
  </si>
  <si>
    <t xml:space="preserve">1. Pérdida de credibilidad y confianza por parte de los usuarios.
2.Demandas y  sanciones.
3.Daño de la imagen institucional.
</t>
  </si>
  <si>
    <t xml:space="preserve">
1. Falta de conocimiento del código integridad.
2. Debilidades en la etapa de planeación en las auditorias.
3. Presiones indebidas por el dueño del proceso. 
4. Excesiva discrecionalidad.
5. Interés personal</t>
  </si>
  <si>
    <t xml:space="preserve">1. Pérdida de imagen de la oficina y la entidad.
2. Demandas y sanciones.
3. Pérdida de confianza.
4. Investigaciones penales, disciplinarias y fiscales. 
5. Mala Calidad de la Auditoria.
</t>
  </si>
  <si>
    <t xml:space="preserve">Los profesionales del área de nómina, verifican el Procedimiento Pago Nómina GH-PLA-NOM-PR-01-V1, con el fin de liquidar, revisar y entregar con oportunidad la nómina de los trabajadores, dejando reporte y registro de novedades y subsanación de las mismas con el fin de evitar posibles desviaciones que con lleven a comunicar a control interno disciplinario para iniciar las investigaciones correspondientes. </t>
  </si>
  <si>
    <t xml:space="preserve">1. Nómina en excel. 
2. Cruce de Nómina en excel vrs Dinamica Gerencial.
3. Reporte de Novedades. </t>
  </si>
  <si>
    <t>Profesional apoyo Nómina</t>
  </si>
  <si>
    <t xml:space="preserve">Mensual </t>
  </si>
  <si>
    <t>Los profesionales del área de jurídica, diariamente actualizan la base de datos de tutelas, derechos de petición y conceptos jurídicos, igualmente valida constantemente todas las contestaciones realizadas por parte de los profesionales, en caso de identificar inconsistencias en los conceptos emitidos se informara a la jefe de la Oficina de Jurídica con el fin de realizar las acciones pertinentes a que dé lugar.  Como evidencia se cuenta con la Matriz de excel Tutelas y Derechos de Petición.
Aplicativo SIPROJ</t>
  </si>
  <si>
    <t>Matriz excel Tutelas y Derechos de Petición.
Aplicativo SIPROJ</t>
  </si>
  <si>
    <t>Jefe Oficina de Jurídica</t>
  </si>
  <si>
    <t xml:space="preserve">1.Los profesionales de sistemas de información mensual, trimestral y de acuerdo a la necesidad de generar informes de datos oficiales, avalando la pertinencia, sencillez, calidad, validez y confiablidad de la información realizan  la generación de reportes de acuerdo al procedimiento Generación y reportes de informes GI-PR-12-V1, si en la información institucional a reportar se evidencias inconsistencias se notificara a Control Interno Disciplinario para que de apertura a las investigaciones pertinentes al caso. Se cuenta con evidencia como la Matriz de reporte de la información de acuerdo a la ley y necesidades institucionales. 
2. Capacitar y sensibilizar el personal asistencial y administrativo frente a la responsabilidad en el registro de información de manera oportuna. (Semestralmente) se cuenta con evidencia como listados de socialización. 
</t>
  </si>
  <si>
    <t xml:space="preserve">1.Matriz de reporte de la información de acuerdo a la ley  y necesidades institucionales. 
2.Listados de Socialiazación </t>
  </si>
  <si>
    <t xml:space="preserve">Líder Sistemas de Información </t>
  </si>
  <si>
    <t xml:space="preserve">1.Mensual
2.Trimestral </t>
  </si>
  <si>
    <t>Jefe Oficina de Control Interno Disciplinario</t>
  </si>
  <si>
    <t xml:space="preserve">Los profesionales encargados del manejo de los planes de Mejoramiento de la entidad, realizan seguimiento de manera mensual con los responsables de las oportunidades de mejora con el fin de validar el cierre de ciclos de mejora de acuerdo a los lineamientos del protocolo de mejoramiento DI-DE-PT-01-V2, de acuerdo a los resultados se presentara informe y notificara al Jefe inmediato para la toma de decisiones según corresponda.  se cuenta con evidencia como Aplicativo Utilitario, Informe de avance y cierre de oportunidades de mejora. </t>
  </si>
  <si>
    <t xml:space="preserve">Aplicativo Utilitario.
Informe de avance y cierre de oportunidades de mejora. </t>
  </si>
  <si>
    <t xml:space="preserve">Profesionales de apoyo desarrollo institucional. </t>
  </si>
  <si>
    <t xml:space="preserve">Los médicos profesionales del área del servicio de urgencias diariamente digitalizan y controlan las fórmulas médicas a través del sistema Misional de la entidad con el fin de prevenir posibles inconsistencias, al momento de recibir una solicitud por PQRS para validación de incapacidades se procede a su respectiva verificación y posterior constancia, si se observan desviaciones se debe notificar al Director de urgencias para iniciar las acciones pertinentes al caso. Como evidencia se cuenta con solicitud de verificación de incapacidades y oficios de respuestas. </t>
  </si>
  <si>
    <t>Solicitud de verificación de incapacidades y oficios de respuestas.</t>
  </si>
  <si>
    <t>1) Se Realiza la verificación de la foliación de los tomos y la información reportada en el  formato FUID, antes de aceptar un traslado o realizarlo se registra la información en la Matriz de entrada y salida de documentación. En caso de presentarse alguna desviación no se aceptara el traslado hasta subsanar las desviaciones encontradas. Se cuenta con evidencia coo Matriz de entrada y salida de documentación y Medición de adhrencia de las capacitaciones.</t>
  </si>
  <si>
    <t>Líder de Gestión Documental</t>
  </si>
  <si>
    <t>El profesional del subproceso de activos fijos realiza inventarios aleatorios en los periodos comprendidos entre febrero a junio de la vigencia fiscal e inventario final total al término de la misma, con el fin de verificar y cotejar las existencias, actualizar novedades, responsables, valores y destino final de la propiedad planta y equipo, que permitirá la expedición de paz y salvos a los servidores públicos de conformidad con la demanda y verificación de los activos en el sistema de información. Como evidencia se cuenta con las actas de inventarios aleatorios y el informe de inventario final de activos fijos.</t>
  </si>
  <si>
    <t>Profesional de apoyo Dirección Administrativa</t>
  </si>
  <si>
    <t>Trimestral
Anual</t>
  </si>
  <si>
    <t>Se verifica la información mediante el proceso de conciliación entre áreas, determinando la coincidencia de los saldos y movimientos contables, antes y después de la realización de afectaciones contables de acuerdo al procedimiento recepción y conciliación mensual de información con áreas generadoras GF- GGA-CON-PR-01 V2, En caso de que se identifiquen información que se salga  del estándar de operaciones normales  se deberán analizar y definir acciones de mejora. Se cuenta con evidencia conciliaciones contables.</t>
  </si>
  <si>
    <t xml:space="preserve">Trimestral </t>
  </si>
  <si>
    <t>Se realiza Verificación por parte del técnico de central de cuentas de los soportes  solicitados en  el documento  GF-GGA-TES-PR-08 V2  y elaboración  del comprobante de egresos por parte del área de tesorería,  para la  revisión de los subprocesos de Presupuesto, Contabilidad, Dirección financiera y Subgerencia corporativa. En caso de presentarse alguna desviación y/o inconsistencia se inicia de nuevo el proceso. se cuenta con evidencia como soporte de pagos de proveedore y matriz de giros.</t>
  </si>
  <si>
    <t>Líder de Tesoreria</t>
  </si>
  <si>
    <t>En el área de servicio al ciudadano, diariamente se recepcionan tramites, peticiones quejas, reclamos, sugerencias, derechos de petición y felicitaciones, de acuerdo a su clasificación y en caso de identificar PQRS relacionadas a solicitudes o recibimientos de dadivas para la gestión de trámites, se procederá a notificar a Control Interno Disciplinario con el fin de realizar las investigaciones pertinentes y acciones de mejora a que dé lugar de acuerdo al procedimiento Trámite de PQRS PS-SC-PQRS-PR-01 V7. Como evidencia se cuenta la Matriz con seguimiento trimestral de PQRS. . “Bogotá te Escucha”. Informe de PQRS Trimestral.</t>
  </si>
  <si>
    <t xml:space="preserve">
1. Matriz trimestral de control de PQRS. “Bogotá te Escucha”
2Notificaciones electrónicas a líder en caso de materialización. 
3. Informe de PQRS Trimestral 
4. Actualización del procedimiento Recepción, Trámite y cierre de PQRS, incluyendo ítem donde identifique el actuar con posibles actos de corrupción.  
</t>
  </si>
  <si>
    <t>Profesional Atención al Ciudadano</t>
  </si>
  <si>
    <t>Jefe Oficina de Control Interno</t>
  </si>
  <si>
    <t>Mensualmente se clasifican y validan las novedades allegadas por cada Proceso.Para el caso de recargos se   solicita a las Direcciones (Servicios Ambulatorios, Servicios Hospitalarios, Servicos Complementarios,  Servicios de Urgencias y Gestión del Riesgo en Salud) las planillas de recargo con el aval de cada  Director y la Subgerencia de Prestación de Servicios de Salud, con el fin de garantizar pagos incorrectos, generando posibles desviaciones en la nomina.
 Para los demas casos asociados a novedades de otro tipo (incapacidades licencias, quinqueniosm, vacaciones, embargos..) se valida ydetermina que tipo de novedades afectan la nomina y la validacion de requisitos se revisa con el proceso correspondiente</t>
  </si>
  <si>
    <t>En cumplimiento con el procedimiento GJ-PR-03-V1 Acciones de tutela de forma física o electrónica la Jefe de la oficina Asesora Jurídica, revisa
y verifica la respuesta, para luego proceder a firmarla y se actualiza el libro  O MATRIZ de control correspondiente.   Por tanto se mantiene el desarrollo del control para el segundo cuatrimestre, precisando que durante el segundo trimestre del año y una vez allegada la información a través de los canales de notificación que dispone la SUBRED SUR E.S.E, se procede a registrar la misma en las bases de datos que maneja la Oficina Jurídica, para su respectivo seguimiento y control, ya sean Derechos de Petición, Acciónes de Tutela y Procesos Judiciales, no obstante en  el tema de procesos judiciales, por el tema de cuarentena se suspendieron términos procesales por tanto en el segundo trimestre no hubo notificación de procesos, por este motivo no se adjunta soporte.</t>
  </si>
  <si>
    <t>TUTELA 
RECEPCIONADAS Y REVISADAS: 37
TRAMITADAS: 37
DERECHOS DE PETICIÓN
RECEPCIONADAS Y REVISADAS: 39
TRAMITADAS: 39
PROCESOS JUDICIALES - APLICATIVO SIPROJ
RECEPCIONADAS: 0</t>
  </si>
  <si>
    <t>La Subred Sur ESE con el objetivo de contar con información confiable, oportuna y veraz cuenta con la Oficina de Sistemas de Información TICS - Subproceso de Información y Análisis Institucional , equipo de trabajo  encargado de la validación, calidad y confiabilidad de  la entrega de información Institucional de acuerdo a la normatividad vigente. El Subproceso en mención genera la información pertinente para el cálculo de indicadores de la gestión institucional asistencial, la cual es validada por los dueños de proceso, el monitoreo y análisis del comportamiento de los indicadores se realiza periódicamente en comités y los resultados de este análisis se constituyen en el insumo fundamental para la toma de decisiones, por la alta dirección a través de 2 instancias: Comité Directivo y Junta Directiva. Igualmente se realiza validación de la información administrativa y financiera correspondiente a 90 informes entregados a Entes de Control mediante las plataformas establecidas u oficios firmados por parte de la Gerencia y los Responsables.
Igualmente la validación de la Información la realiza la Subgerencia Prestación de Servicios y la Subgerencia Corporativa mediante mesas de trabajo periódicas para realizar la validación y conciliación de la información.    Actualmente se cuenta con un tablero de inconsistencias por unidad y profesional con el objetivo de mejorar la calidad de los datos incluidos por los colaboradores administrativos y asistenciales en el Sistema de Información Dinámica Gerencial Hospitalaria, igualmente durante el mes se realiza validación a la información financiera mediante cotejo de datos incluidos en los diferentes informes.  Adjunto remitimos ejemplo tablero de inconsistencias y ejemplos correos electrónicos enviados a las Direcciones de la Subgerencia Corporativa .  Por otro lado la institución cuenta con una politica de seguridad de la información con la cual se  compromete con la protección de la información desde la los principios de Confidencialidad, integridad y disponibilidad de la información desde la captura del dato hasta su custodia.</t>
  </si>
  <si>
    <t>Mensualmente se mantiene el seguimiento mensual al avance de Planes de mejora por las diferentes fuentes tanto desde la Oficina de Calidad como desde la oficina de Desarrollo Institucional, acorde con el modelo de mejoramiento actual, donde la información reportada por la primera linea de defensa (autocontrol) se valida desde la segunda linea de defensa. con las recomendaciones de ajustes a lugar.
Desde la oficina de Desarrollo se remite un informe consolidado de resultados de los Planes de Mejoramiento, a partir de la información registrada en Utilitario  -Planes e Mejora,</t>
  </si>
  <si>
    <t>1. Resultado: 4345 / 4772 = 91%</t>
  </si>
  <si>
    <t xml:space="preserve">La oficina de atencion al usuario recibe solicitudes de EPS para la verificacion de incapacidades que aparecen emitidas por medicos de la Subred, estas son enviadas a la subgerencia de salud para la respectiva verificacion y emision de respuesta,.
Para el periodo de abril a junio se recibieron 3 solicitudes de verificacion de  incapacidades de seis pacientes,por parte de la EPS Sanitas, cinco de las cuales corresponden a atenciones del  2019  y una al 2020,  las incapacidades del 2019 se verifico que fueron generadas por medicos de la Subred Integrada de Servicios de Salud Sur , la del 2020 se evidencio no se encuentra dentro de las incapacidades dadas por nuestros medicos ya que el consecutivo no corresponde a la aecuencia de la institucion, ( incapacidad falsa ).
Teniendo en cuenta lo revisado se VALIDA  que no se expidieron incapacidades en beneficio del equipo de salud o para favorecimiento de un tercero.
Se anexan soportes de las soliicitudes y respuestas correspondientes
</t>
  </si>
  <si>
    <t>1. 6 Solicitudes de verificación. 
100% de coicidencia de incapacidades emitidas por la subred.</t>
  </si>
  <si>
    <t xml:space="preserve">Durante el segundo trimestre se recibieron 19 transferencias con 208 unidades documentales con el cumplimiento del 100% del  proceso técnico. 
 Evidencias: Archivo en excel REGISTRO DE TRANSFERENCIA y carpeta ACTAS DE TRANSFERENCIA 2 TRIMESTRE
Durante el segundo trimestre se realizaron 14 capacitaciones de 67 personas capacitadas con una medición de adherencia del 94%, (34 personas evaluadas /32 con adherencia mayor al 80%) 
Evidencias. Archivo en excel REGISTRO DE ACTAS DE CAPACITACION, archivo en excel TABULACION DE PRE TEST Y POST CAPACITACIONES 2020 y carpeta ACTAS DE TRANSFERENCIA 2 TRIMESTRE
</t>
  </si>
  <si>
    <t xml:space="preserve">1. Resultado: 19/19=100%
2. Resuktado:  32/34= 94%
</t>
  </si>
  <si>
    <t xml:space="preserve">Para el segundo trimeste del año, se realizó la toma  de inventarios aleatorios durante los tres meses en las diferentes Unidades programadas Vista Hermosa, Usme  Tunjuelito, Tunal y Meissen , con un cumplimiento del 100%, según lo contemplado en la matriz de riesgos. 
Se verifican los elementos en desuso, en caso que los elementos requieran concepto técnico, se orienta al profesional de enlace, con el fin de que realicen la solicitud del concepto técnico al subproceso correspondiente. 
</t>
  </si>
  <si>
    <t>Inventarios aleatorios</t>
  </si>
  <si>
    <t xml:space="preserve">Se mantiene el desarrollo de  conciliación mensual entre  contabilidad y tesoreria, cartera, inventarios, activos fijos, cuentas por pagar, nomina, siproj, facturación y costos, como mecanismos para verificar la veracidad y reciprocidad con las áreas involucradas en los procesos, resaltando que al seguimiento no se ha evidenciado materialización del riesgo. 
SOPORTE: Conciliaciones generadas en los periodos del segundo trimestre del año 2020. 
</t>
  </si>
  <si>
    <t>27/27
100%</t>
  </si>
  <si>
    <t>Se mantiene la aplicacion de controles para el II cuatrimestre por parte de la Direccion Financiera, conforme al procedimiento GF-GGA-TES-PR-08 V2,  precisanso que  el técnico de central de cuentas alista los soportes acorde a la programación de pagos, reportandolos en la matriz de giros.
Soporte: Comprobantes de egresos - Matriz de giros.</t>
  </si>
  <si>
    <t>$47.039+$12.408-$11.065=$48.383 millones</t>
  </si>
  <si>
    <t xml:space="preserve"> 
Definido por el departamento de la Función Pública el Riesgo de Corrupcion como  posibilidad de que por acción u omisión, se use el poder para desviar la gestión de lo público hacia un beneficio privado  y acorde con lo establecido en el procedimiento PQRS  PS-SC-NEU-PR-02 V8 , para el periodo mayo-agosto se recibe a traves del Sistema WEB Bogota Te Escucha la  peticion No. 2004542020 del mes de agosto,  referida entre otras a potencial solicitud de Prebendas a provedores, la misma y una vez identificado el riesgo, fue asignado al usuario de la Dependecia de control interno disciplinario, para que desde la competencia se abra la investigacion del caso y se determine si corresponde o no a un hecho de corrupción. Por lo tanto a la fecha no hay un concepto o fallo definitivo frente a la manifestación ciudadana.</t>
  </si>
  <si>
    <t xml:space="preserve">Resultado: 1/2670 :0,037
De las 2670 PQRS rececpcionadas  se evidencia 1 una denuncias, quejas de posible actos de corrupción.  
La cual se encuentra  en el debido proceso , la cual queda en seguimiento para tipificaarla como acto de corrupciòn
</t>
  </si>
  <si>
    <t xml:space="preserve">1Los informes de la OCI se pueden verificar tanto en la intranet como en la web de la entidad en el link de transparencia /control/informes 
2.  El PAA 2019 y 2020 se pueden verificar tanto en la intranet como en la web de la entidad en el link de transparencia /control/informes 
3. Las Actas del comité, están a disposición en la oficina 
4. Compromisos Éticos de OCI
</t>
  </si>
  <si>
    <t>Se confirma cumplimiento de controles según soportes suministrados, observandose que en una muestra de conciliación de prenomina manual versus sistema dinamica se concluye por TH consistencia y validación de información reportada. En el proceso de Talento Humano con el equipo de Nomina existen mayores controles que fundamentan su aplicacion</t>
  </si>
  <si>
    <t>Se confirma cumplimiento de controles según soportes suministrados, con diligenciamiento actualizado  en lps cuadros de control internos o plataformar o libros correspondientes</t>
  </si>
  <si>
    <t xml:space="preserve">Se confirma cumplimiento de controles según soportes suministrados, recomendando ampliar los soportes implementados a nivel institucional  que actualmente existen para evitar la materializacon de este riesgo, PUES  se mantiene la implementación de la Politica de Seguridad de  la Informacion asi como de los  controles de  GI-PR-12-V1 del procedimiento , en lo concerniente a la validacion de información por parte de cada responsable  (ya sea con vobo  en la comunicación o por correo institucional u otro medio) como control de dicha validación por el responsable, asi como con el control de tener respaldos de los informes generados a nivel interno y externo </t>
  </si>
  <si>
    <t>Se confirma la información suministrada por la primera linea de defensa, con existencia de informes de seguimiento de Planes de Mjeoramiento a nivel general
SOPORTES: Correos internos de seguimiento  solicitando seguimiento a I linea de Defensa, Actas de seguimiento de OM de Acreditación, Informe consolidado de PM a corte Julio de 2020</t>
  </si>
  <si>
    <t>Se confirma cumplimiento de controles según informe de analisis de validación de los casos presentados, determinandose NO responsabilidad del equipo de salud frente a riesgo identifado  y manifestaciones recibidas, según verificación efectuada por la Diección de Urgencias. Asi mimo se confirma  la revisión y validación de las quejas presentadas por las aseguradoras con verificacion en sistema versus incapacidad, confrimandose veracidad de la informacion remitida relacionada con Incapacidades, desde la subgerencia  de servicios de salud</t>
  </si>
  <si>
    <t>Se confirma validación de los reusltados registrados por la primera linea de defensa, con trazabilidad de los resultados de indicadores  de adherencia  en conocimiento de la Politica de archivios de gestión y seguimiento a transferencias con cumplimiento del proceso tecnico archivistico asi como soportes organizados de transferencia de documentos al archivo central de los procesos con el soporte de FUID diligenciado conforme a requisitos</t>
  </si>
  <si>
    <t>Se confirma realizacion de traslados de inventarios en las Unidades de salud Vista Hermos, Usme, Tunjuelito, Tunal y Meissen con existencia de "reportes de traslado", con descripción del accesorio, origen destino e información especifica como marca, serie, placa., tal como se visibiliza en las actas de traslado remitidas. 
SOPORTES: ACTAS de traslado de inventario por USS e informe consolidado de traslados del periodo mayo, junio y julio 2020</t>
  </si>
  <si>
    <t>Se confirma cumplimiento de conciliaciones entre los diferentes subprocesos de financiera cartera versus contabiidad, CxP versus contabilidad, facturación versus contabilidad, glosas versus contabiidad, nomina versus contabiidad, tesoreria versus contabiidad, segun muestreo de soportes enviados donde se obseva coincidencia de saldos y movimientos contables</t>
  </si>
  <si>
    <t>Se confirma cumplimiento de controles por  parte de financiera frente la muestra de comprobantes de egreso emitidos por la Subred versus el comprobante de pago de davivienda, asi como la matriz de giros, remitidos</t>
  </si>
  <si>
    <t xml:space="preserve">Se valida información reportada por el autocontrol,  con registro y direccionamiento de la peticion Numero 2004542020 cdireccionada a la Oficina de Contro Interno disciplinario de la institución, la cual esta en tramite de respuesta definitiva. por las instancias correspondientes, situacion que NO es posible definir como materializacion de riesgos hasta tanto se tenga un resultado final de la investigación en curso. De igual forma se confirma cumplimiento de informe de PQRS de segundo trimestre conforme a controles establecidos. </t>
  </si>
  <si>
    <t>Se confirma desarrollo de los controles definidos para este riesgo por parte del proceso Control Interno. Se verifico en pagina web en el link de transparencia/Control/Reportes de control interno,  cumpliendose con dicho control</t>
  </si>
  <si>
    <t xml:space="preserve">NO </t>
  </si>
  <si>
    <t xml:space="preserve">RIESGO RESIDUAL DESPUES DE CONTROLES </t>
  </si>
  <si>
    <t>Incumplimiento de los convenios celebrados que afecten la prestación de servicios.</t>
  </si>
  <si>
    <t xml:space="preserve">Incumplimiento del seguimiento al PAAC que afecte los resultados de la entidad , frente a prevencion de la corrupción </t>
  </si>
  <si>
    <t xml:space="preserve">Incumplimiento de los objetivos estrategicos de la institución, que afecten las metas esperadas.
</t>
  </si>
  <si>
    <t xml:space="preserve">Incumplimiento del seguimiento de segunda linea , de resultados reportados del POA Institucional, que afecte la validación de la información emitida.. </t>
  </si>
  <si>
    <t xml:space="preserve">*Fallas en la planeación
*Demora y/o no aprobación de las licencias y/o permisos de entidades externas requeridas para la ejecución de los proyectos.
*Incumplimiento en la entrega de productos por parte de terceros.
*Accidentes  u otras omisiones no controladas por  factores externos.
*Cambios en las condiciones de mercado que generen incumplimiento en la ejecución del proyecto. 
*Ciclo politico.
*Incumplir con  las  actividades propuestas en el cronograma de los convenios a través de los cuales se ejecutan los proyectos de inversión.
</t>
  </si>
  <si>
    <t xml:space="preserve">* No satisfacción de las necesidades y expectativas de la comunidad.
*demandando insatisfecha sobre los servicios ofertados por la entidad.
*sobre costos en la ejecución del proyecto.
*incurrir en  la investigación de tipo legal  y jurídico.
</t>
  </si>
  <si>
    <t xml:space="preserve">Retraso en la solicitud de la primera de linea de defensa del cumplimiento de controles definidos para mitigar los riesgos de corrupcion del proceso cada cuatrimestre
Debilidad en el reporte de segunda linea de defensa 
</t>
  </si>
  <si>
    <t xml:space="preserve">sanciones disciplinarias y/o económicas.
Afectacion negativa de la imagen insttiucional
Hallazgos de auditorias internas o externas
</t>
  </si>
  <si>
    <t xml:space="preserve">CARGO O ACTIVIDAD DE RESPONSABLE
</t>
  </si>
  <si>
    <t>Se comprobo que los soportes remitidos por la primera linea de defensa dan cuenta del cumplimiento de las acciones de control definidas. Para el caso del PAAC se confrima que el total de actividades de los 6 componentes fueron cumplidas en los tiempos establecidos</t>
  </si>
  <si>
    <t xml:space="preserve">* Incumplimiento con el indicador del POA.
* Investigación por parte de entes de control y sanciones disciplinarias.
*Las mediciones de la encuesta de un resultado insatisfactorio y que se vean afectadas las comunicaciones al interior y/o exterior de la organización.
</t>
  </si>
  <si>
    <t xml:space="preserve">*Pérdida de credibilidad ante los stakeholders.
*Daño económico.
*Noticias negativas en medios de comunicación.
*Consecuencia en la afectación de la imagen.
*Investigación diciplinarias y/o juridicas.
</t>
  </si>
  <si>
    <t>Al realizar el seguimiento a los sopórtes aportados por el proceso , se puede comprobar que el  profesional de l Area de proyectos  Llevo a acabo el seguimiento del  cronograma, con el fin de comparar las desviaciones  presentadas durante la ejecución del proyecto.</t>
  </si>
  <si>
    <t>*Proceso de Investigación de entes de controles, los cuales podrán aplicar medidas correctivas o sanciones disciplinarias y/o económicas.</t>
  </si>
  <si>
    <t xml:space="preserve">El profesional del Area de proyectos  Llevara acabo el seguimiento del  cronograma, con el fin de comparar las desviaciones  presentadas durante la ejecución del proyecto. En caso de encontrase desviaciones  implementara acciones de mejora.
</t>
  </si>
  <si>
    <t xml:space="preserve">
El profesional de desarrollo institucional realiza reportes mes vencido dentro de los primeros 10 días  del mes siguiente ante la UIAF, de operaciones sospechosas y operaciones en efectivo, previamente se solicita información al área de tesorería y posterior se realiza el reporte en el aplicativo, en caso de que se generen operaciones sospechosas se reportara al oficial de cumplimento. 
</t>
  </si>
  <si>
    <t xml:space="preserve">
Se comprobo que el profesional de desarrollo institucional realiza reportes mes vencido dentro de los primeros 10 días  del mes siguiente ante la UIAF, de operaciones sospechosas y operaciones en efectivo y que  previamente  solicita información al área de tesorería realiza el reporte en el aplicativo, en caso de que se generen operaciones sospechosas se reportara al oficial de cumplimento. 
</t>
  </si>
  <si>
    <t xml:space="preserve">*Falta de seguimiento trimestral al cumplimiento de metas
*Planteadas en el Plan de Desarrollo Institucional.
*Falta de implementación de acciones de mejora con respecto a las desviaciones encontradas en los seguimientos a las metas institucionales.
</t>
  </si>
  <si>
    <t xml:space="preserve">*Proceso de Investigación de entes de controles, los cuales podrán aplicar medidas correctivas o sanciones disciplinarias y/o económicas.
*Afectación en la calificación del desempeño del Plan de Gestión de la Gerencia.
</t>
  </si>
  <si>
    <t xml:space="preserve">Se comprobo que los  soportes que el  profesional especializado entrego cumplio con el  seguimiento de manera trimestral a la matriz de planes operativos anuales y  complio con la solicitud de   soportes a los procesos para medir el porcentaje de cumplimiento. </t>
  </si>
  <si>
    <t>*Mala comunicación interna.
*Falta de información por parte de los procesos  para realizar reportes confiables.
*Perdida de información y/o reportes por parte de los procesos.
*Resultados diferentes para el mismo reporte.</t>
  </si>
  <si>
    <t>*Investigaciones diciplinarias por inconsitencia en  los reportes realizados.
*Dificulta  la toma de decisiones a nivel estrategico.</t>
  </si>
  <si>
    <t xml:space="preserve">Él profesional especializado realiza seguimiento de manera trimestral a la matriz de planes operativos anuales y solicita  soportes a los procesos para medir el porcentaje de cumplimiento. </t>
  </si>
  <si>
    <t>El profesional especializado recepciona la información  suministrada por los procesos,  donde se verifica la coherencia de  los informes y soportes.</t>
  </si>
  <si>
    <t>Se compueba que profesional especializado recepciona la información  suministrada por los procesos,  y  verifica la coherencia de  los informes y soportes.</t>
  </si>
  <si>
    <t>Se  comprueba que se realiza    seguimiento de manera mensual a las actividades planteadas en el PECO verificando  el cumplimiento de las mismas .</t>
  </si>
  <si>
    <t>Se realizo   seguimiento de manera mensual a las actividades planteadas en el PECO verificando  el cumplimiento de las mismas .</t>
  </si>
  <si>
    <t xml:space="preserve">BAJA </t>
  </si>
  <si>
    <t>Se comprueba el seguimiento de la  matriz de imagen corporativa de manera trimestral, dende se plasma y mide  como es percibida la entidad por los usuarios.</t>
  </si>
  <si>
    <t xml:space="preserve">* No se cuenta con personal suficiente para realizar el cargue de los contratos de forma continua en el aplicativo de secop.
* Alto volumen de contratos.
* Fallas en la plataforma secop.
*Desconocimiento de la ley 1150 de 2007,decreto 4170 de 2011 y decreto 1510 de 2013.
*No cargar los contratos en  el aplicativo de SECOP.
</t>
  </si>
  <si>
    <t xml:space="preserve">* Exposición a sanciones disciplinarias.
*Investigaciones por los distintos entes control.
*Deterioro de la imagen institucional.
</t>
  </si>
  <si>
    <t xml:space="preserve">* No contar con las competencias para el desarrollo de la supervisión.
*Desconocimiento de los procedimientos de contratación.
*Indebido seguimiento a la ejecución del contrato.
*Incumpliendo en la entrega de informes de actividades.
*Insuficiencia en  la capacitación y formación de los supervisores de contratos.
*Carencia de controles del procedimientos.
*Incumpliendo en la entrega de informes y  liquidación de los contratos.  
*Fallas  de Supervisión en la ejecución y terminación de contratos
</t>
  </si>
  <si>
    <t>Demandas
Hallazgos internos o externos
Afectacion del servicio
Perdida de imagen</t>
  </si>
  <si>
    <t xml:space="preserve">*La falta de comunicación por parte de las direcciones y/o procesos de las necesidades que se requieran de manera oportuna.
*No cumplimiento de los requisitos mínimos de contracción por parte de los oferentes.
* No recepción de ofertas en los términos establecidos por la entidad 
*Reporte de novedades de manera inoportuna por parte de los supervisores.
*Retraso en la contratación de talento humano y bienes &amp; servicios.
*Debilidad en la planeación de talento humano.
*Carencia de controles del procedimientos.
</t>
  </si>
  <si>
    <t xml:space="preserve">*Recursos insuficientes para llevar acabo las actividades de los procesos.
*Investigaciones, quejas y sanciones por parte de los entes de control.
*Perdida de la credibilidad institucional.
*Aumento en las PQRS.
</t>
  </si>
  <si>
    <t xml:space="preserve">*Desconocimiento de la circular 009 de 2016.
*No Diligenciamiento del formulario único de conocimiento a personas naturales y/o jurídicas con la cual se vaya establecer una relación contractual.
*No realizar la verificación en las listas restrictivas en la fase precontractual.
</t>
  </si>
  <si>
    <t xml:space="preserve">*Contratación con personas naturales/jurídicas que se encuentren en las listas restrictivas.
*Extinción de dominio a la entidad.
*Sanciones y multas de acuerdo a la ley 1438 de 2011 articulo 130 y/o circular 009 de 2016.
*Pérdida y/o daño al ser la entidad utilizada, para cometer delitos de lavado de activos y financiamiento al terrorismo.
</t>
  </si>
  <si>
    <t xml:space="preserve">*Débiles controles en fase precontractual de contratos de bienes o servicios
*Bajo control y supervisión de requisitos contractuales en fase requisitos previos 
*Bajo conocimiento en lineamientos de transparencia .
*Carencia de controles del procedimientos.
</t>
  </si>
  <si>
    <t xml:space="preserve">*Quejas
*Investigaciones (administrativas, disciplinarias, fiscales.)
*Desconfianza en la entidad (Pérdida de imagen institucional)
*Demoras en la prestación de los servicios a los usuarios
*Demandas
*Sanciones
</t>
  </si>
  <si>
    <t>*Desconocimiento del Manual de Contratación.
*Deficiencias en  el  control de CDP.
*Demoras en liberación de recursos comprometidos.</t>
  </si>
  <si>
    <t>Se realiza el cargue de todo contrato de B&amp;S y/o de OPS,  cumpliendo  con los requisitos y legalizano  en  el  aplicativo SECOP dando cumplimiento a la normatividad vigente.</t>
  </si>
  <si>
    <t>Se comprueba el  cargue de los  contrato de B&amp;S y/o de OPS,  los cuales cumplen  con los requisitos y legalización  en  el  aplicativo SECOP dando cumplimiento a la normatividad vigente.</t>
  </si>
  <si>
    <t>El profesional de contratación realizo capacitación del Manual de contratación CO-BIS-MA-01 y Manual de supervisión de contrato CO-BIS-MA 02 V1 a los supervisores de los contratos.</t>
  </si>
  <si>
    <t>Se comprueba que el profesional de contratación realizo capacitación del Manual de contratación CO-BIS-MA-01 y Manual de supervisión de contrato CO-BIS-MA 02 V1 a los supervisores de los contratos.</t>
  </si>
  <si>
    <t xml:space="preserve">Cada vez que se vaya a efectuar un contrato de B&amp;S se verifica que esta compra se encuentre en el plan anual de adquisiciones y se realicen en los tiempos establecidos por el PAA, de igual manera se revisan las necesidades del personal de acuerdo a cada una de las Direcciones de los servicios , con el fin de realizar la contratación según las necesidades que presente la entidad y spor ultimo se Verifican los documentos aportados por la persona Natural y/o Jurídica  a través de la lista de chequeo .
</t>
  </si>
  <si>
    <t xml:space="preserve">Se comprueba que cada vez que se efectua un contrato de B&amp;S  el proceso verifica que esta compra se encuentre en el plan anual de adquisiciones, que se realicen en los tiempos establecidos por el PAA.
</t>
  </si>
  <si>
    <t xml:space="preserve">Se comprueba que la Dirección de contratación, esta solicitando dentro los requisitos el diligenciamiento del formulario único de conocimiento de persona naturales y Jurídica SARLAFT. </t>
  </si>
  <si>
    <t xml:space="preserve">Los profesionales y técnicos designados por la Dirección de Contratación, aplican los lineamientos de los procedimientos de Bienes y Servicios: etapa precontractual CO-CBC-PR-08-V2 y Etapa Contractual CO-CBC-PR-09-V2; y procedimiento Gestión Contractual de Prestación de Servicios OPS CO-OPS-PR-01-V2,  de igualmanera  se realiza  inducción y/o reinducción a los procesos sobre  el manual de contratación y principios de transparencia.
</t>
  </si>
  <si>
    <t xml:space="preserve">Se comprueba que los profesionales y técnicos designados por la Dirección de Contratación, aplican los lineamientos de los procedimientos de Bienes y Servicios: etapa precontractual CO-CBC-PR-08-V2 y Etapa Contractual CO-CBC-PR-09-V2; y procedimiento Gestión Contractual de Prestación de Servicios OPS CO-OPS-PR-01-V2,  de igualmanera  se realiza  inducción y/o reinducción a los procesos sobre  el manual de contratación y principios de transparencia.
</t>
  </si>
  <si>
    <t>El profesional de apoyo a la Dirección de Contratación realizó la actualización del Manual de supervisión, formatos,   procesos y procedimientos a su vez  socializó de acuerdo a las fechas definidas en acta a los supervisores los temas relacionados con el fin de fortalecer la integridad del rol del supervisor.</t>
  </si>
  <si>
    <t xml:space="preserve">Antes de celebrar cualquier contratos de B&amp;S, se debe aplico lista de chequeo, y  verificarón  los soportes de la evaluación jurídica, de experiencia financiera si supera los 100 millones de pesos,  técnica y económica, tambien  Antes de celebrar cualquier contrato del sub proceso de OPS, se debe verificar que la información suministrada por el contratista corresponda y cumpla con los requisitos establecidos en las listas de chequeo.  En caso  de que no se cumpla con los requisitos mínimos no se procede a contratar.
</t>
  </si>
  <si>
    <t>Se comprueba que Antes de celebrar cualquier contratos de B&amp;S, se aplica lista de chequeo, y se realiza la verificación de los soportes de la evaluación jurídica, de experiencia financiera si supera los 100 millones de pesos,  técnica y económica, al igual que se corrobora que antes de celebrar cualquier contrato del sub proceso de OPS, se verifica que  la información suministrada por el contratista corresponda y cumpla con los requisitos establecidos en las listas de chequeo.</t>
  </si>
  <si>
    <t xml:space="preserve">El profesional de bases de contratación realiza validación de los saldos disponibles en los CDPs. En caso de no  contar con saldo suficiente para la proyección este tramitara una solicitud presupuestal. Tambien el  profesional de liquidación, realiza la validación de los contratos que  finalizaron y los que cuenten  con recursos comprometidos se procederá hacer la liquidación de estos.
</t>
  </si>
  <si>
    <t xml:space="preserve">Se compreba que el profesional de bases de contratación realiza la validación de los saldos disponibles en los CDPs. y en caso de no  contar con saldo suficiente para la proyección tramita una solicitud presupuestal. 
Se corrobora que el  profesional de liquidación, realiza la validación de los contratos que  finalizaron, tambien  identifica  los contratos con  recursos comprometidos, donde se procederá a realizar  la liquidación de estos.
</t>
  </si>
  <si>
    <t xml:space="preserve">*Inadecuado control en el  préstamo de los  documentos del Archivo 
*Falta de implementación de TRD y aprobación.
*Ausencia de un inventario documental
*Manipulación deliberada de la información debido a intereses particulares.
*Incumplimiento a los procedimientos de gestión documental 
*Falta de back up de la información oficial de la Entidad.
*Virus informáticos
* Falta de control en el personal que labora en gestión documental frente  a  la responsabilidad del manejo de la información.
*Permitir el acceso a los sistemas de información y/o  documentos.
</t>
  </si>
  <si>
    <t xml:space="preserve">* Investigaciones y sanciones administrativas, disciplinarias o fiscales
*Detrimento patrimonial
*hallazgos auditorías internas o externas
*Demanda, Derecho de Peticion y/o quejas
*Afectación negativa de imagen institucional
</t>
  </si>
  <si>
    <t xml:space="preserve"> Incumplimiento Normativo por parte del proceso.
 Desarticulación entre procesos.
 Baja adherencia al procedimiento establecido para la generación de información.
 </t>
  </si>
  <si>
    <t xml:space="preserve">*Investigaciones y/o sanciones. 
*Inoportunidad en la entrega de información interna y externa.
* Hallazgos  de entes externos e internos. 
</t>
  </si>
  <si>
    <t xml:space="preserve">Tecnología obsoleta.
Desconocimiento del sistema de información de la subred sur.
Fallas de funcionamiento de los aplicativos de la Subred sur.
Falta de mantenimiento de bases de datos y desconocimiento a lineamientos en seguridad de información por los colaboradores. 
Ataques informáticos frente a la seguridad de la información.
Uso inadecuado de los privilegios para acceso a la información.
</t>
  </si>
  <si>
    <t xml:space="preserve">*Pérdida de recursos económicos.
*Perdida de información.
*Perdida de reputación corporativa.
</t>
  </si>
  <si>
    <t xml:space="preserve">Se comprueba que durante el segundo trimestre se recibieron 19 transferencias con 208 unidades documentales con el cumplimiento del 100% del  proceso técnico. 
Se corrobora que durante el segundo trimestre se realizaron 14 capacitaciones de 67 personas capacitadas con una medición de adherencia del 94%, (34 personas evaluadas /32 con adherencia mayor al 80%). </t>
  </si>
  <si>
    <t>Se comprueba que durante el periodo se entregaron la totalidad de los informes de manera oportuna</t>
  </si>
  <si>
    <t>Se corrobora que de 114 Controles se complearon 105 en la subred integrada de servicios sur ESE</t>
  </si>
  <si>
    <t xml:space="preserve">*Los supervisores de contratos desconocen el  proceso de Gestión Administrativa.
*Contratación no informa al proceso  de Gestión Administrativa sobre el ingreso de nuevos activos y/o suministros. 
* Distribución de los insumos antes de legalizarlos e identificarlos. </t>
  </si>
  <si>
    <t xml:space="preserve">* Los activos que no se encuentren legalizados y/o identificados en caso de que   perdida y/o extravió no están amparados por las pólizas de la Subred Sur.
*Impacto  en  los Estados Financieros de la entidad. 
</t>
  </si>
  <si>
    <t xml:space="preserve">*Perdida de activos por alta rotación de personal.
*Inadecuada preparación al realizar el traslado de los activos debido a reorganización de servicios
</t>
  </si>
  <si>
    <t>*Investigación de entes de control.
*Sanciones disciplinarias y/o fiscales.
*Impacto en los Estados Financieros de la entidad.
*Incremento en el valor de las primas de las pólizas contratadas.</t>
  </si>
  <si>
    <t xml:space="preserve">*Falta de mantenimiento.
*No se cuentan con los insumos y materiales.
*No se realiza un reporte oportuno por parte de los profesionales de enlace de daños en la infraestructura.
*Carencia de controles del procedimientos.
</t>
  </si>
  <si>
    <t xml:space="preserve">* Sanción económica por daño a un tercero.
*Afectación en la prestación de servicios de salud.
*Investigación de entes de control.
*Ocurrencia de eventos adversos.
</t>
  </si>
  <si>
    <t>Se comprueba que se realiza socialización del procedimiento GA-SUM-PR-03-V1 entrada de bienes diferentes modalidades a los colaboradores que han sido supervisores de contratos de bienes en la entidad</t>
  </si>
  <si>
    <t>Se comprueba que para el segundo trimeste del año, se realizó la toma  de inventarios aleatorios durante los tres meses en las diferentes Unidades, con un cumplimiento del 100%.</t>
  </si>
  <si>
    <t>Se comprueba que se cuenta con un plan de mantenimiento preventivo de equipo industrial y hospitalario, al igual que se corrobora que durante el pirmer semestre semestre del 2020 se programaron 1701 mantenimientos preventivos, de los cuales se ejecutaron  1578. se adjunta ficha de seguimiento del indicador e informes de seguimiento.</t>
  </si>
  <si>
    <t xml:space="preserve">* Debilidad en la supervision del personal en formación. 
*Desconocimiento y adherencia de los estudiantes de las guías clínicas, procesos y protocolos.
*Desconocimiento  de la capacidad instalada para prestar los servicios de docencia.
* Baja cobertura en procesos de inducción  al personal en formación. 
</t>
  </si>
  <si>
    <t xml:space="preserve">*Disminución en la calidad de la prestación de servicios de salud.
*Posibles demandas  por una mala atención en el servicio de salud.
*Demoras en la prestación de servicios de salud en los usuarios.
</t>
  </si>
  <si>
    <t xml:space="preserve"> Los estudiantes cuentan  con la supervisión continua de los docente institucionales   que  supervisan y verifican  los procedimientos realizados por parte de los estudiantes , en caso de presentarse  algún evento adverso se lleva acabo el analisis de caso y se sociliza al interior del comité de docencia y servicio, con el fin de definir las acciones de mejora para mitigar  el riesgo.</t>
  </si>
  <si>
    <t>Se comprueba que los estudiantes cuentan  con la supervisión continua de los docentes institucionales  quienes  supervisan y verifican  los procedimientos realizados por parte de los estudiantes.</t>
  </si>
  <si>
    <t xml:space="preserve">* No cumplir con los estándares mínimos.
* No implementar el sistema de SSGT antes de  Octubre del 2019.
* No realizar el registro en la página web en diciembre de todos los años.
*Incumplimiento a la resolucion 312 de 2019 
</t>
  </si>
  <si>
    <t xml:space="preserve">*Proceso de Investigación de entes de controles, los cuales podrán aplicar medidas correctivas o sanciones disciplinarias y/o económicas.
*Accidentes laborales.
*Demandas
*Afectacion de salud de colaboradores.
</t>
  </si>
  <si>
    <t xml:space="preserve">*No realizar verificación del archivo  plano.
*Errores en el aplicativo de nómina durante el proceso a liquidar.   
</t>
  </si>
  <si>
    <t xml:space="preserve">* Factores salariares y prestacionales liquidados erroneamente.
*Reportes de información que no cruzan con la proyección presupuestal de la nomina.
*Hallazgos  por parte de entes de control.
</t>
  </si>
  <si>
    <t xml:space="preserve">*Desconocimiento de la circular 009 de 2016.
*No exigir el diligenciamiento del formulario único de conocimiento a personas naturales y/o jurídicas con la cual se vaya establecer una relación contractual.
</t>
  </si>
  <si>
    <t xml:space="preserve">*Vinculación de personas naturales que se encuentren en las listas restrictivas.
*Extinción de dominio a la entidad.
*Sanciones y multas de acuerdo a la ley 1438 de 2011 articulo 130 y/o circular 009 de 2016.
*Pérdida y/o daño al ser la entidad utilizada, para cometer delitos de lavado de activos y financiamiento al terrorismo.
</t>
  </si>
  <si>
    <t>Se corrobora que durante la vigencia de Junio de 2019 a diciembre de 2019 ingresaron 43 funcionarios y para la vigencia enero a junio de 2020 ingresaron  55; lo que da  un total de 98 funcionarios que dan cumplimiento del 100% del diligenciamiento del Formulario Unico de Conocimiento de personas Naturales y Juridicas ( SARLAFT) evidenciable en los expedientes laborales.</t>
  </si>
  <si>
    <t xml:space="preserve">
*Inadecuado control en el  préstamo de los  documentos del Archivo .
*Ausencia de un inventario documental.
*Manipulación deliberada de la información debido a intereses particulares.
*Incumplimiento a los procedimientos de gestión documental. 
* Falta de control en el personal que labora en gestión documental frente  a  la responsabilidad del manejo de la información.
*Permitir el acceso de personal no autorizado.
</t>
  </si>
  <si>
    <t>*Perdida de expediente laboral por causas inherentes a la institucion .
* Investigaciones y sanciones administrativas, disciplinarias o fiscales.
*hallazgos auditorías internas o externas</t>
  </si>
  <si>
    <t>Se corrobora que durante la vigencia de Junio de 2019 a diciembre de 2019 se realizo prestamos de 397 expedientes laborales; durante la vigencia enero a junio de 2020 se realizo el prestamo de 262 expedientes para un total de 659 prestamos, los cuales se registran en Matriz de seguimiento y libro redicador de prestamos y no se presenta perdida alguna</t>
  </si>
  <si>
    <t>Se corrobora que para el Programa de Nomina que se maneja en el Sofware de Dinamica se vienen presentando una serie de inconsistencias como son:                                                                     * INCAPACIDADES: Se ha enviado mesas de ayuda debido a que el programa no liquida bien las incapacidades que se registran, frente a esta inconsistencia sistema ha venido revisando y corrigiendo cada mes los errores que se presentan en el aplicativo , haciendo aclaracion que los errores aun no han sido subsanados definitivamente.           * PRIMA DE VACACIONES: Se sigue presentando inconsistencias en la liquidacion , para lo cual se envian mesas de ayuda y sistemas revisa y corrige , pero no se arregla la inconsistencia definitivamente.                                                                                                            * SEGURIDAD SOCIAL: El sistema no arroja el archivo plano cuando las personas salen a diafrutar vacacones , se hizo mesa de trabajo donde se planteo el problema y se quedo de realizar otra mesa de trabajo para dar solucion definitiva.                                                   * PRESTACIONES SOCIALES : Prima de Semestral y Prima de Navidad al realizar la liquidacion en excel para verificar la liquidacion del sistemas se presentan diferencias para lo cual sistemas corrige los errores , pero los errores siguen cada vez que seliqudan esas prestaciones</t>
  </si>
  <si>
    <t xml:space="preserve">*Los gastos son mayores que la facturación.
*No se cuenta con flujo de efectivo para hacer frente a las obligaciones.
*Incremento  exponencial de población que no se encuentra afiliada al régimen contributivo y/o subsidiado.
*ineficiencia en el cobro de cartera.
*Inoportunidad en la facturación de servicios prestados.
*Incumplimiento con las obligaciones adquiridas con los proveedores.
*Inoportunidad en la facturación de servicios.
</t>
  </si>
  <si>
    <t xml:space="preserve">* Impago de proveedores, contratistas y/o colaboradores.
*Aumento en  la tasa de interés a los préstamos que soliciten.
*cierre de operaciones.
*Daño en la imagen institucional hacia nuestros proveedores, lo que ocasionarídemoras en el despacho de insumos.
*Incumplimiento de metas de recaudo.
</t>
  </si>
  <si>
    <t xml:space="preserve">*Los gastos superan el valor de la producción.
*Intervenciones económicas a las EPS.
*Reorganización de entes territoriales.
*Deficiencias en el cobro coactivo.
*Inoportunidad en la facturación de servicios prestados.
*Incumplimiento a los indicadores del manual del ingreso. 
*No contar con recursos para el pago de obligaciónes.
*Sobrecostos frente al nivel de producción.
</t>
  </si>
  <si>
    <t xml:space="preserve">*Daño en la imagen institucional hacia nuestros proveedores, lo que ocasionarídemoras en el despacho de insumos.
*Que los proveedores no liciten en las convocatorias de la empresa.
*Discontinuidad en la prestacion de servicios por falta de insumos.
*Incumplimiento de las obligaciones.
*Cierre de servicios.
*Reducción de gastos.
*Incumplimiento de las metas proyectadas frente a equilibrio presupuestal  
</t>
  </si>
  <si>
    <t xml:space="preserve">*Desconocimiento de la circular 009 de 2016.
*No realizar envío del informen, durante los 5 primeros días calendarios de cada mes, de las transacciones en efectivo (proveedores o procedimiento) realizadas que tengan las siguientes características:
1.Transacciones realizadas en  un mismo día por parte de una misma Persona Natural, Jurídica o de la Entidad hacia sus proveedores, por un valor igual o superior  a cinco millones  de pesos M/CTE($ 5.000.000) y/o su equivalente en otras monedas.
2. Transacciones  en efectivo realizadas por parte de una misma persona Natural, Jurídica y de la Entidad hacia sus proveedores, que en su conjunto igualen o superen la cuantía de veinticinco millones  de pesos M/CTE($25.000.000) y/o su equivalente en  otras monedas.
</t>
  </si>
  <si>
    <t xml:space="preserve">*Sanciones de los Entes de inspección vigilancia y control.
*Pérdida de prestigio y buen nombre institucional.
*Hallazgos de auditorías internas o externas
</t>
  </si>
  <si>
    <t xml:space="preserve">*Desconocimiento de la política de Priorización de pagos de proveedores y contratistas.
*Débil supervisión y control frente a giros programados de CxP
* Desconocimiento de los lineamientos definidos en el procedimiento GF-GGA-TES-PR-08 V2.
</t>
  </si>
  <si>
    <t xml:space="preserve">*Sanciones de los Entes de inspección vigilancia y control.
*Pérdida de prestigio y buen nombre institucional.
*Hallazgos de auditorías internas o externas.
</t>
  </si>
  <si>
    <t>*Ruptura en el sistema de información
Lo que genera facturas manuales.
*Falta de control desde la Tesorería y
Facturación.
*No realizar arqueos de manera
Periódica ha quienes manejan recursos
efectivo.
*Debilidad en auditoria medica y/o de cuentas medicas
*Bajo sentido de pertenencia</t>
  </si>
  <si>
    <t xml:space="preserve">*Generar un detrimento patrimonial a la entidad.
*Fraude y/o pérdida de dinero.
</t>
  </si>
  <si>
    <t>* Falta de Pertenencia Institucional y ética profesional
* Baja aplicabilidad de requistos normativos para aceptación de glosa.
* Débil seguimiento a glosa aceptada a nivel interno.
*Baja competencia del personal.</t>
  </si>
  <si>
    <t xml:space="preserve">* Perdida Recursos Económicos de la Entidad
* Investigaciones y sanciones disciplinarias
*Demandas, Sanciones y Quejas 
*Hallazgos de auditorías internas o externas
</t>
  </si>
  <si>
    <t>El profesional del proceso Financiero realizo de forma periodica el  seguimiento al indicador de Equilibrio Presupuestal.</t>
  </si>
  <si>
    <t>Se comprueba que el profesional del proceso Financiero realiza de forma periodica el  seguimiento al indicador de Equilibrio Presupuestal.</t>
  </si>
  <si>
    <t xml:space="preserve">El profesional del proceso Financiero realizo de forma semestral el  seguimiento  al indicador de la  Evolución del gasto por Unidad de Valor Relativo producida UVR.
</t>
  </si>
  <si>
    <t xml:space="preserve">Se corrobora que el profesional del proceso Financiero realizo de forma semestral el  seguimiento  al indicador de la  Evolución del gasto por Unidad de Valor Relativo producida UVR.
</t>
  </si>
  <si>
    <t xml:space="preserve">Se realizo seguimiento del diligenciamiento del formulario de la circular 009 de 2016 (formulario de pagos) en los tiempos establecidos. y se realizo seguimiento mediante  correos electronicos enviados  al area de Gestión del Riesgo y el Reporte de recibos caja mensual.
</t>
  </si>
  <si>
    <t xml:space="preserve">Se comprobo que se realizo seguimiento al  diligenciamiento del formulario de la circular 009 de 2016 (formulario de pagos) en los tiempos establecidos. asi como se corroboro que se se realizo seguimiento mediante  correos electronicos enviados  al area de Gestión del Riesgo y el Reporte de recibos caja mensual.
</t>
  </si>
  <si>
    <t>Se REALIZO LA VERIFICACIÓN  la información mediante el proceso de conciliación entre áreas, determinando la coincidencia de los saldos y movimientos contables, antes y después de la realización de afectaciones contables de acuerdo al procedimiento recepción y conciliación mensual de información con áreas generadoras GF- GGA-CON-PR-01 V2.</t>
  </si>
  <si>
    <t>Se corroboro  la verificación de  la información , determinando la coincidencia de los saldos y movimientos contables, antes y después de la realización de afectaciones contables de acuerdo al procedimiento recepción y conciliación mensual de información con áreas generadoras GF- GGA-CON-PR-01 V2.</t>
  </si>
  <si>
    <t xml:space="preserve">Se comprueba la verificación por parte del técnico de central de cuentas de los soportes  solicitados en  el procedimeinto  GF-GGA-TES-PR-08 V2  y  se corrobora la elaboración  del comprobante de egresos por parte del área de tesorería,  para la  revisión de los subprocesos de Presupuesto, Contabilidad, Dirección financiera y Subgerencia corporativa. </t>
  </si>
  <si>
    <t xml:space="preserve">Se realizo la verificación por parte del técnico de central de cuentas de los soportes  solicitados en  el documento  GF-GGA-TES-PR-08 V2  y elaboración  del comprobante de egresos por parte del área de tesorería,  para la  revisión de los subprocesos de Presupuesto, Contabilidad, Dirección financiera y Subgerencia corporativa. </t>
  </si>
  <si>
    <t>Se realizaron  capacitaciones a los contratistas y colaboradores, según las debilidades  detectadas  en los seguimientos periódicos realizados por parte del líder asignado, de igual manera , se realiza de manera continua arqueo de caja para verificar  que las transacciones correspondan en  un momento determinado.</t>
  </si>
  <si>
    <t>Se ccomprueba que se realizarón  capacitaciones a los contratistas y colaboradores,  de acuerdo a las debilidades  detectadas  en los seguimientos periódicos realizados por parte del líder asignado, de igual manera  se corrobora que se realiza de manera continua arqueos de caja, para verificar  que las transacciones correspondan en  un momento determinado.</t>
  </si>
  <si>
    <t xml:space="preserve">
Se comprueba que el apoyo líder  de cartera y  glosas, realizo la verificación de  la Matriz de control de seguimiento  y trazabilidad de glosas y devoluciones,  de igual manera verifico la aceptación de  estas y realizo informes sobre las mismas y  notifico a las areas correspondeintes. 
</t>
  </si>
  <si>
    <t xml:space="preserve">
Él apoyo líder  de cartera y  glosas, realiza la verificación de  la Matriz de control de seguimiento  y trazabilidad de glosas y devoluciones,  verificando la aceptación de  estas y realizando informes sobre las mismas y  notifico a las areas. 
</t>
  </si>
  <si>
    <t xml:space="preserve">* SE REALIZA CONSTANTE SEGUIMIENTO POR LOS PROFESIONALES A CARGO, EFECTUANDO EL CORRESPONDIENTE CONTROL DE TÉRMINOS SEGÚN LA NORMATIVIDAD VIGENTE APLICABLE TANTO A LAS ACCIONES DE TUTELA, DERECHOS DE PETICIÓN Y PROCESOS JUDICIALES.
A CONTINUACIÓN, SE DESCRIBE LA RELACIÓN SEGÚN LOS SUBPROCESOS QUE MANEJA LA OFICINA JURÍDICA:
ACCIONEST DE TUTELAS: 74
DERECHOS DE PETICIÓN: 103
PROCESOS JUDICIALES: 42
* DURANTE EL TERCER TRIMESTRE SE ADELANTO UN TOTAL DE 13 PAGOS DE SENTENCIAS JUDICALES POR UN VALOR DE 
$ 1,487,398,687 PESOS </t>
  </si>
  <si>
    <t>* DURANTE EL 3ER SEMESTRE DEL AÑO LA SUBRED SUR E.S.E FUE NOTIFICADA DE 42 PROCESOS DE LOS CUALES 41 SON CONFORMADOS POR CONTRATO REALIDAD Y FALLAS EN LA PRESTACIÓN DEL SERVICIO, TODOS PERTENECIENTES AL TERCER TRIMESTRE DEL AÑO EN MENCIÓN. 
A CONTINUACIÓN, SE DESCRIBE LA RELACIÓN SEGÚN LOS SUBPROCESOS QUE MANEJA LA OFICINA JURÍDICA:
PROCESOS - CONTRATO REALIDAD: 41
PROCESOS - FALLA EN LA PRESTACIÓN DEL SERVICIO: 4
TOTAL DE PROCESOS NOTIFICADOS: 37</t>
  </si>
  <si>
    <t xml:space="preserve">SE COMPRUEBA QUE SE REALIZA UN  CONSTANTE SEGUIMIENTO POR PARTE DE  LOS PROFESIONALES A CARGO, SEGÚN LA NORMATIVIDAD VIGENTE APLICABLE TANTO A LAS ACCIONES DE TUTELA, DERECHOS DE PETICIÓN Y PROCESOS JUDICIALES.
</t>
  </si>
  <si>
    <t xml:space="preserve">* SE ADELANTÓ DISEÑO ENTRE LAS ÁREAS DE CARTERA Y OFICINA JURÍDICA-COBRO COACTIVA, PARA IMPLEMENTACIÓN DE LISTA DE CHEQUEO.
* MATRIZ MENSUAL. LA CUAL ES ALIMENTADA  MENSUALMENTE ENTRE LAS ÁREAS DE CARTERA Y OFICINA JURÍDICA-COBRO COACTIVO, CON EL FIN DE ACTUALIZAR TANTO EL ESTADO PROCESAL COMO LOS SALDOS DE CARTERA DE CADA DEUDOR.
* PARA ESTE TRIMESTRE NO HUBO DEVOLUCIÓN DE EXPEDIENTES PARA SUBSANACIÓN DE REQUISITOS PARA EL COBRO DE CARTERA. 
</t>
  </si>
  <si>
    <t xml:space="preserve"> Él profesional de jurídica encargado del cobro coactivo  de la cartera, realizo una verificación de las obligaciones y soportes conforme a la Ley y al Manual de Ingresos de la Subred con el fin de que se  cumplan los requisitos establecidos. </t>
  </si>
  <si>
    <t xml:space="preserve">*Insuficiencia de recursos (Financieros, Técnicos y / o Recursos Humanos) que pueda afectar el cumplimiento del plan de manera oportuna. 
*Comité de Coordinación de Control Interno no apruebe el Plan. 
*Eventos de orden público y / o caso fortuito (paros, asonadas…) que afecte el cumplimiento del plan. 
Cambios Normativos.
* Demoras en la entrega de información por parte de los procesos auditados. 
</t>
  </si>
  <si>
    <t xml:space="preserve">*Sanciones entes externos. 
*Hallazgos de  Entes de Control y/o Alcaldía Mayor de Bogotá.
* No cierre de ciclos de mejoramiento. 
</t>
  </si>
  <si>
    <t xml:space="preserve">se corrobora que la  jefe de la Oficina de Control Interno realiza  de manera  trimestralmente el cumplimiento del Plan Anual de Auditorias, de igualmanera se compruba que se realiza el monitoreo de la ejecución de las actividades definidas en el PAA. </t>
  </si>
  <si>
    <t xml:space="preserve">1. La Jefe de la Oficina de Control Interno revisa y aprueba el informe preliminar que se envía al proceso responsable, con el fin de mitigar las causas planteadas en el riesgo, cada vez que se ejecuta una auditoria según programación del PAA. En caso de encontrar irregularidades debe manifestarlo a la instancia que corresponda. 
2. En el  comité de coordinación de control interno se presentaran los resultados de la ejecución del PAA, En caso de encontrar irregularidades el comité debe manifestarlo a la instancia que corresponda.
3. Auditorias efectuadas en equipo.
4. Suscripción compromiso ético.
Como evidencia se cuenta con el Informe preliminares de las auditorias con visto bueno del jefe de oficina,  Acta de Comité de Coordinación de Control Interno,  Acta de compromiso ético personal.
</t>
  </si>
  <si>
    <t>*Falta participación de los procesos en la elaboración de los procedimientos.
*Desconocimiento en el acceso de la documentación por parte de los procesos.
*No diligenciamiento y entrega  del formato de necesidad documental. 
*Uso de documentos obsoletos por parte de los procesos.</t>
  </si>
  <si>
    <t xml:space="preserve">
*Hallazgos de entes de control y organismo certificador</t>
  </si>
  <si>
    <t>*No se cuenta con los recursos necesarios.
*Ajuste de procesos de reportes de microbiologia y las areas asistenciales.
*falta de herramientas que permitan realizar el analisis de la informacion reportada.
*Incremento de la tasa global de infeccione por encima del estandar (2.4)</t>
  </si>
  <si>
    <t>*Puede ocacionar brotes de infeccion.
*Aumenta la tasa de morbilidad y mortalidad de los pacientes.
 * Cierre de unidades.
*Investigacion por parte  de los entes de control y de la secretaria de salud.
*Infeccion asociada a la atención en salud.</t>
  </si>
  <si>
    <t>*No se cuenta con los recursos necesarios.
*Los servicios no reportan las novedades. 
*No tener conocimiento de los servicios de salud se prestan en la entidad.</t>
  </si>
  <si>
    <t xml:space="preserve">*Sanciones establecida en los artículos 577 de la Ley 09 de 1979
* Cierres temporales y/o definitivos de los servicios de salud.
*Investigación por parte  de los entes de control y de la secretaria de salud.
</t>
  </si>
  <si>
    <t>Él  profesional de Control Documental una vez al año solicita el envió de los formatos con los  que cuenta cada uno de los procesos, para verificar que estos se encuentren  codificados y en la intranet.</t>
  </si>
  <si>
    <t>Se comprueba que el profesional de Control Documental una vez al año solicita el envió de los formatos con los  que cuenta cada uno de los procesos, para verificar que estos se encuentren  codificados y en la intranet.</t>
  </si>
  <si>
    <t xml:space="preserve">Él profesional  especializado mensual mente solicita reportes a laboratorio y realiza una auditoria a las historias clínicas, para  verificar el comportamiento de las infecciones. </t>
  </si>
  <si>
    <t xml:space="preserve">Se confirma que Él profesional  especializado desigando mensual mente solicita reportes a el laboratorio , tambien  realiza auditorias a las historias clínicas, para  verificar el comportamiento de las infecciones. </t>
  </si>
  <si>
    <t xml:space="preserve">De manera trimestral se  realiza se monitorean las herramientas y eventos adversos relacionados con fugas de paciente de ruralidad y las USS urbanas, de aigual manera se realiza el  análisis de caso y se reportan a los responsables de los servicios con el fin de tomar las acciones correctivas. </t>
  </si>
  <si>
    <t xml:space="preserve">Se comprueba que se realiza de manera trimestral monitoreo a  las herramientas y eventos adversos relacionados con fugas de paciente de ruralidad y las USS urbanas, Asi como se corrobora que se realiza el  análisis de caso y se reportan a los responsables de los servicios con el fin de tomar las acciones correctivas. </t>
  </si>
  <si>
    <t>Él  profesional especializado de habilitación anualmente  solicita a la Subgerencia de Prestación de Servicios   de  Salud un informe de los servicios que se están prestando en las USS de la entidad para verificar que los servicios que se presenten se encuentren reportados en el REPS.</t>
  </si>
  <si>
    <t>Se corrobora que el profesional especializado de habilitación anualmente solicita a la Subgerencia de Prestación de Servicios de Salud un informe de los servicios que se están prestando en las USS de la entidad para verificar que los servicios que se presenten se encuentren reportados en el REPS.</t>
  </si>
  <si>
    <t>* Obtener beneficios particulares.
* Tiempos de espera en las salas.
* Idiosincrasia de  Ofrecimientos para recibir un beneficio.
* Procedimientos sin puntos de control. 
* Desconocimiento de la ciudadanía de los trámites para acceder a los servicios. 
*Inoperancia del sistema
*Insatisfaccion del usuario</t>
  </si>
  <si>
    <t xml:space="preserve">* Pérdida de credibilidad y confianza por parte de los usuarios.
* Demandas y  sanciones.
* Daño de la imagen institucional.
</t>
  </si>
  <si>
    <t xml:space="preserve">*Falta y/o deficiencias en la orientación e información al usuario para el acceso a los Servicios de salud. 
*Cambio permanente en la normatividad.
*trámites excesivos para acceder a los servicios de salud .
</t>
  </si>
  <si>
    <t xml:space="preserve">
*Investigación diciplinarias
*Instauración de quejas, reclamos.
*Pérdida de la imagen por mala calidad en la prestación de los servicios. 
*Desinformación  o información errónea.
</t>
  </si>
  <si>
    <t xml:space="preserve">*Falta de cumplimiento en los términos de respuesta por parte de los lider del proceso afectado.
*Inobservancia o incumplimiento de la gestión de Derechos de Petición por prestación de servicios fuera de los términos legales y pertinentes.
*El sistema de control a nivel interno no tiene perfiles de seguridad.
*Demoras en el cargue de información y tablero de control del  aplicativo de Secretaria General ahora denominado "Bogotá te escucha" (duplicidad de manifestaciones )
 Cambio  de residencia del peticionario
Dificultades en la consecución de la dirección 
</t>
  </si>
  <si>
    <t xml:space="preserve">*Daño jurídico.
*Pérdida de la imagen. 
*Insatisfacción del usuario. 
</t>
  </si>
  <si>
    <t>En el área de servicio al ciudadano, de acuerdo al procedimiento Trámite de PQRS PS-SC-PQRS-PR-01 V7. realiza diariamente la recepcionan tramites, peticiones quejas, reclamos, sugerencias, derechos de petición y felicitaciones, de acuerdo a su clasificación y en caso de identificar PQRS relacionadas a solicitudes o recibimientos de dadivas para la gestión de trámites, procede a notificar a Control Interno Disciplinario con el fin de realizar las investigaciones pertinentes.</t>
  </si>
  <si>
    <t>Se comprueba que el área de servicio al ciudadano, realiza diariamente la recepcionan tramites, peticiones quejas, reclamos, sugerencias, derechos de petición y felicitaciones, de acuerdo a su clasificación  y lineamientos del procedimiento Trámite de PQRS PS-SC-PQRS-PR-01 V7. Tambien se corrobora que  en caso de identificar PQRS relacionadas a solicitudes o recibimientos de dadivas para la gestión de trámites, el proceso  procede a notificar a Control Interno Disciplinario con el fin de realizar las investigaciones pertinentes.</t>
  </si>
  <si>
    <t>El profesional de participación comunitaria y servicio  realiza capacitaciones de fortalecimiento de competencias al trabajador social e informador, en temas trasversales del manual de servicio al ciudadano actualizado, humanización y comunicaciones, aplicando test para evaluar el conocimiento antes y después de la capacitación, de  igual manera el profesional de participación realiza revisión  y analisis de la matriz de  PQRS, según su clasificación y tipologia, posterior a ello se evia al lider el reporte de las quejas por desorientación con el fin de tomr acciones correctivas correspondientes al caso.</t>
  </si>
  <si>
    <t xml:space="preserve">El técnico  designado AL ingresar una PQRS la clasifica  según  su tipología e ingresa en  el  aplicativo ORFEO y al  SDQS “Bogotá te escucha”, Posterior a ello envia a las área responsables de dar respuesta, y despuees  verifica los tiempos de respuesta a través de una matriz semaforizada en el aplicativo Bogotá te escucha . Si se generan alertas se generan acciones inmediatas para dar respuesta en los términos de ley. </t>
  </si>
  <si>
    <t xml:space="preserve">Se corrobora que el técnico designado clasifica  las PQRS según  su tipología e ingresa en  el  aplicativo ORFEO y al  SDQS “Bogotá te escucha”, Posterior a ello envia a las área responsables de dar respuesta, y despuees  verifica los tiempos de respuesta a través de una matriz semaforizada en el aplicativo Bogotá te escucha . Si se generan alertas se generan acciones inmediatas para dar respuesta en los términos de ley. </t>
  </si>
  <si>
    <t xml:space="preserve">
* Dificultades en la implementación y Adherencia al procedimiento de Triage.
* Recurrentes fallas en el sistema tecnológico.
* Ocurrencia de un evento catastrófico, que supere la capacidad instalada.
* Prácticas inapropiadas de los usuarios
de utilización del servicio de urgencias
*Inoportuna respuesta de interconsulta y de realización de apoyos diagnosticos de especialidades con perfil  de dificil consecución.
</t>
  </si>
  <si>
    <t xml:space="preserve">*Demandas por parte de los usuarios a la entidad.
*Deterioro en el  estado de salud del usuario
* Investigación de entes de control.
*Investigaciones disciplinarias y/o penales.
*Muerte de paciente.
*Sobreocupación  en  el servicio de urgencias.
</t>
  </si>
  <si>
    <t xml:space="preserve">
* Fallas en el seguimiento a la
Programación de cirugías.
*No se cuenta con disponibilidad de cama en  UCI.
*El paciente no cuenta con consentimiento aprobado.
*Autorización de la cirugía.
*Demoras en los exámenes.
*No se cuenta con recursos necesarios para la prestación de servicios.
</t>
  </si>
  <si>
    <t xml:space="preserve">*Deterioro del estado de salud del paciente
*Daño antijurídico
*Aumento de PQRS
*Insatisfacción del usuario
*Pérdida de credibilidad en la
Institucional.
*Congestión en los servicios.
*Demandas por parte de los usuarios a la entidad.
*Deterioro en el  estado de salud del usuario.
</t>
  </si>
  <si>
    <t xml:space="preserve">Entregas parciales de  los pedidos solicitados por parte  de los proveedores 
Incumplimiento en el cronograma de entregas por parte del proveedor 
Desabastecimiento de medicamentos 
No revision de la existencia de los minimos (medicamentos) por parte de farrmacia 
</t>
  </si>
  <si>
    <t xml:space="preserve">Reingreso de pacientes a los servicios de urgencias 
Complicaciones en el cuadro clinico del paciente hospitalizado 
insatisfaccion en la prestacion del servicio por parte el usuario 
Demanda
</t>
  </si>
  <si>
    <t>*Inadecuada planeación de los requerimientos técnicos y de infraestructura para la realización de las actividades.
*Falta de monitoreo  a los indicadores de las metas y/o cobertura de las actividades pactada en  cada contrato
*Escasa participación de la comunidad.
*Incumplimiento den las especificaciones descritas en el contrato.
*Errores administrativos existenciales  frente a la facturación y registro en historia clinicas inadecuados. 
* Inadecuado seguimiento al cumplimiento de las sendas de ambulatorios (consultorio básico, consultorio especializado ) y metas de las actividades de PYD.</t>
  </si>
  <si>
    <t xml:space="preserve">*Glosas por no cumplimiento de metas.
* Glosas por registros inadecuados.
*Afectación a los estados financieros de la entidad.
*Investigaciones por los distintos entes de control.
*Afectación de la imagen institucional de la entidad.
</t>
  </si>
  <si>
    <t xml:space="preserve">* Falta de fortalecer las actividades de promoción y prevención para la detección temprana y protección específica. 
Baja adherencia de la GPC hipertensión por parte de los profesionales asistenciales.
*Falta de acciones preventivas que minimicen el riesgo de hipertensión.
*Falta de acompañamiento por parte de gestión del conocimiento en GPC. 
* Baja cobertura del perfil de morbilidad de consulta externa.
*Falta de personal capacitado para la aplicación de actividades de puesto de trabajo. 
*Falta de responsabilidad del usuario en el cuidado de su salud (autocuidado). 
</t>
  </si>
  <si>
    <t>*Complicaciones.
*Reincidencia del perfil de morbilidad por este mismo riesgo.
*Quejas.
*Sanciones.</t>
  </si>
  <si>
    <t xml:space="preserve">1) Falta de medicos radiologos para realizar lectura
2) Sistema de PAC es lento (visualizacion de imagen y lectura) 
3) El PAC no se encuentra entrelazado con el sistema de informacion DINAMICA.
</t>
  </si>
  <si>
    <t xml:space="preserve">
Complicación de cuadro clínico de patología de base del usuario
Paciente no inician tratamiento correcto por falta de apoyo diagnostico .
Demora en emitir  diagnostico medico.
Generación de  glosas a la institución por falta de reportes de lectura 
Aumento de SDQS 
</t>
  </si>
  <si>
    <t xml:space="preserve">*Escasa adherencia al procedimiento de atención del paciente en sala de cirugía y aplicación de las normas de cirugía segura por equipo asistencial del servicio quirúrgico.
*Fallas en la aplicación de listas de chequeo de cirugía segura.
*Rotación de colaboradores.
*Debilidades en la supervisión al personal en entrenamiento.
</t>
  </si>
  <si>
    <t xml:space="preserve">*complicaciones de la patología de base y/o muerte.
*demandas.
*sanciones.
*reingresos.
*eventos adversos.
</t>
  </si>
  <si>
    <t xml:space="preserve">*Baja adherencia a GPC de atención de parto, complicaciones del embarazo, atención del recién nacido protocolo de código rojo; procedimiento de atención de partos.
*Falta de conocimiento del funcionamiento del área o servicio por parte de los colaboradores del servicio.
*Bajo autocontrol de las buenas practicas asociadas al servicio tales como: atención de la gestante y el recién nacido,  identificación de pacientes, prevención de caídas, consentimiento informado, prevención de medicamentos, entre otras.
</t>
  </si>
  <si>
    <t xml:space="preserve">*Complicación.
*Evento adverso.
*Muerte.
*Demandas.
*Quejas.
*Sanciones.
*Hallazgos de auditorías internas o externas.
*Pérdida de imagen institucional
</t>
  </si>
  <si>
    <t xml:space="preserve">*Baja adherencia a GPC  de prevención, diagnóstico, tratamiento rehabilitación EPOC.
*Bajo autocontrol de las buenas prácticas asociadas al proceso de atención  tales como: prevención de infecciones, entre otras.
</t>
  </si>
  <si>
    <t xml:space="preserve">*Complicación.
*Evento adverso.
*Quejas.
*Sanciones.
*Hallazgos de auditorías internas o externas.
</t>
  </si>
  <si>
    <t xml:space="preserve">Se comprueba que  Los coordinadores de servicio de urgencias  y profesionales de enlace de las UMHES, diariamente a través de la ronda administrativa y de seguridad, realizan monitoreo y seguimiento al servicio, tomando acciones correctivas y preventivas para dar cumplimiento a la oportunidad de la atención en el servicio de urgencias. </t>
  </si>
  <si>
    <t>Se realiza por parte del  técnico de hospitalización seguimiento a los pacientes para verificar  y explicar el  proceso de cirugía.</t>
  </si>
  <si>
    <t>Se corrobora que se realiza por parte del  técnico de hospitalización seguimiento a los pacientes para verificar  y explicar el  proceso de cirugía.</t>
  </si>
  <si>
    <t xml:space="preserve">
Los Químicos farmacéuticos realizarón controles aleatorios al sistema Dinámica Gerencial vrs el inventario físico, con el fin de detectar faltantes y medicanentos próximos a vencer, para  evidenciar la necesidad de la farmacia, si se presentan inconsistencias se reporta a la Dirección de servicios complementarios con el fin de tomar acciones correctivas. 
2.Los regentes del servicio de farmacia, se encargara de diligenciar el registro de demanda insatisfecha, con el fin de suplir la necesidad de entrega de medicamentos en un tiempo no mayor a 48 horas.  </t>
  </si>
  <si>
    <t xml:space="preserve">El líder del proceso realizó seguimiento mensual al cumplimiento de las sendas y metas de PyD, a través de la matriz de seguimiento por subred y por unidad, el cual se presenta en comité de ventas y se formula acciones de mejoramiento que permita el cumplimiento de las mismas. </t>
  </si>
  <si>
    <t xml:space="preserve">
Se corrobora que Los Químicos farmacéuticos realizarón controles aleatorios al sistema Dinámica Gerencial vrs el inventario físico, con el fin de detectar faltantes y medicanentos próximos a vencer, para  evidenciar la necesidad de la farmacia.
S comprueba que Los regentes del servicio de farmacia diligencia el registro de demanda insatisfecha, con el fin de suplir la necesidad de entrega de medicamentos en un tiempo no mayor a 48 horas.  </t>
  </si>
  <si>
    <t xml:space="preserve">Se corrobora que El líder del proceso realizó seguimiento mensual al cumplimiento de las sendas y metas de PyD, a través de la matriz de seguimiento por subred y por unidad, el cual se presenta en comité de ventas y se formula acciones de mejoramiento que permita el cumplimiento de las mismas. </t>
  </si>
  <si>
    <t xml:space="preserve">El líder de la ruta cerebro vascular y metabólico, realizo capacitación permanente a los profesionales médicos en la Guía de manejo de Hipertensión arterial y realizo evaluación de la adherencia trimestral con formulación de planes de mejoramiento al personal de acuerdo a los hallazgos obtenidos.  De igual manera realizao un Diagnostico de  los pacientes con hipertension arterial a través de las rutas de promoción y mentenimiento de la salud ( adultez y vejez), co el fin de intervenir en estadios tempranos y evitar complicaciones. 
</t>
  </si>
  <si>
    <t xml:space="preserve">S e comprueba que el líder de la ruta cerebro vascular y metabólico, realizo capacitaciones  permanentes a los profesionales médicos en la Guía de manejo de Hipertensión arterial y realizo evaluación de la adherencia trimestral con formulación de planes de mejoramiento al personal de acuerdo a los hallazgos obtenidos.  De igual manera se corrobora que se realizo un Diagnostico de  los pacientes con hipertension arterial a través de las rutas de promoción y mentenimiento de la salud ( adultez y vejez), co el fin de intervenir en estadios tempranos y evitar complicaciones. 
</t>
  </si>
  <si>
    <t>Se realizo Informe de estudios pendientes por lectura</t>
  </si>
  <si>
    <t>Se comprueba que se  realizo Informe de estudios pendientes por lectura</t>
  </si>
  <si>
    <t xml:space="preserve">Se realizo Informe ocurrencia de eventos adversos emitido por la oficina de seguridad del paciente. </t>
  </si>
  <si>
    <t xml:space="preserve">Se comprobo que se realizo Informe ocurrencia de eventos adversos emitido por la oficina de seguridad del paciente. </t>
  </si>
  <si>
    <t>El profesional  de apoyo del proceso de hospitalización  realizó la  evaluación de conocimiento  sobre el Guía Clínica de Atención de Parto de manera semestral.</t>
  </si>
  <si>
    <t>Se corrobora que el profesional  de apoyo del proceso de hospitalización  realizó la  evaluación de conocimiento  sobre el Guía Clínica de Atención de Parto de manera semestral.</t>
  </si>
  <si>
    <t>El profesional  de apoyo del proceso de hospitalización realizó la  evaluación de conocimiento  sobre la guía EPOC de manera semestral, para revisar el conocimiento y/o adherencia de los colaboradores.</t>
  </si>
  <si>
    <t xml:space="preserve">Él profesional del subproceso de permanencia, realizara seguimiento trimestral al Plan de acción de Seguridad y Salud en el Trabajo, verificando el cumplimiento de las acciones definidas en el mismo. en caso de encontrar desviaciones se informara al responsable de la dirección para toma de decisiones. </t>
  </si>
  <si>
    <t>Se comprueba que el profesional del subproceso de permanencia, realiza seguimiento trimestral al Plan de acción de Seguridad y Salud en el Trabajo, y verifica el cumplimiento de las acciones definidas en el mismo.</t>
  </si>
  <si>
    <t xml:space="preserve">Se realiza visitas mensuales a las USS, actualizando imagen corporativa, actualizando cartelar internas y externas y verificando el cuidado y mantenimiento de la imagen y señalización institucional.
De manera aleatoria se realiza la aplicación del formato de adherencia a cartelaras.
Soporte: Matriz de imagen. Informe de imagen institucional </t>
  </si>
  <si>
    <t>Se realiza  seguimiento de manera mensual a las actividades planteadas en el PECO co el fin de verificar el cumplimiento de las mismas  y disminuir el riesgo, En caso de encontrar desviaciones realizar acciones de mejora inmediata.</t>
  </si>
  <si>
    <t xml:space="preserve">Se realiza  seguimiento a la matriz de imagen corporativa de manera trimestral, con el fin de plasmar y medir como es percibida la entidad por los usuarios, de encontrase  algún impacto negativo se deben reportar al Jefe de la oficina de comunicaciones para tomar las acciones correctivas correspondientes.  </t>
  </si>
  <si>
    <t xml:space="preserve">Se Carga todo contrato de B&amp;S y/o de OPS, que cumpla con los requisitos y se  legalice en  el  aplicativo SECOP dando cumplimiento a la normatividad vigente, se  guarda el ID que el sistema entregue, en caso de encontrar inconsistencias en el cargue se debe notificar al líder del proceso y definir acciones de mejora. </t>
  </si>
  <si>
    <t xml:space="preserve">El profesional de contratación realiza capacitación de los Manual de contratación CO-BIS-MA-01 y Manual de supervisión de contrato CO-BIS-MA 02 V1 a los supervisores de los contratos, con el fin de fortalecer los conocimientos generales a cerca de la contratación, en caso de encontrar desviaciones se solicita reinducción para actualizar y fortalecer el conocimiento.  </t>
  </si>
  <si>
    <t xml:space="preserve">Cada vez que se vaya a efectuar un contrato de B&amp;S verificar que esta compra se encuentre en el plan anual de adquisiciones y se realicen en los tiempos establecidos por el PAA.
2)Revisar las necesidades del personal de acuerdo a cada una de las Direcciones de los servicios , con el fin de realizar la contratación según las necesidades que presente la entidad.
3) Verificación de los documentos aportados por la persona Natural y/o Jurídica  a través de la lista de chequeo . En caso de encontrase información faltante, se le solicitara a l proveedor en  los tiempos establecidos antes de  la suscripción del contrato.
</t>
  </si>
  <si>
    <t xml:space="preserve">La Dirección de contratación Solicito dentro los requisitos el diligenciamiento del formulario único de conocimiento de persona naturales y Jurídica SARLAFT. </t>
  </si>
  <si>
    <t>De 114 Controles se complearon 105 en la subred integrada de servicios sur ESE. Se adjunta declaración de aplicabilidad de la politica de seguridad de la información</t>
  </si>
  <si>
    <r>
      <t>*Desconocimiento de la circular 009 de 2016.
*Falta de recursos para poder realizar seguimiento y reportes.
*Los procesos no exijan el diligenciamiento del formulario único de conocimiento para entablar una relación con la entidad.</t>
    </r>
    <r>
      <rPr>
        <sz val="11"/>
        <color rgb="FFFF0000"/>
        <rFont val="Arial"/>
        <family val="2"/>
      </rPr>
      <t>.</t>
    </r>
    <r>
      <rPr>
        <sz val="11"/>
        <color theme="1"/>
        <rFont val="Arial"/>
        <family val="2"/>
      </rPr>
      <t xml:space="preserve">
*El proceso de tesorería no realice el informe solicitado cada mes.
*Vinculación de proveedores en la Subred que actúen como fachada o sean investigados por lavado de activos
</t>
    </r>
  </si>
  <si>
    <r>
      <t xml:space="preserve">
1) El profesional de Direccionamiento estratégico encargado del monitoreo al PAAC, solicitara a los procesos institucionales las evidencias y seguimiento de acuerdo a las acciones definidas en el Plan de acuerdo a las fechas establecidas en la normatividad, con el fin de verificar y evaluar su respectivo cumplimiento,  en caso de encontrar inconsistencias en la información, será notificado mediante correo electrónico y/o oficio a los líderes correspondientes.
</t>
    </r>
    <r>
      <rPr>
        <sz val="11"/>
        <color rgb="FFFF0000"/>
        <rFont val="Arial"/>
        <family val="2"/>
      </rPr>
      <t xml:space="preserve">
</t>
    </r>
    <r>
      <rPr>
        <sz val="11"/>
        <color theme="1"/>
        <rFont val="Arial"/>
        <family val="2"/>
      </rPr>
      <t xml:space="preserve">
</t>
    </r>
  </si>
  <si>
    <r>
      <t xml:space="preserve">El profesional de Gerencia del Riego solicita mediante correo electronico los soportes de cuamplimiento de los controles definidos y verifica  su aplicacion </t>
    </r>
    <r>
      <rPr>
        <sz val="11"/>
        <color rgb="FFFF0000"/>
        <rFont val="Arial"/>
        <family val="2"/>
      </rPr>
      <t xml:space="preserve">
</t>
    </r>
    <r>
      <rPr>
        <sz val="11"/>
        <color theme="1"/>
        <rFont val="Arial"/>
        <family val="2"/>
      </rPr>
      <t xml:space="preserve">
</t>
    </r>
  </si>
  <si>
    <r>
      <t xml:space="preserve">En el Programa de Nomina que se maneja en el Sofware de Dinamica se vienen presentando una serie de inconsistencias como son:                                                                     * </t>
    </r>
    <r>
      <rPr>
        <b/>
        <sz val="11"/>
        <rFont val="Arial"/>
        <family val="2"/>
      </rPr>
      <t>INCAPACIDADES</t>
    </r>
    <r>
      <rPr>
        <sz val="11"/>
        <rFont val="Arial"/>
        <family val="2"/>
      </rPr>
      <t xml:space="preserve">: Se ha enviado mesas de ayuda debido a que el programa no liquida bien las incapacidades que se registran, frente a esta inconsistencia sistema ha venido revisando y corrigiendo cada mes los errores que se presentan en el aplicativo , haciendo aclaracion que los errores aun no han sido subsanados definitivamente.           * </t>
    </r>
    <r>
      <rPr>
        <b/>
        <sz val="11"/>
        <rFont val="Arial"/>
        <family val="2"/>
      </rPr>
      <t>PRIMA DE VACACIONES:</t>
    </r>
    <r>
      <rPr>
        <sz val="11"/>
        <rFont val="Arial"/>
        <family val="2"/>
      </rPr>
      <t xml:space="preserve"> Se sigue presentando inconsistencias en la liquidacion , para lo cual se envian mesas de ayuda y sistemas revisa y corrige , pero no se arregla la inconsistencia definitivamente.                                                                                                            * </t>
    </r>
    <r>
      <rPr>
        <b/>
        <sz val="11"/>
        <rFont val="Arial"/>
        <family val="2"/>
      </rPr>
      <t>SEGURIDAD SOCIAL</t>
    </r>
    <r>
      <rPr>
        <sz val="11"/>
        <rFont val="Arial"/>
        <family val="2"/>
      </rPr>
      <t xml:space="preserve">: El sistema no arroja el archivo plano cuando las personas salen a diafrutar vacacones , se hizo mesa de trabajo donde se planteo el problema y se quedo de realizar otra mesa de trabajo para dar solucion definitiva.                                                   * </t>
    </r>
    <r>
      <rPr>
        <b/>
        <sz val="11"/>
        <rFont val="Arial"/>
        <family val="2"/>
      </rPr>
      <t>PRESTACIONES SOCIALES</t>
    </r>
    <r>
      <rPr>
        <sz val="11"/>
        <rFont val="Arial"/>
        <family val="2"/>
      </rPr>
      <t xml:space="preserve"> : Prima de Semestral y Prima de Navidad al realizar la liquidacion en excel para verificar la liquidacion del sistemas se presentan diferencias para lo cual sistemas corrige los errores , pero los errores siguen cada vez que seliqudan esas prestaciones</t>
    </r>
  </si>
  <si>
    <r>
      <t xml:space="preserve">REPORTE  PORCENTAJE DE CUMPLIMIENTO PRIMER SEMESTRE 2020 RX:  </t>
    </r>
    <r>
      <rPr>
        <b/>
        <sz val="11"/>
        <color theme="1"/>
        <rFont val="Arial"/>
        <family val="2"/>
      </rPr>
      <t>42736/43081 * 100 : 99%</t>
    </r>
    <r>
      <rPr>
        <sz val="11"/>
        <color theme="1"/>
        <rFont val="Arial"/>
        <family val="2"/>
      </rPr>
      <t xml:space="preserve">
REPORTE  PORCENTAJE DE CUMPLIMIENTO PRIMER SEMESTRE 2020  TAC: </t>
    </r>
    <r>
      <rPr>
        <b/>
        <sz val="11"/>
        <color theme="1"/>
        <rFont val="Arial"/>
        <family val="2"/>
      </rPr>
      <t>2983/2983*100: 100%</t>
    </r>
  </si>
  <si>
    <t xml:space="preserve">*Falta de lineamientos que definan la operacion del Modelo de atencion del  salud interno
*Debil seguimiento de adherencia a las RIAS 
</t>
  </si>
  <si>
    <t xml:space="preserve">*Evento adverso
Evento centinela
Demanda
Sancion
PQRS
</t>
  </si>
  <si>
    <t>Incumplimiento de aplicación del Modelo de Accion Integral Territorial en la institucion</t>
  </si>
  <si>
    <t>Modelo de atencion en salud</t>
  </si>
  <si>
    <t>Subgerente de servicios de salud</t>
  </si>
  <si>
    <t xml:space="preserve">SUBGERENCIA DE PRESTACION DE SERVICIOS DE SALUD
</t>
  </si>
  <si>
    <t>PRIMERA LINEA DE DEFENSA (AUTOCONTROL)
(FRECUENCIA: TRIMESTRAL A CORTE SEPTIEMBRE DE 2020)</t>
  </si>
  <si>
    <t xml:space="preserve">La subred acorde con los lineamiento de las PAIS y el MAITE define el modelo de atencion para USS Urbanas y Rurales y de forma complementaria define las RIAS a implementarse en la subred acorde al Perfil de Morbilidad de consulta externa y urgencias </t>
  </si>
  <si>
    <t xml:space="preserve">Pérdida y/o alteración  de la información  durante la validación o la publicación oficial de los datos en beneficio propio o de un tercero. </t>
  </si>
  <si>
    <t>Manipular la información de las acciones correctivas, preventivas o de mejora en el aplicativo Utilitario para favorecer a terceros.</t>
  </si>
  <si>
    <t xml:space="preserve">1 Incumplimiento al protocolo de Planes de mejoramiento DI-DE-PT-01-V2para la formulación y reformulación de las acciones de los planes de mejoramiento.
2 Presiones de funcionarios con poder de decisión para ajustar o modificar acciones de los planes de mejoramiento.
3 Manipulación de la información en el seguimiento de los planes de mejoramiento.
 4 Existencia en la sociedad de una cultura de corrupción. 5 Inoperancia de la justicia para castigar los actos de corrupción.
</t>
  </si>
  <si>
    <t xml:space="preserve">SEGUIMIENTO SEGUNDA LINEA DE DEFENSA
( CORTE A SEPTIEMBRE 2020) - CUATRIMESTRAL </t>
  </si>
  <si>
    <t xml:space="preserve">Configuración de demandas por contratos realidad y/o  inadecuados procedimientos asistenciales (USS Urbanas y Rurales)
</t>
  </si>
  <si>
    <t>Debil cobertura de capacitación en Politica de prevencion de daño antijuridico
Debililidad en el reporte consolidado con datos de tendencia de las demandas presentadas por contratos realidad o fallas de procedimientos asistenciales</t>
  </si>
  <si>
    <t>Quejas
Afectación negativa de imagen
Demandas
Sanciones
Afectacion de la destinacion del presupuesto frente a lo programado
Insatisfaccion de usuarios</t>
  </si>
  <si>
    <t>Semestralmente se realiza  la difusión de la Política de Prevención del Daño antijurídico mediante estrategias que apunten a prevenir o mitigar el daño antijurídico. Se diseñara un instrumentode pretest y postest  para medición inicial de conocimiento de la politica.
En el marco del Comité de Conciliación la oficina de Juridica socializa trimestralmente el comportamiento de las demandas de contratos realidad y/o inadecuados procedimientos asistenciales con resultados de tendencia,  con el objeto que esta información se difunda a los procesos y/o direcciones en el marco de generación de cultura de prevención.</t>
  </si>
  <si>
    <t>1) Politica Prevención daño antijuridico,  
Diapositiva o documento soporte de socializacion
2) Soporte trimestral de  las demandas presentadas en el marco del Comité de conciliacion
3)Diseño de pretest y postest</t>
  </si>
  <si>
    <t>SE CORROBORA LA EXISTENCIA DE LA POLITICA DE PREVENCIPON DEL  DAÑO ANTIJURIDICO , PUBLICADA EN LA PAGINA WEB , SE COMPRUEBA LA EXISTENCIA DE UN MODELO DE PRETEST , CON PREGUNTAS DE SELECCIÓN MULTIPLE ORIENTADO A MEDIR EL CONOCIMIENTO DE LA POLITICA Y SE VALIDA LA EXISTENCIA DE UN REPORTE DEL ESTADO DE PROCESOS JUDICIALIES , EMITIDO POR CORREO A LAS DEPENDENCIAS , ASI COMO UN COMITE DE CONCILIACION QUE OPERA SEGUN LA FRECUENCIA ESTABLECIDA EN LA RESOLUCIÓN INYERNA QUE LO REGULA , DONDE SE ANALISAN LA CONFIGURACION DE DEMANDAS POR CONTRATO REALIDAD .</t>
  </si>
  <si>
    <t xml:space="preserve">Afectación de la prestación de servicios de salud en el marco de Emergencia Sanitaria (USS Urbanas y Rurales)
</t>
  </si>
  <si>
    <t>Debilidad en la identificacion de  riesgos asociados a situaciones de emergencia social como  pandermia, que puedan afectar la gestion institucional
Falta de lineamientos internos especificos ante situaciones de emergencia social</t>
  </si>
  <si>
    <t xml:space="preserve">Quejas
Afectación de imagen
Demandas
Evento centinel
Insatisfaccion de usuarios
</t>
  </si>
  <si>
    <t>La subgerencia de servicios de salud , acatando los lineamientos de orden nacional designa los recursos ( humanos, tecnicos , financieros ), para mitigar los efectos ocacionados por el Covid -19. Durante el 2do. trimestre de 2020se publican lineamientos institucionales , para afrontar la emergencia sanitaria y se evalua el comportamiento de resultados de pacientes covid en la sala situacional , donde la subred reporta continuamente la información actualizada para la toma de desiciones a nivel distrito.</t>
  </si>
  <si>
    <t xml:space="preserve">
1. Publicación de Lineamientos Internos Sobre Covid 
2. Soporte de la aplicación de medidas de bioseguridad en USS urbanas y Rurales.
3. Soporte del acta o comité donde se revisan los datos de tendencia de COVID 19 a nivel institucional</t>
  </si>
  <si>
    <t xml:space="preserve">SUBGERENCIA DE SERVICIOS DE SALUD </t>
  </si>
  <si>
    <t xml:space="preserve">Durante el segunto trimestre de 2020 se habilita boton en intrsnet denominado (CORONAVIRUS) , el cual contiene la información naional , territorial, e institucional para el abordaje de la emergencia sanitaria. Institucionalmente se implementan las medidas de bioseguridad para mitigar el riesgo de expanción de Covid 19  , implementando un formato para el registro de control de temperatura que opera en todas las unidades de la subred . Se mantienen el desarrollo de reuniones con la secretaria distrital de salud en el marco de ( sala situacional ) donde se consolidan los datos de las Subredes. </t>
  </si>
  <si>
    <t>Se comprueba la publicación de lineamientos internos para el abordaje y tratamiento del Covid  19 , Mediante la habilitación del Boton Coronavirus en la intranet,asi mismo se valida la aplicación de normas de bioseguridad de las USS urbanas y Rurales , mediante el control de Temperatura , con registro een el Formato diseñado para tal fin.  ( riesgo materializado para Uss Urbanas )</t>
  </si>
  <si>
    <t>Ausencia voluntaria  por parte del paciente sin autorizacion médica  o consentimiento del equipo de salud del servicio en las Unidades urbanas o rurales</t>
  </si>
  <si>
    <t xml:space="preserve">Falta de barreras de seguridad físicas o humanas que facilitan la fuga del paciente
-Fallas en la identificacion del paciente al ingreso en los servicios
-Fallas en la escala de valoracion del riesgo
El vigilante no aplica protocolos de ingreso y retiro de pacientes
</t>
  </si>
  <si>
    <t xml:space="preserve"> Lesiones físicas y/o psicológicas      - Pérdida sin hallazgo del usuario
Fuga de pacientes</t>
  </si>
  <si>
    <t xml:space="preserve">Soports de socializacion del protocolo de fuga o perfidad de pacientes en USS Rurales principalmente y ubanas
Soportes de aplicación de riesgo de caidas por parte de equipo de enfermeria del ssio (Equipo enfermeria USS Rural y URBANAS)
Soporte de lista de chequeo del protocolo de fugas
</t>
  </si>
  <si>
    <t>Re socializar el Protocolo de Fuga o Perdida de pacientes al equpo de salud de USS priorizadas y personal de vigilancia, con enfasis en controles establecidos
Realizar supervision de la adecuada identificacion del pacientes desde la fase de ingreso y adecuada aplicacion de escala de valoracion del riesgo por parte dl equipo de enfermeria del servicio
Evaluar el cumplimiento del protcolo, mediante la aplicacion de lista de chequeo de prevencion de fugas en las USS priorizadas por parte del autocontrol, implementado mejoras a lugar segun resultados</t>
  </si>
  <si>
    <t>Inadecuada adherencia de los usuarios activos en la RIA de mantenimiento y promocion de la salud   (rural y urbana)</t>
  </si>
  <si>
    <t>falta de adherencia a actividades trazadoras de la ruta
demoras en la asignacion de citas de obstetricia
Bajo conocimiento del personal asistencial y PIC de la Ruta materno perinatal
Base de datos desactualizada de las usaria inscritas en la ruta</t>
  </si>
  <si>
    <t xml:space="preserve">No identificación oportuno de factores de riesgo por momento de vida.
No diagnostico oportuno de patologias de base en los usuarios (HTA, DM, EPOC, Alteraciones en el desarrollo, DNT, etc)
</t>
  </si>
  <si>
    <t>Se comprueba que la dirección de gestión del riesgo , desde el componente PIC cumple con los controles establecidos frente a la adherencia de la RIA de mantenimiento y promocion de la salud</t>
  </si>
  <si>
    <t>Inadecuada adhrencia de las usuarias activas en la RIA materno perinatalal  (rural y urbana)</t>
  </si>
  <si>
    <t>obito fetal
mortalidad materna
lesion o daño en organo blanco o Diana
Afectacion de imagen
Demandas</t>
  </si>
  <si>
    <t>La profesional designada  por la dirección de Gestión del Riesgo en Salud capacita al personal asistencial y de PIC (Unidades priorizadas)  en la RUTA de mantenimiento y promocion de la salud  de acuerdo a la Programación establecida , para fortalecer el conocimiento en este tema. Asi mismo mantiene actualizada  la base de datos los usuarios inscritos por momento de vida.Ante situaciones de pacientes que no pueden ser ubicados , realiza un reporte oportuno a las EAPB de los usuario inscritos y que no pueden ser ubicados (soportes de reporte a las aseguradoras) como estrategia de contunuidad de usuarios inscritos en la ruta .a nivel de evaluación dse mantiene el seguimiento de la RIA de promoción y mantenimiento, implementado acciones a lugar segun resultados, y se mide la demanda inducida.</t>
  </si>
  <si>
    <t xml:space="preserve">1. Soportes de Plan de Intervenciones colectivas frente a capacitaciones en RIAS en ruraridad
2.Soporte de base d edatos de pacientes con inscritos en RIAS POR momento de vida
3. Reporte enviado a EAPB frente  suaurios de alto riesgo que no son ubicados
4. Resultado de seguimiento de RIA promocion y mantenimiento
5. Resultados de medicion de Demanda inducida
(plan intervenciones colectivas
</t>
  </si>
  <si>
    <t>La profesional designada  por la dirección de Gestión del Riesgo en Salud capacita al personal asistencial y de PIC (Unidades priorizadas)  en la Ruta  materno perinatal de acuerdo a la Programación establecida , para fortalecer el conocimiento en este tema. Asi mismo mantiene actualizada  la base de datos los usuarios inscritos por momento de vida.Ante situaciones de pacientes que no pueden ser ubicados , realiza un reporte oportuno a las EAPB de los usuario inscritos y que no pueden ser ubicados (soportes de reporte a las aseguradoras) como estrategia de contunuidad de usuarios inscritos en la ruta .a nivel de evaluación se mantiene el seguimiento de la RIA Materno Perinatal, segun desviaciones identificadas realizar mesas de trabajo con referente de Ginecologia para mejorar oportunidad de horas de consulta segun aplique.</t>
  </si>
  <si>
    <t xml:space="preserve">1. Soportes de Plan de Intervenciones colectivas frente a capacitaciones en RIAS en ruraridad
2.Soporte de base d edatos de GESTANTES inscritas en la Ruta
3. Reporte enviado a EAPB frente  suaurios de alto riesgo que no son ubicados
4. Resultado de seguimiento de RIA materno perinal informe
</t>
  </si>
  <si>
    <t xml:space="preserve">Se realizaron capacitaciones  al personal asistencial y de PIC (Unidades priorizadas)  en la Ruta  materno perinatal, se actualizo base de datos los usuarios inscritos por momento de vida, se realizo reporte oportuno a las EAPB de los usuario inscritos y que no pueden ser ubicados (soportes de reporte a las aseguradoras), de igual anera se realizo evaluación y seguimiento de la RIA Materno Perinatal , y se mantiene el seguimiento de la adherencia a la RIA  por parte de la lider de Promoción y detección. </t>
  </si>
  <si>
    <t xml:space="preserve">Se comprueba que la dirección de gestión del riesgo , desde el componente PIC cumple con los controles establecidos frente a la adherencia de la RIA Materno Perinatal. </t>
  </si>
  <si>
    <t>Se realizaron capacitaciones  al personal asistencial y de PIC (Unidades priorizadas)  en la Ruta  de mantenimiento y promocion de la salud, se actualizo base de datos los usuarios inscritos por momento de vida, se realizo reporte oportuno a las EAPB de los usuario inscritos y que no pueden ser ubicados (soportes de reporte a las aseguradoras), de igual anera se realizo evaluación y seguimiento de la RIA de promoción y mantenimiento, y se mantiene el seguimiento de la adherencia.</t>
  </si>
  <si>
    <t>Inadecuada adherencia de los usuarios activos en la RIA cardio cerebrovascular (rural y urbana)</t>
  </si>
  <si>
    <t xml:space="preserve">Bajo conocimiento del personal asistencial y PIC de la Ruta cardiocerebrovascular
Base de datos desactualizada de los ususarios diagnosticados con patologia cronica que no permite el seguimiento.
</t>
  </si>
  <si>
    <t xml:space="preserve">Lesion o daño de organo blanco 
crisis hipertensiva que requiera atencion de urgencias
crisis hiperglicemica </t>
  </si>
  <si>
    <t xml:space="preserve">
La profesional designada  por la dirección de Gestión del Riesgo en Salud capacita al personal asistencial y de PIC (Unidades priorizadas)  en la Ruta   Cardiocerebrovascular de acuerdo a la Programación establecida , para fortalecer el conocimiento en este tema. Asi mismo mantiene actualizada base de datos de pacientes con patologia cronica (HTA, DM, EPOC). Ante situaciones de pacientes que no pueden ser ubicados , realiza un reporte oportuno a las EAPB de los usuaris de ALTO y MUY ALTO riesgo y de los usuarios que no pueden ser ubicados por los grupos. a nivel de evaluación se mantiene el seguimiento de la RIA Cardiocerebrovascular)</t>
  </si>
  <si>
    <t xml:space="preserve">1. Soportes de Plan de Intervenciones colectivas frente a capacitaciones en RIAS en ruraridad
2.Soporte de base d edatos de pacientes con patologia cronica actualizada
3. Reporte enviado a EAPB frente  suaurios de alto riesgo que no son ubicados
4. Resultado de seguimiento de RIA cardiocerebrovascular - informe
</t>
  </si>
  <si>
    <t xml:space="preserve">Dirección de Gestión del Riesgo en Salud </t>
  </si>
  <si>
    <t xml:space="preserve">Se realizaron capacitaciones  al personal asistencial y de PIC (Unidades priorizadas)  en la Ruta Cardiocerebrovascular, se realizo reporte oportuno a las EAPB de los usuario inscritos y que no pueden ser ubicados (soportes de reporte a las aseguradoras), de igual anera se realizo evaluación y seguimiento de la RIA Cardiocerebrovascular , y se mantiene el seguimiento de la adherencia a la RIA  por parte de la lider de Promoción y detección. </t>
  </si>
  <si>
    <t xml:space="preserve">Se comprueba que la dirección de gestión del riesgo , desde el componente PIC cumple con los controles establecidos frente a la adherencia de la RIA Cardiocerebrovascular. </t>
  </si>
  <si>
    <t xml:space="preserve">Afectación de la salud de usuarios asociado a caídas  durante el proceso de Atencíón en unidades de servicios de salud  URBANAS Y RURALES </t>
  </si>
  <si>
    <t xml:space="preserve">Baja adherencia a protocolo de prevención de caidas
Baja cobertura en la socializacion del protocolo de caidas
Debilidad en la identificacion del riesgos de caídas por escalas definidas en la institucion
Baja adherencia a la aplicación de la buena practica de prevención de caidas 
.
</t>
  </si>
  <si>
    <t>Complicaciones
Eventos adversos
Quejas
Afectación de imagen
Demandas</t>
  </si>
  <si>
    <t xml:space="preserve">El profesional del sub proceso de seguridad del paciente Re socializar el protocolo de prevencion de caidas, con  realización de acompañamiento en los servicios y rondas de seguridad, para la adecuada identificación del riesgo de caidas , conforme a la escala de valoración, se mantiene la evaluación de  adherencia al protodolo de prevención de riesgo de caidas según Pamec. </t>
  </si>
  <si>
    <t>1. Registros socialización Protocolo prevencion de caidas en Ruralidad y urbanas (calidad)
2.Soportes de acompañamiento de rondas para identificacion de riesgos en Ruralidad y urbanas (calidad)
3.Soportes de medición de adherencia a portocolo de caidas y resultados (calidad)
4. resultados (calidad)</t>
  </si>
  <si>
    <t xml:space="preserve">
El profesional del sub proceso de seguridad del paciente Re socializar el protocolo de prevencion de caidas, en el marco de los acompañamientos realizados en las rondas de seguridad del paciente ,asi como en los circulos de calidad , segun programación establecida , durante la vigencia 2020 de un total de 42 reportes de caidas con afectación a usuarios ,4 se materializaron en la ruralidad. Como barreras de seguridad se implementaron:
Ambiente físico seguro: acondicionar los espacios para disminuir los riesgos de caída
Corresponsabilidad: acompañamiento entre pacientes en la misma habitación de un paciente de alto riesgo con uno de bajo riesgo</t>
  </si>
  <si>
    <t xml:space="preserve">Se comprueba que el profesional del sub proceso de seguridad del paciente realiza la verificación continua del aplicativo para el registro de eventos adversos y los reportes realizados por los servicios, de aigual manera se orrobora que investiga la incidencia del evento adverso y  levanta actas de reuniones de mesas de trabajo y planes de mejora. Asi mismo se confirma com olecciones aprendidas: 
Comprometer el personal asistencial y administrativo con la seguridad del Paciente 
Trazar metas en los reportes por líneas de vigilancia 
Sistematizar los reportes para consolidación en tiempo real 
Analizar en cada comité los avances por cada equipo comprometido 
Armonizar el eje de GCE con los otros ejes 
no obstante se recomienda intensificar los controles en la ruralidad , para evitar reincidencia de este riesgo Materializado 
 </t>
  </si>
  <si>
    <t xml:space="preserve">Alto </t>
  </si>
  <si>
    <t>Inoportunidad en el traslado de usuarios hasta UMHES institucionales  (USS URBANAS Y USS RURALIDAD)</t>
  </si>
  <si>
    <t>deterioro del estado de salud del paciente
diagnostico no oportuno
Evento adverso
Quejas
Insatisfacción del usuario</t>
  </si>
  <si>
    <t xml:space="preserve">falta actualizar el documento que define el traslado de pacientes de ruralidad a umhes de la subred 
No disponibilidad de ambulancia
Drmora en la decision del traslado por parte del profesional de la salud
</t>
  </si>
  <si>
    <t xml:space="preserve">El profesional designado por la dirección de Urgencias , Responsable del apoyo de traslado de pacientes , actualiza el  procedimiento URG-UADU-PR-05 V6 TRASLADO INTERNO DE PACIENTES incluyendo los requisitos de traslado de pacientes de la ruralidad , a las unidades urbanas. de forma alterna , asegura la continuidad de la atención del paciente , mediante la activación del plan ed contingencia , dispuesto para tal fin , registrando la información en la bitacora de remisiones, y mantiene actualizado el indicador de oportunidad de traslado. </t>
  </si>
  <si>
    <t xml:space="preserve">1. Soporte de documento actualizado en intranet 
2. Soportes de bitacora de remisiones de traslado en urgencias 
3. Soportes de translados de usuarios de ruralidad a UMHES institucionales </t>
  </si>
  <si>
    <t xml:space="preserve">DIRECCION URGENCIAS </t>
  </si>
  <si>
    <t xml:space="preserve">Durante el mes de agosto del  2020 se actualizo el procedimiento URG-UADU-PR-05 V6 TRASLADO INTERNO DE PACIENTES, el cual incluye criterios especificos de traslado de pacientes de ruralidad a UMHES Institucionales.Se mantiene el Cumplimiento de registro de Bitacoras de traslados , asi como el indicador de oportunidad de traslados.  </t>
  </si>
  <si>
    <t>Se compruebala información reportada por el autocontrol , mediante la comprobación de actualización del procedimiento referido , publicado en la intranet , asi como de los soportes ( Bitacora de trasladoa e indicador de Oportunidad , Debidamente presentados)</t>
  </si>
  <si>
    <t>Inoportunidad en la gestion del riesgo clinico individual en los usuarios de Ecoterapia</t>
  </si>
  <si>
    <t xml:space="preserve">no continuidad del tratamiento
Debilidad en el seguimiento de 
Sobredificacion del medicamento
</t>
  </si>
  <si>
    <t xml:space="preserve">Suicidio
Autoagresion
evento centinela
demanda
afectacion de imagen institucional
</t>
  </si>
  <si>
    <t xml:space="preserve">1. Soportes de registro de HC de pacientes con controles por siquiatria y psicologia en Rurallidad ) 
2. Acts de comité de seguridad donde se analicen sucesos  y eventos adversos en ECOTERAPIA 
</t>
  </si>
  <si>
    <t xml:space="preserve">El profesional de enlace de la dirección Hospitalaria realizar control por psiquiatria y psicologia una vez al mes de los pacientes que presentan diagnosticos por un componente de salud mental , dejando evidencia en la HC. Asi mismo se realiza seguimiento de sucesos de seguridad y eventos adversos de ecoterapia. Durante la entrega de turno se mantiene el cumplimiento de información del estado de salud de los pacientes por parte del  equipo de salud saliente , al entrante. </t>
  </si>
  <si>
    <t xml:space="preserve">los pacientes de ecoterapia cuentan con el control de psiquiatria y psicologia una vez al mes con registro en la HC -Dinamica , de forma complementaria en las entregas de turno , se registra en las actas de entrega el esrtado y la condicion de salud de cada paciente , de acuerdo al plan de cuidado o tratamiento establecido  </t>
  </si>
  <si>
    <t>Se corrobora que se los pacientes de ecoterapia cuentan con el control de psiquiatria y psicologia una vez al mes con registro en la HC -Dinamica , de forma complementaria en las entregas de turno , se registra en las actas de entrega el esrtado y la condicion de salud de cada paciente , de acuerdo al plan de cuidado o tratamiento establecido.  (DIONEL)</t>
  </si>
  <si>
    <t>Inoportunidad en la toma, el envio  y/o  entrega de resultados de toma de muestras en el laboratorio clinico (ZONA RURAL Y URBANA)</t>
  </si>
  <si>
    <t xml:space="preserve">
Falta de insumos
Daño de equipos biomedicos del laboratorio
Daño de sistemas de informacion
Demoras en la toma o procesamiento de la muestra
Bajo conocimiento de las practicas seguras en el Laboratorio Clinico</t>
  </si>
  <si>
    <t xml:space="preserve">Eventos adversos 
Demoras en diagnostico
Quejas de usuarios
Perdida de imagen institucional
</t>
  </si>
  <si>
    <t xml:space="preserve">Se realiza la Activación del  plan de contingencia de laboratorio clinico, se repone el equipo de laboratorio "analizador automatizado" por parte del proveedor de comodatos  
e Implementa Tecnologia POCT para mejorar la respuesta de entrega de resultados de toma de muestras en laboratorio clinico
</t>
  </si>
  <si>
    <t>Procediemiento de contingencia  EA-ADI-PR-16-V1 CONTINGENCIA EN EL LABORATORIO
Evidencia de reposicion de equipo " analizador Autimatizado"</t>
  </si>
  <si>
    <t>El profesional designado realiza la Activación del  plan de contingencia de laboratorio clinico, verifica el reemplazo del equipo de laboratorio "analizador automatizado" por parte del proveedor de comodatos y se asegura que se encuentre implementada la Tecnologia POCT para mejorar la respuesta de entrega de resultados de toma de muestras en laboratorio clinico</t>
  </si>
  <si>
    <t>Se comprueba que el profesional designado realiza la Activación del  plan de contingencia de laboratorio clinico,y se corrobora que efectivamente de realizao  el reemplazo del equipo de laboratorio "analizador automatizado" por parte del proveedor de comodatos y se asegura que se encuentre implementada la Tecnologia POCT para mejorar la respuesta de entrega de resultados de toma de muestras en laboratorio clinico</t>
  </si>
  <si>
    <t>Deterioro de la tecnología por condiciones ambientales extremas en USS Rurales</t>
  </si>
  <si>
    <t>Fallas en la infraestructura asociada a mantenimiento
Debilidad en la capacitacion de  limpieza  y desinfeccion de los equipos biomedicos
debilidad al segudmiento de mantenimiento preventivo de equipos biomedicos</t>
  </si>
  <si>
    <t xml:space="preserve">Daño irreparable de equipo médico
Diagnostico y/o tratamientos erroneos
Sobrecostos de operación 
</t>
  </si>
  <si>
    <t>Realizar capacitacion en limplieza y desinfeccion de equipos biomedicos en USS Rurales
Evaluar el cumplimiento del Plan de mantenimiento preventivo de equipos biomedicos de USS Rurales</t>
  </si>
  <si>
    <t>Soportes de capacitacion en limpieza y desinfeccion de equipos biomedicos en USS Rurañes
Soporte de plan de mantenimiento preventivo de equipos biomedicos con resultados</t>
  </si>
  <si>
    <t>Se comprueba que se  realizar capacitacion en limplieza y desinfeccion de equipos biomedicos en USS Rurales por parte del profesional designado y se corrobora que se  evalua el cumplimiento del Plan de mantenimiento preventivo de equipos biomedicos de USS Rurales</t>
  </si>
  <si>
    <t xml:space="preserve">REFERENTE DE MEJORAMIENTO CONTINUO </t>
  </si>
  <si>
    <t xml:space="preserve">DIRECCIÓN DE TALENTO HUMANO </t>
  </si>
  <si>
    <t xml:space="preserve">DIRECCIÓN DE URGENCIAS </t>
  </si>
  <si>
    <t>SISTEMAS DE INFORMACIÓN</t>
  </si>
  <si>
    <t xml:space="preserve">DIRECCIÓN ADMINISTRATIVA </t>
  </si>
  <si>
    <t xml:space="preserve">DIRECCIÓN FINANCIERA </t>
  </si>
  <si>
    <t xml:space="preserve">GESTIÓN PUBLICA Y AUTO CONTROL </t>
  </si>
  <si>
    <t xml:space="preserve">1) Base De Datos De Contratos Con ID Emitido Por Secop.
</t>
  </si>
  <si>
    <t>ID</t>
  </si>
  <si>
    <t>*Suministrar información  por parte de colaboradores no autorizados a los  medios de comunicación.
*Desconocimiento del manual de comunicaciones y su capítulo de crisis de comunicaciones.
*publicación de piezas no autorizadas por la oficina de comunicaciones.
*Instalación de señalización que no cuente con formato institucional.
*Carencia de controles del procedimientos.</t>
  </si>
  <si>
    <t xml:space="preserve">     ACTIVIDAD DE CONTROL.
1. RESPONSABLE. 2.PERIODICIDAD. 3. PROPOSITO.
4CÓMO REALIZA LA ACTIOVIDAD. 5. DESVIACIONES.</t>
  </si>
  <si>
    <t>* Incumplimiento de las actividades del plan estratégico de comunicación institucional.
*Carencia de recursos humanos, tecnológicos y financieros.
*Deficiencias en seguimiento, control y acciones correctivas en las desviaciones encontradas. 
*Carencia de controles del procedimientos.</t>
  </si>
  <si>
    <t xml:space="preserve">AMBIENTAL </t>
  </si>
  <si>
    <t xml:space="preserve">CLÍNICO </t>
  </si>
  <si>
    <t xml:space="preserve">CORRUPCIÓN </t>
  </si>
  <si>
    <t xml:space="preserve">ESTRATÉGICO </t>
  </si>
  <si>
    <t xml:space="preserve">FINANCIERO </t>
  </si>
  <si>
    <t xml:space="preserve">SEGURIDAD DEL PACIENTE </t>
  </si>
  <si>
    <t xml:space="preserve">LEGAL </t>
  </si>
  <si>
    <t xml:space="preserve">OPERATIVO </t>
  </si>
  <si>
    <t xml:space="preserve">POBLACIONAL </t>
  </si>
  <si>
    <t xml:space="preserve">IMAGEN </t>
  </si>
  <si>
    <t xml:space="preserve">SEGURIDAD INFORMÁTICA </t>
  </si>
  <si>
    <t>Vinculación de colaboradores por  OPS, sin el cumplimiento de requisitos por favorecimiento propio o de un tercero.</t>
  </si>
  <si>
    <t xml:space="preserve">Contratación OPS </t>
  </si>
  <si>
    <t>1.Falta de verificación de cumplimiento de requisitos y competencias del saber (formación académica/ y del Hacer (experiencia) para desempeñar las actividades.
2. Falta de transparencia y ética por parte del profesional.
3. Influencia de terceros para lograr la vinculación con la entidad.
4.Incumplimiento  del procedimiento de Selección de contratación de OPS</t>
  </si>
  <si>
    <t xml:space="preserve">1) Los profesionales y técnicos designados por la Dirección de Contratación, valida los lineamientos del  Procedimiento de Gestión Contractual de Prestación de Servicios OPS CO-OPS-PR-01-V2, verificando los documentos y soportes de las hojas de vida aplicables en los procesos que se adelantan en contratación de personal de OPS,  para ello se registra en la matriz de Contratación el ID emitido por SECOP II, si se observan desviaciones se informa a la líder de Contratacion para tomar las acciones pertinentes. . (Mensualmente). Como evidencia se cuenta Matriz ID Secop II.
Lista de chequeo .
Matriz Contratos suscritos
</t>
  </si>
  <si>
    <t>Matriz ID Secopo II.
Expediente contractual.</t>
  </si>
  <si>
    <t>1. Débiles controles en fase precontractual de contratos de bienes o servicios
2. Bajo control y supervisión de requisitos contractuales en fase requisitos previos 
3. Bajo conocimiento en lineamientos de transparencia .
4. Carencia de controles del procedimientos.
5.Falta de aplicación de lista de chequeo a los documentos entregados por el contratista.
6.Elaboración de pliegos amañados y/o a la medida.
7. Evaluaciones no objetivas de acuerdo a los criterios plasmados en estudio ne necesidad.</t>
  </si>
  <si>
    <t xml:space="preserve">Antes de celebrar cualquier contratos de B&amp;S, se debe realizar la aplicabilidad de la lista de chequeo, además de verificar  los soportes de la evaluación jurídica, de experiencia financiera si supera los 100 millones de pesos,  técnica y económica, con el fin de que la información corresponda a los requisitos establecidos,  en caso de que no se cumpla con los criterios mínimos se le debe solicitar subsanación de los documentos faltantes (etapas precontractual) Se cuenta con Lista de chequeo que repose en  la carpeta del expediente del  proceso, Contratos perfeccionados con el cumplimiento de requisitos. 
</t>
  </si>
  <si>
    <t>Trámite indebido de quejas, informes, denuncias y procesos disciplinarios en beneficio propio o de un tercero.</t>
  </si>
  <si>
    <t xml:space="preserve">1. Ofrecimiento de dádivas a funcionarios y/o contratistas de la oficina de Control Interno disciplinario.
2. Transparencia y ética profesional.
3. Intereses propios o de un tercero en direccionar los resultados disciplinarios.
4.  Falta de control en la visita y supervisión de procesos de la oficina de control interno disciplinario. 
</t>
  </si>
  <si>
    <t xml:space="preserve">1. Pérdida de la validez de la actuación disciplinaria por el no cumplimiento de requisitos legales lo que conlleva a la nulidad de la misma.
2. Repetición de conductas.
3. Deterioro de la imagen del proceso. 
4. Investigaciones y sanciones. 
</t>
  </si>
  <si>
    <t xml:space="preserve">Los profesionales de la OCID, disponiendo de una base de datos actualizada con la información de la totalidad de procesos disciplinarios, realizan revisión permanente al cumplimiento de cada etapa de proceso disciplinario, igualmente validan el control de confidencialidad de los documentos generados al interior de la oficina con el sistema de gestión documental para garantizar la debida reserva. </t>
  </si>
  <si>
    <t xml:space="preserve">Matriz de Procesos disciplinarios. </t>
  </si>
  <si>
    <t xml:space="preserve">Pérdida o alteración  de la documentación física o digital en las diferentes fases de su ciclo de vida </t>
  </si>
  <si>
    <t>Retraso en la contratacion de talento humano y bienes y servicios que afecte la prestación de los servicios de salud.</t>
  </si>
  <si>
    <t>Incumplimiento con la consecución de los objetivos del proceso.</t>
  </si>
  <si>
    <t xml:space="preserve">
*Fallas de control en la   información financiera y económica reportada de la entidad.
</t>
  </si>
  <si>
    <t xml:space="preserve">*Inoportunidad en la facturación de servicios prestados que pueda afectar el equilibrio presupuestal
</t>
  </si>
  <si>
    <t>Insuficiencia de recursos finacieros institucionales para cumplir  las obligaciónes adquiridas.</t>
  </si>
  <si>
    <t>Consolidación de estados financieros con indicadores que no reflejan la realidad financiera, para demostrar cumplimiento normativO.</t>
  </si>
  <si>
    <t>Tramite de autorizacion de giro de las cuentas por pagar a proveedores o contratistas sin cumplimiento de requisitos acorde al procedimiento GF-GGA-TES-PR-08 V2 Pago de obligaciones</t>
  </si>
  <si>
    <t>Pérdida de dinero recaudado del ejercicio de facturacion en las unidades de atencion conforme a los servicios prestados o copagos por interés personal.</t>
  </si>
  <si>
    <t>Aumento de las aceptaciones de Glosas a favor de las entidades Responsables de Pago por ausencia de  soportes</t>
  </si>
  <si>
    <t xml:space="preserve">Afectación de estandarizacion de los procesos y procedimientos por existencia de documentacion no controlada ni  codificada en la intranet </t>
  </si>
  <si>
    <t>Identificación tardia las alertas epidemiologicas.</t>
  </si>
  <si>
    <t xml:space="preserve">Prestación de servicios de salud que no se encuentren registrados en el  REPS
</t>
  </si>
  <si>
    <t>Inoportunidad en la respuesta a requerimientos, peticiones, quejas  o reclamos  interpuesto por el usuario</t>
  </si>
  <si>
    <t>Errado direccionamiento de las PQRS recibidas en la institución conforme a requisitos de clasificacion definidos en el procedimiento PS-SC-PQRS-PR-01 V7.</t>
  </si>
  <si>
    <t>Gestion del conocimiento</t>
  </si>
  <si>
    <t>Probabilidad de evento adverso al usuario por información inadecuada en las sesiones educativas u orientación que apoyan los estudiantes</t>
  </si>
  <si>
    <t>Probabilidad de infecciones cruzadas en el marco de las actividades que adelantan los estudiantes en la atencion de urgencias, hospitalización  y  atención ambulatoria</t>
  </si>
  <si>
    <t>Incumplimiento con las metas establecidas en los  contratos celebrados con las EAPB y/o entes territoriales.</t>
  </si>
  <si>
    <t>Misional</t>
  </si>
  <si>
    <t>Ambiental</t>
  </si>
  <si>
    <t>Servicios de apoyo</t>
  </si>
  <si>
    <t>La subgerencia de servicios de Salud compara la normatividad vigente a nivel de la Politica de Atencion Integral en Salud y MAITE como insumo para la creación del modelo de salud institucional (a nivel Urbano y Rural) y tomando como referencia el componente normativo y la operación institucional es insumo para la creación del Modelo de atención urbano y Rural</t>
  </si>
  <si>
    <t xml:space="preserve"> </t>
  </si>
  <si>
    <t xml:space="preserve">ALos profesionales de la Oficina de Control Interno Disciplinario, disponen de una base de datos actualizada con información de procesos disciplinarios, realizan revisión permanente al cumplimiento de cada etapa de proceso disciplinario; igualmente validan el control de confidencialidad de los documentos generados al interior de la oficina con el sistema de gestión documental para garantizar la debida reserva. </t>
  </si>
  <si>
    <t>Se confirma cumplimiento de controles según soportes suministrados, informando que por los requisitos de confidencialidad de la informacion se valida aplicando principio de buena fe</t>
  </si>
  <si>
    <t>Incumplimento del PIGA</t>
  </si>
  <si>
    <t xml:space="preserve">*Acumulación de residuos hospitalarios.
*Cambio en el horario de recolección de residuos
*Superar la carga  máxima de contaminantes en el vertimiento de aguas residuales. 
*No contar con redes sanitarias separadas.
*Falta de adherencia a la política y procesos  de PIGA.
</t>
  </si>
  <si>
    <t>*Investigación de entes de control.
*Sanciones disciplinarias y/o fiscales de multas diarias de hasta 300 S.M.L.V 
*Malos olores y proliferación de microorganismos patógenos potencial mente infecciosos.
*Cierres temporales y/o definitivos.
*Afectacion de condiciones ambientales del entorno</t>
  </si>
  <si>
    <t xml:space="preserve"> Se realiza seguimeinto a III trimestre  de 2020 de las actividades defiidas en el Plan de acción PIGA para la vigencia evaluada. Logrando un cumplimiento 100%
Soporte: Ficha Indicador - Matriz PIGA</t>
  </si>
  <si>
    <t xml:space="preserve"> Se realiza seguimiento y verificación  a las actividades definidas en el  Plan de acción PIGA, correspondientes al periodo a evaluar, con el fin de establer el cumplimiento general del plan. 
Soporte: Matriz de seguimeinto Plan de acción.
Soporte: Informes de Caracterización de Vertimientos.
Radicado ante Secretaria de ambiente.
Socialización Comité Ambiental.</t>
  </si>
  <si>
    <t>Gestión inadecuada de residuos</t>
  </si>
  <si>
    <t>Falta de conocimiento de segregación de residuos según el código de colores por parte de usuarios y colaboradores
Faltad de contenedor (canecas) y/o de  capacidad de los mismos dispuestos para la segregación de residuos.
Fallas en la aplicación en los protocolos de movimiento interno de residuos por parte del tercerizado.                   
Carencia de barreras físicas en los cuartos de almacenamiento intermedio y finales de residuos.</t>
  </si>
  <si>
    <t>1. Suceso de seguridad (incidentes)paras los colaboradors y/o gestores externos que manipulan los residuos
2. Hallazgos de auditorias internas y externas
3. Derrames de residuos liquidos y solidos
4. Quejas y/o reclamos
5. Investigaciones administrativas</t>
  </si>
  <si>
    <t xml:space="preserve">Los referentes ambientales en cargados de las unidades, trimestralmente realizan capacitaciones sobre Politica ambiental y gestion adecuada de residuos a los colaboradores segun programacion establecida asi como al personal de servicios generales ( protocolos de movimiento interno de residuos por parte del tercerizado. ), aplicando pretest y postest para medicion de conocimiento. Asi mismo los referentes ambientales aplican trimestralmente listas de verificacion para evaluar el desempeño ambiental por servicios segun programacion establecida. Ante desviaciones encontradas se refuerza capacitacion.
Cada referente ambiental ante eventos de falta de contenedor (canecas) y/o de  capacidad de los mismos dispuestos para la segregación de residuos lo reporta mediante correo interno al apoyo del lider de gestion ambiental. y/o diligenciamiento de matriz de necesidades de cuartos.
 Cada referente realizara reporte a la mesa de ayuda de infraestrucura ante eventos de carencia de barreras físicas en los cuartos de almacenamiento intermedio y finales de residuos, con seguimiento a respuesta. Ante casos de demora de respuesta se notifica al lider del proceso.
</t>
  </si>
  <si>
    <t>Listados de asistencia, pretest y postest.
Lista de chequeo de verificacion (trimestrales)
Correos internos de reporte  de necesidad de canecas o Matria actualizada de necesidad de cuartos de residuos. 
5. Reporte de mesa de ayuda</t>
  </si>
  <si>
    <t>GESTION  ADMINISTRATIVA</t>
  </si>
  <si>
    <t>JEFE DE OFICINA GESTION DEL CONOCIMIENTO</t>
  </si>
  <si>
    <t>Fallas de adherencia  a guias de atención de la subred para la atencion de pacientes
No entrenamiento a estudiantes en el manejo de  informacion derivada del proceso de atención
Ausencia de seguimiento o supervision</t>
  </si>
  <si>
    <t>Insatisfaccion del usuario
Afectación de la imagen institucional
Desconfianza en la relacion docencia servicio</t>
  </si>
  <si>
    <t>El equipo de Gestión del conocimiento realiza induccion general a los estudiantes según programacion y necesidades, con estricto seguimiento y supervision por parte de docentes y colaboradores a cargo de la actividad para supervisar su aprendizaje. Por otra parte se solicita autorizacion al usuario del ingreso del estudiante en la consulta (maximo 3 estudiantes) y se les solicita el diligenciamiento del consentimiento informado</t>
  </si>
  <si>
    <t>Listados de asistencia de induccion
Muestra de consentimientos informados firmados por los usuarios</t>
  </si>
  <si>
    <t>Afectación de la privacidad y/o intimidad y/o confidencialidad  del paciente inherente al proceso de atención</t>
  </si>
  <si>
    <t>Debil o insuficiente induccion a estudiantes en seguridad de pacientes
Ausencia de seguimiento,acompañamieto o supervision  por parte del docente de practica</t>
  </si>
  <si>
    <t>Complicaciones clinicas
Incremento de costos de no calidad 
Demandas brotes</t>
  </si>
  <si>
    <t>El equipo de Gestión del conocimiento realiza induccion general a los estudiantes con inclusion del Modulo de Seguridad del Paciente. Se realiza estricto seguimiento y supervision por parte de docentes y colaboradores a cargo de la actividad para supervisar su aprendizaje.</t>
  </si>
  <si>
    <t>Listados de asistencia de induccion
Presentación de la induccion de estudiantes</t>
  </si>
  <si>
    <t xml:space="preserve">
Afectacion de prestacion de servicios por terminacion anticipada de contratos obre-ejecución, sub-ejecucion y/o imposibilidad de liquidarlos.</t>
  </si>
  <si>
    <t>Uso inadecuado de la informacion o imagen institucional</t>
  </si>
  <si>
    <t>No adherencia a protocolos, manuales y/o guias
Ausencia de seguimiento   o supervision del docente o practica 
Falta de conocimiento preparación y planeacion de la actividad educativa  por el estudiante</t>
  </si>
  <si>
    <t xml:space="preserve">Evanto adverso al usuario
Demandas quejas y reclamos
Desconfianza de la relacion docencia servicio
</t>
  </si>
  <si>
    <t>El equipo de Gestión del conocimiento "designado" realiza induccion general a los estudiantes según programacion y necesidades, con estricto seguimiento y supervision por parte de docentes y colaboradores a cargo de la actividad para supervisar su aprendizaje. Por otra parte se solicita autorizacion al usuario del ingreso del estudiante en la consulta (maximo 3 estudiantes) y se les solicita el diligenciamiento del consentimiento informado</t>
  </si>
  <si>
    <t xml:space="preserve">Inoportunidad en la Programación de cirugías 
</t>
  </si>
  <si>
    <t>PRIMERA LINEA DE DEFENSA (AUTOCONTROL)
(FRECUENCIA: TRIMESTRAL A CORTE DICIEMBRE  DE 2020)</t>
  </si>
  <si>
    <t xml:space="preserve">SEGUIMIENTO SEGUNDA LINEA DE DEFENSA
( CORTE A DICIEMBRE  2020) - CUATRIMESTRAL </t>
  </si>
  <si>
    <t>MAPA RIESGOS INSTITUCIONAL VERSIONII</t>
  </si>
  <si>
    <t>SUBRED INTEGRADA DE SERVICIOS DE SALUD SUR E.S.E
MAPA DE RIESGOS INSTITUCIONAL 2020 - VERSION II
JUNIO DE 2020 A DICIEMBRE DE 2020</t>
  </si>
  <si>
    <t>Se comprueba que el profesional de apoyo a la Dirección de Contratación realizó la actualización del Manual de supervisión, formatos,   procesos y procedimientos a su vez  socializó los temas, con el fin de fortalecer la integridad del rol del supervisor. Revisando los controles aplicados durante junio de 2020, se presento un caso de falsedad de un diploma de  enfermera,  presentado por una persona en proceso de seleccion. Se precisa que la persona se vinculo por necesidades del servicio, y el resultado de la verificacion de titulos con Universidad de Titulos se demoro, tomando como accion correctiva terminar inmediatamente el contrato de prestación de servicios y se remitiro a juridica</t>
  </si>
  <si>
    <t xml:space="preserve">Durante el III trimestre se mantuvo el desarrollo de inducción general a los estudiantes según programacion y necesidades, con estricto seguimiento y supervision por parte de docentes.. En el marco de la induccion se explico el acompañamiento que realiza el docente asignado para supervisar el aprendizaje. </t>
  </si>
  <si>
    <t>Se confirma desarrollo de las inducciones realizadas tanto a internos como a residentes, de forma virtual en la plataforma MAO, generandoles un certificado a cada estudiante de los Modulos realizados incluidos el de Seguridad del Paciente</t>
  </si>
  <si>
    <t xml:space="preserve">Las inducciones adelantadas durante el III trimestre tanto a internos que rotaron como a residentes se cumplieron de forma virtual (MAO), de forma complemenaria se les  explica que en el marco de la atencion segura, existen requisitos a nivel interno para cumplir con la  privacidad y confidencialidad durante la atención, tales como la firma de consentimientos informados firmados por los usuarios para poder ingresar a consultas, entre otros, aspectos que son verificados en la supervisión que  realiza el docente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</si>
</sst>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u/>
      <sz val="11"/>
      <color theme="10"/>
      <name val="Calibri"/>
      <family val="2"/>
      <scheme val="minor"/>
    </font>
    <font>
      <u/>
      <sz val="11"/>
      <color theme="11"/>
      <name val="Calibri"/>
      <family val="2"/>
      <scheme val="minor"/>
    </font>
    <font>
      <sz val="10"/>
      <name val="Arial"/>
      <family val="2"/>
    </font>
    <font>
      <sz val="9"/>
      <color indexed="81"/>
      <name val="Tahoma"/>
      <family val="2"/>
    </font>
    <font>
      <b/>
      <sz val="9"/>
      <color indexed="81"/>
      <name val="Tahoma"/>
      <family val="2"/>
    </font>
    <font>
      <sz val="10"/>
      <color theme="1"/>
      <name val="Arial"/>
      <family val="2"/>
    </font>
    <font>
      <sz val="14"/>
      <color theme="1"/>
      <name val="Arial"/>
      <family val="2"/>
    </font>
    <font>
      <sz val="11"/>
      <color theme="1"/>
      <name val="Arial"/>
      <family val="2"/>
    </font>
    <font>
      <b/>
      <sz val="11"/>
      <color theme="1"/>
      <name val="Arial"/>
      <family val="2"/>
    </font>
    <font>
      <sz val="11"/>
      <color rgb="FF000000"/>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2"/>
      <name val="Calibri"/>
      <family val="2"/>
      <scheme val="minor"/>
    </font>
    <font>
      <b/>
      <sz val="11"/>
      <name val="Calibri"/>
      <family val="2"/>
      <scheme val="minor"/>
    </font>
    <font>
      <sz val="10"/>
      <name val="Calibri"/>
      <family val="2"/>
      <scheme val="minor"/>
    </font>
    <font>
      <sz val="12"/>
      <name val="Arial"/>
      <family val="2"/>
    </font>
    <font>
      <sz val="12"/>
      <color rgb="FFFF0000"/>
      <name val="Arial"/>
      <family val="2"/>
    </font>
    <font>
      <sz val="11"/>
      <name val="Arial"/>
      <family val="2"/>
    </font>
    <font>
      <sz val="11"/>
      <color rgb="FFFF0000"/>
      <name val="Arial"/>
      <family val="2"/>
    </font>
    <font>
      <b/>
      <sz val="11"/>
      <color theme="0"/>
      <name val="Arial"/>
      <family val="2"/>
    </font>
    <font>
      <b/>
      <sz val="11"/>
      <color theme="0" tint="-4.9989318521683403E-2"/>
      <name val="Arial"/>
      <family val="2"/>
    </font>
    <font>
      <b/>
      <sz val="11"/>
      <color rgb="FFF2F2F2"/>
      <name val="Arial"/>
      <family val="2"/>
    </font>
    <font>
      <b/>
      <sz val="20"/>
      <color theme="1"/>
      <name val="Arial"/>
      <family val="2"/>
    </font>
    <font>
      <b/>
      <sz val="11"/>
      <name val="Arial"/>
      <family val="2"/>
    </font>
    <font>
      <sz val="16"/>
      <color theme="1"/>
      <name val="Arial"/>
      <family val="2"/>
    </font>
  </fonts>
  <fills count="14">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rgb="FF00B0F0"/>
        <bgColor indexed="64"/>
      </patternFill>
    </fill>
    <fill>
      <patternFill patternType="solid">
        <fgColor rgb="FF92D050"/>
        <bgColor indexed="64"/>
      </patternFill>
    </fill>
    <fill>
      <patternFill patternType="solid">
        <fgColor theme="7" tint="0.39997558519241921"/>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bottom style="thin">
        <color auto="1"/>
      </bottom>
      <diagonal/>
    </border>
    <border>
      <left style="medium">
        <color indexed="64"/>
      </left>
      <right/>
      <top/>
      <bottom style="thin">
        <color auto="1"/>
      </bottom>
      <diagonal/>
    </border>
    <border>
      <left style="medium">
        <color indexed="64"/>
      </left>
      <right style="thin">
        <color auto="1"/>
      </right>
      <top style="thin">
        <color auto="1"/>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medium">
        <color indexed="64"/>
      </left>
      <right style="thin">
        <color auto="1"/>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auto="1"/>
      </left>
      <right style="thin">
        <color auto="1"/>
      </right>
      <top style="thin">
        <color theme="4" tint="0.39997558519241921"/>
      </top>
      <bottom style="thin">
        <color auto="1"/>
      </bottom>
      <diagonal/>
    </border>
    <border>
      <left style="thin">
        <color auto="1"/>
      </left>
      <right style="thin">
        <color auto="1"/>
      </right>
      <top style="thin">
        <color auto="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auto="1"/>
      </left>
      <right style="medium">
        <color indexed="64"/>
      </right>
      <top style="thin">
        <color auto="1"/>
      </top>
      <bottom/>
      <diagonal/>
    </border>
    <border>
      <left style="thin">
        <color auto="1"/>
      </left>
      <right style="medium">
        <color indexed="64"/>
      </right>
      <top/>
      <bottom/>
      <diagonal/>
    </border>
    <border>
      <left style="medium">
        <color indexed="64"/>
      </left>
      <right style="thin">
        <color auto="1"/>
      </right>
      <top/>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9" fontId="11" fillId="0" borderId="0" applyFont="0" applyFill="0" applyBorder="0" applyAlignment="0" applyProtection="0"/>
  </cellStyleXfs>
  <cellXfs count="283">
    <xf numFmtId="0" fontId="0" fillId="0" borderId="0" xfId="0"/>
    <xf numFmtId="0" fontId="6" fillId="0" borderId="1" xfId="0" applyFont="1" applyFill="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3" fillId="9" borderId="1" xfId="0" applyFont="1" applyFill="1" applyBorder="1" applyAlignment="1">
      <alignment horizontal="left" vertical="center" wrapText="1"/>
    </xf>
    <xf numFmtId="0" fontId="6" fillId="0" borderId="0" xfId="0" applyFont="1" applyAlignment="1" applyProtection="1">
      <alignment vertical="center" wrapText="1"/>
      <protection locked="0"/>
    </xf>
    <xf numFmtId="0" fontId="10" fillId="0" borderId="0" xfId="0" applyFont="1" applyAlignment="1">
      <alignment vertical="center"/>
    </xf>
    <xf numFmtId="0" fontId="0" fillId="0" borderId="1" xfId="0"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14" fillId="0" borderId="1" xfId="0" applyFont="1" applyFill="1" applyBorder="1" applyAlignment="1" applyProtection="1">
      <alignment horizontal="center" vertical="center" wrapText="1"/>
      <protection locked="0"/>
    </xf>
    <xf numFmtId="0" fontId="0" fillId="0" borderId="0" xfId="0" applyAlignment="1" applyProtection="1">
      <alignment horizontal="left" vertical="center" wrapText="1"/>
      <protection locked="0"/>
    </xf>
    <xf numFmtId="0" fontId="14" fillId="0" borderId="1"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0" fillId="0" borderId="1" xfId="0" applyBorder="1" applyAlignment="1" applyProtection="1">
      <alignment horizontal="center" vertical="center" wrapText="1"/>
      <protection locked="0"/>
    </xf>
    <xf numFmtId="0" fontId="6" fillId="0" borderId="0" xfId="0" applyFont="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0" fillId="0" borderId="2" xfId="0" applyFill="1" applyBorder="1" applyAlignment="1" applyProtection="1">
      <alignment horizontal="center" vertical="center" wrapText="1"/>
      <protection locked="0"/>
    </xf>
    <xf numFmtId="0" fontId="14" fillId="9" borderId="1" xfId="0" applyFont="1" applyFill="1" applyBorder="1" applyAlignment="1">
      <alignment horizontal="left" vertical="center" wrapText="1"/>
    </xf>
    <xf numFmtId="0" fontId="14" fillId="9" borderId="1" xfId="0" applyFont="1" applyFill="1" applyBorder="1" applyAlignment="1">
      <alignment horizontal="center" vertical="center" wrapText="1"/>
    </xf>
    <xf numFmtId="0" fontId="0"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0" fillId="0" borderId="1" xfId="0" applyFont="1" applyBorder="1" applyAlignment="1">
      <alignment horizontal="center" vertical="center" wrapText="1"/>
    </xf>
    <xf numFmtId="9" fontId="0" fillId="0" borderId="1" xfId="0" applyNumberFormat="1" applyFont="1" applyBorder="1" applyAlignment="1">
      <alignment horizontal="center" vertical="center" wrapText="1"/>
    </xf>
    <xf numFmtId="0" fontId="0" fillId="9" borderId="42" xfId="0" applyFont="1" applyFill="1" applyBorder="1" applyAlignment="1">
      <alignment horizontal="center" vertical="center" wrapText="1"/>
    </xf>
    <xf numFmtId="0" fontId="0" fillId="9" borderId="1" xfId="0" applyFont="1" applyFill="1" applyBorder="1" applyAlignment="1">
      <alignment horizontal="center" vertical="center" wrapText="1"/>
    </xf>
    <xf numFmtId="9" fontId="0" fillId="9" borderId="1" xfId="0" applyNumberFormat="1" applyFont="1" applyFill="1" applyBorder="1" applyAlignment="1">
      <alignment horizontal="center" vertical="center" wrapText="1"/>
    </xf>
    <xf numFmtId="0" fontId="8" fillId="0" borderId="1"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textRotation="180" wrapText="1"/>
      <protection locked="0"/>
    </xf>
    <xf numFmtId="0" fontId="20" fillId="0" borderId="1" xfId="0" applyFont="1" applyFill="1" applyBorder="1" applyAlignment="1" applyProtection="1">
      <alignment horizontal="left" vertical="center" wrapText="1"/>
      <protection locked="0"/>
    </xf>
    <xf numFmtId="0" fontId="8" fillId="9" borderId="1" xfId="0" applyFont="1" applyFill="1" applyBorder="1" applyAlignment="1">
      <alignment horizontal="left" vertical="center" wrapText="1"/>
    </xf>
    <xf numFmtId="0" fontId="8" fillId="0" borderId="1" xfId="0" applyFont="1" applyBorder="1" applyAlignment="1">
      <alignment horizontal="left" vertical="center" wrapText="1"/>
    </xf>
    <xf numFmtId="0" fontId="20" fillId="9" borderId="1" xfId="0" applyFont="1" applyFill="1" applyBorder="1" applyAlignment="1">
      <alignment horizontal="left" vertical="center" wrapText="1"/>
    </xf>
    <xf numFmtId="0" fontId="9" fillId="0" borderId="0" xfId="0" applyFont="1" applyBorder="1" applyAlignment="1" applyProtection="1">
      <alignment horizontal="center" vertical="center" wrapText="1"/>
    </xf>
    <xf numFmtId="0" fontId="8" fillId="0" borderId="0" xfId="0" applyFont="1" applyProtection="1">
      <protection locked="0"/>
    </xf>
    <xf numFmtId="0" fontId="8" fillId="7" borderId="0" xfId="0" applyFont="1" applyFill="1" applyAlignment="1" applyProtection="1">
      <alignment horizontal="center" vertical="center"/>
    </xf>
    <xf numFmtId="0" fontId="8" fillId="0" borderId="0" xfId="0" applyFont="1" applyAlignment="1" applyProtection="1">
      <alignment horizontal="center" vertical="center" wrapText="1"/>
      <protection locked="0"/>
    </xf>
    <xf numFmtId="0" fontId="8" fillId="0" borderId="0" xfId="0" applyFont="1" applyAlignment="1" applyProtection="1">
      <alignment wrapText="1"/>
      <protection locked="0"/>
    </xf>
    <xf numFmtId="0" fontId="8" fillId="0" borderId="0" xfId="0" applyFont="1" applyAlignment="1" applyProtection="1">
      <alignment horizontal="center"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horizontal="left" vertical="center" wrapText="1"/>
    </xf>
    <xf numFmtId="0" fontId="8" fillId="0" borderId="0" xfId="0" applyFont="1" applyBorder="1" applyAlignment="1" applyProtection="1">
      <alignment horizontal="center" vertical="center" wrapText="1"/>
    </xf>
    <xf numFmtId="0" fontId="9" fillId="6" borderId="4" xfId="0" applyFont="1" applyFill="1" applyBorder="1" applyAlignment="1" applyProtection="1">
      <alignment horizontal="center" vertical="center" textRotation="90" wrapText="1"/>
    </xf>
    <xf numFmtId="0" fontId="22" fillId="6" borderId="4" xfId="0" applyFont="1" applyFill="1" applyBorder="1" applyAlignment="1" applyProtection="1">
      <alignment horizontal="center" vertical="center" textRotation="90" wrapText="1"/>
    </xf>
    <xf numFmtId="0" fontId="22" fillId="6" borderId="4"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right" vertical="center" textRotation="180" wrapText="1"/>
      <protection locked="0"/>
    </xf>
    <xf numFmtId="0" fontId="8" fillId="0" borderId="1" xfId="0" applyFont="1" applyFill="1" applyBorder="1" applyAlignment="1" applyProtection="1">
      <alignment horizontal="center" vertical="center" textRotation="180" wrapText="1"/>
      <protection locked="0"/>
    </xf>
    <xf numFmtId="0" fontId="8" fillId="0" borderId="1" xfId="0" applyFont="1" applyBorder="1" applyAlignment="1" applyProtection="1">
      <alignment vertical="center"/>
      <protection locked="0"/>
    </xf>
    <xf numFmtId="0" fontId="8" fillId="0" borderId="0" xfId="0" applyFont="1" applyFill="1" applyProtection="1">
      <protection locked="0"/>
    </xf>
    <xf numFmtId="0" fontId="8" fillId="0" borderId="1" xfId="0" applyFont="1" applyFill="1" applyBorder="1" applyAlignment="1" applyProtection="1">
      <alignment horizontal="left" vertical="top" wrapText="1"/>
      <protection locked="0"/>
    </xf>
    <xf numFmtId="0" fontId="20" fillId="0" borderId="1" xfId="0" applyFont="1" applyBorder="1" applyAlignment="1">
      <alignment horizontal="left" vertical="center" wrapText="1"/>
    </xf>
    <xf numFmtId="0" fontId="8" fillId="0" borderId="1" xfId="0" applyFont="1" applyBorder="1" applyAlignment="1" applyProtection="1">
      <alignment horizontal="center" vertical="center" wrapText="1"/>
      <protection locked="0"/>
    </xf>
    <xf numFmtId="0" fontId="20" fillId="0" borderId="1"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9" fillId="0" borderId="1" xfId="0" applyFont="1" applyBorder="1" applyAlignment="1" applyProtection="1">
      <alignment horizontal="center" vertical="center" wrapText="1"/>
    </xf>
    <xf numFmtId="0" fontId="8" fillId="0" borderId="1" xfId="0" applyFont="1" applyBorder="1" applyAlignment="1" applyProtection="1">
      <alignment vertical="center" wrapText="1"/>
      <protection locked="0"/>
    </xf>
    <xf numFmtId="0" fontId="9" fillId="7" borderId="0" xfId="0" applyFont="1" applyFill="1" applyAlignment="1" applyProtection="1">
      <alignment horizontal="center" vertical="center"/>
    </xf>
    <xf numFmtId="0" fontId="8" fillId="0" borderId="1" xfId="0" applyFont="1" applyBorder="1" applyAlignment="1" applyProtection="1">
      <alignment horizontal="center" vertical="center" textRotation="180" wrapText="1"/>
      <protection locked="0"/>
    </xf>
    <xf numFmtId="0" fontId="8" fillId="0" borderId="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justify" vertical="center" wrapText="1"/>
      <protection locked="0"/>
    </xf>
    <xf numFmtId="0" fontId="20" fillId="0" borderId="1" xfId="0" applyFont="1" applyFill="1" applyBorder="1" applyAlignment="1" applyProtection="1">
      <alignment horizontal="justify" vertical="center" wrapText="1"/>
      <protection locked="0"/>
    </xf>
    <xf numFmtId="0" fontId="8" fillId="2" borderId="1" xfId="0" applyFont="1" applyFill="1" applyBorder="1" applyAlignment="1" applyProtection="1">
      <alignment horizontal="justify" vertical="center" wrapText="1"/>
      <protection locked="0"/>
    </xf>
    <xf numFmtId="0" fontId="8" fillId="9" borderId="1" xfId="0" applyFont="1" applyFill="1" applyBorder="1" applyAlignment="1">
      <alignment horizontal="justify" vertical="center" wrapText="1"/>
    </xf>
    <xf numFmtId="0" fontId="8" fillId="0" borderId="1" xfId="0" applyFont="1" applyBorder="1" applyAlignment="1">
      <alignment horizontal="justify" vertical="center" wrapText="1"/>
    </xf>
    <xf numFmtId="0" fontId="8" fillId="0" borderId="1" xfId="0" applyFont="1" applyFill="1" applyBorder="1" applyAlignment="1" applyProtection="1">
      <alignment horizontal="center" vertical="center" textRotation="90" wrapText="1"/>
      <protection locked="0"/>
    </xf>
    <xf numFmtId="0" fontId="8" fillId="0" borderId="1" xfId="0" applyFont="1" applyBorder="1" applyAlignment="1" applyProtection="1">
      <alignment horizontal="center" vertical="center" textRotation="90" wrapText="1"/>
      <protection locked="0"/>
    </xf>
    <xf numFmtId="0" fontId="17" fillId="0" borderId="1" xfId="0" applyFont="1" applyBorder="1" applyAlignment="1">
      <alignment horizontal="center" vertical="center" wrapText="1"/>
    </xf>
    <xf numFmtId="0" fontId="15" fillId="9"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9" borderId="41" xfId="0" applyFont="1" applyFill="1" applyBorder="1" applyAlignment="1">
      <alignment horizontal="center" vertical="center" wrapText="1"/>
    </xf>
    <xf numFmtId="0" fontId="8" fillId="0" borderId="0" xfId="0" applyFont="1" applyAlignment="1" applyProtection="1">
      <alignment horizontal="justify" vertical="center" wrapText="1"/>
      <protection locked="0"/>
    </xf>
    <xf numFmtId="0" fontId="14" fillId="9" borderId="1" xfId="0" applyFont="1" applyFill="1" applyBorder="1" applyAlignment="1">
      <alignment horizontal="justify" vertical="center" wrapText="1"/>
    </xf>
    <xf numFmtId="0" fontId="14" fillId="0" borderId="1" xfId="0" applyFont="1" applyBorder="1" applyAlignment="1">
      <alignment horizontal="justify" vertical="center" wrapText="1"/>
    </xf>
    <xf numFmtId="0" fontId="15" fillId="9" borderId="1" xfId="0" applyFont="1" applyFill="1" applyBorder="1" applyAlignment="1">
      <alignment horizontal="justify" vertical="center" wrapText="1"/>
    </xf>
    <xf numFmtId="0" fontId="0" fillId="0" borderId="43" xfId="0" applyFont="1" applyBorder="1" applyAlignment="1">
      <alignment horizontal="justify" vertical="center" wrapText="1"/>
    </xf>
    <xf numFmtId="0" fontId="0" fillId="9" borderId="1" xfId="0" applyFont="1" applyFill="1" applyBorder="1" applyAlignment="1">
      <alignment horizontal="justify" vertical="center" wrapText="1"/>
    </xf>
    <xf numFmtId="0" fontId="0" fillId="0" borderId="1" xfId="0" applyFont="1" applyBorder="1" applyAlignment="1">
      <alignment horizontal="justify" vertical="center" wrapText="1"/>
    </xf>
    <xf numFmtId="0" fontId="3" fillId="9"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17" fillId="0" borderId="1" xfId="0" applyFont="1" applyBorder="1" applyAlignment="1">
      <alignment horizontal="justify" vertical="center" wrapText="1"/>
    </xf>
    <xf numFmtId="0" fontId="18" fillId="2" borderId="1" xfId="0" applyFont="1" applyFill="1" applyBorder="1" applyAlignment="1">
      <alignment horizontal="justify" vertical="center" wrapText="1"/>
    </xf>
    <xf numFmtId="0" fontId="0" fillId="9" borderId="41" xfId="0" applyFont="1" applyFill="1" applyBorder="1" applyAlignment="1">
      <alignment horizontal="justify" vertical="center" wrapText="1"/>
    </xf>
    <xf numFmtId="0" fontId="0" fillId="9" borderId="42" xfId="0" applyFont="1" applyFill="1" applyBorder="1" applyAlignment="1">
      <alignment horizontal="justify" vertical="center" wrapText="1"/>
    </xf>
    <xf numFmtId="0" fontId="8" fillId="7" borderId="0" xfId="0" applyFont="1" applyFill="1" applyAlignment="1" applyProtection="1">
      <alignment horizontal="justify" vertical="center" wrapText="1"/>
    </xf>
    <xf numFmtId="10" fontId="0" fillId="0" borderId="1" xfId="0" applyNumberFormat="1" applyFont="1" applyBorder="1" applyAlignment="1">
      <alignment horizontal="center" vertical="center" wrapText="1"/>
    </xf>
    <xf numFmtId="10" fontId="0" fillId="9" borderId="1" xfId="0" applyNumberFormat="1" applyFont="1" applyFill="1" applyBorder="1" applyAlignment="1">
      <alignment horizontal="center" vertical="center" wrapText="1"/>
    </xf>
    <xf numFmtId="9" fontId="14" fillId="0" borderId="1" xfId="0" applyNumberFormat="1" applyFont="1" applyBorder="1" applyAlignment="1">
      <alignment horizontal="center" vertical="center" wrapText="1"/>
    </xf>
    <xf numFmtId="9" fontId="14" fillId="9" borderId="1" xfId="0" applyNumberFormat="1" applyFont="1" applyFill="1" applyBorder="1" applyAlignment="1">
      <alignment horizontal="center" vertical="center" wrapText="1"/>
    </xf>
    <xf numFmtId="9" fontId="0" fillId="0" borderId="44" xfId="0" applyNumberFormat="1" applyFont="1" applyBorder="1" applyAlignment="1">
      <alignment horizontal="center" vertical="center" wrapText="1"/>
    </xf>
    <xf numFmtId="9" fontId="14" fillId="9" borderId="1" xfId="6" applyNumberFormat="1" applyFont="1" applyFill="1" applyBorder="1" applyAlignment="1">
      <alignment horizontal="center" vertical="center" wrapText="1"/>
    </xf>
    <xf numFmtId="0" fontId="0" fillId="5" borderId="44" xfId="0" applyFont="1" applyFill="1" applyBorder="1" applyAlignment="1">
      <alignment wrapText="1"/>
    </xf>
    <xf numFmtId="0" fontId="14" fillId="5" borderId="1" xfId="0" applyFont="1" applyFill="1" applyBorder="1" applyAlignment="1">
      <alignment horizontal="center" vertical="center" wrapText="1"/>
    </xf>
    <xf numFmtId="10" fontId="0" fillId="0" borderId="44" xfId="0" applyNumberFormat="1" applyFont="1" applyBorder="1" applyAlignment="1">
      <alignment horizontal="center" vertical="center" wrapText="1"/>
    </xf>
    <xf numFmtId="0" fontId="0" fillId="5" borderId="1" xfId="0" applyFont="1" applyFill="1" applyBorder="1" applyAlignment="1">
      <alignment horizontal="left" vertical="center" wrapText="1"/>
    </xf>
    <xf numFmtId="0" fontId="8" fillId="0" borderId="0" xfId="0" applyFont="1" applyFill="1" applyBorder="1" applyAlignment="1" applyProtection="1">
      <alignment horizontal="center" vertical="center" wrapText="1"/>
      <protection hidden="1"/>
    </xf>
    <xf numFmtId="0" fontId="8" fillId="0" borderId="0" xfId="0" applyFont="1" applyBorder="1" applyAlignment="1" applyProtection="1">
      <alignment horizontal="center" vertical="center" textRotation="180" wrapText="1"/>
      <protection locked="0"/>
    </xf>
    <xf numFmtId="0" fontId="8" fillId="0" borderId="0" xfId="0" applyFont="1" applyFill="1" applyBorder="1" applyAlignment="1" applyProtection="1">
      <alignment horizontal="justify" vertical="center" wrapText="1"/>
      <protection locked="0"/>
    </xf>
    <xf numFmtId="0" fontId="8" fillId="0" borderId="0" xfId="0" applyFont="1" applyFill="1" applyBorder="1" applyAlignment="1" applyProtection="1">
      <alignment horizontal="left" vertical="center" textRotation="180" wrapText="1"/>
      <protection locked="0"/>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protection locked="0"/>
    </xf>
    <xf numFmtId="0" fontId="8" fillId="0" borderId="0" xfId="0" applyFont="1" applyBorder="1" applyAlignment="1" applyProtection="1">
      <alignment horizontal="left" vertical="center" textRotation="180" wrapText="1"/>
      <protection locked="0"/>
    </xf>
    <xf numFmtId="0" fontId="8" fillId="0" borderId="0" xfId="0" applyFont="1" applyFill="1" applyBorder="1" applyAlignment="1" applyProtection="1">
      <alignment horizontal="right" vertical="center" textRotation="180" wrapText="1"/>
      <protection locked="0"/>
    </xf>
    <xf numFmtId="0" fontId="8" fillId="0" borderId="0" xfId="0" applyFont="1" applyFill="1" applyBorder="1" applyAlignment="1" applyProtection="1">
      <alignment horizontal="center" vertical="center" textRotation="180" wrapText="1"/>
      <protection locked="0"/>
    </xf>
    <xf numFmtId="0" fontId="8" fillId="0" borderId="0" xfId="0" applyFont="1" applyBorder="1" applyAlignment="1" applyProtection="1">
      <alignment vertical="center"/>
      <protection locked="0"/>
    </xf>
    <xf numFmtId="0" fontId="8" fillId="9" borderId="0" xfId="0" applyFont="1" applyFill="1" applyBorder="1" applyAlignment="1">
      <alignment horizontal="left" vertical="center" wrapText="1"/>
    </xf>
    <xf numFmtId="0" fontId="8" fillId="9" borderId="0" xfId="0" applyFont="1" applyFill="1" applyBorder="1" applyAlignment="1">
      <alignment horizontal="justify" vertical="center" wrapText="1"/>
    </xf>
    <xf numFmtId="0" fontId="8" fillId="0" borderId="1" xfId="0" applyFont="1" applyBorder="1" applyAlignment="1" applyProtection="1">
      <alignment horizontal="center" vertical="center" wrapText="1"/>
      <protection locked="0"/>
    </xf>
    <xf numFmtId="0" fontId="9" fillId="0" borderId="5" xfId="0" applyFont="1" applyBorder="1" applyAlignment="1" applyProtection="1">
      <alignment vertical="center" wrapText="1"/>
    </xf>
    <xf numFmtId="0" fontId="8" fillId="0" borderId="38" xfId="0" applyFont="1" applyBorder="1" applyProtection="1">
      <protection locked="0"/>
    </xf>
    <xf numFmtId="0" fontId="9" fillId="0" borderId="38" xfId="0" applyFont="1" applyBorder="1" applyAlignment="1" applyProtection="1">
      <alignment vertical="center" wrapText="1"/>
    </xf>
    <xf numFmtId="0" fontId="8" fillId="0" borderId="1" xfId="0" applyFont="1" applyBorder="1" applyProtection="1">
      <protection locked="0"/>
    </xf>
    <xf numFmtId="0" fontId="0" fillId="0" borderId="0" xfId="0" applyFill="1" applyProtection="1">
      <protection locked="0"/>
    </xf>
    <xf numFmtId="0" fontId="8" fillId="0" borderId="0" xfId="0" applyFont="1" applyFill="1" applyAlignment="1" applyProtection="1">
      <alignment horizontal="center" vertical="center"/>
    </xf>
    <xf numFmtId="0" fontId="9" fillId="0" borderId="0" xfId="0" applyFont="1" applyFill="1" applyAlignment="1" applyProtection="1">
      <alignment horizontal="center" vertical="center"/>
    </xf>
    <xf numFmtId="0" fontId="8" fillId="0" borderId="0" xfId="0" applyFont="1" applyFill="1" applyBorder="1" applyProtection="1">
      <protection locked="0"/>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justify" vertical="center" wrapText="1"/>
    </xf>
    <xf numFmtId="0" fontId="6" fillId="0" borderId="0" xfId="0" applyFont="1" applyFill="1" applyBorder="1" applyAlignment="1" applyProtection="1">
      <alignment vertical="center" wrapText="1"/>
      <protection locked="0"/>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20" fillId="2" borderId="1" xfId="0" applyFont="1" applyFill="1" applyBorder="1" applyAlignment="1">
      <alignment horizontal="left" vertical="center" wrapText="1"/>
    </xf>
    <xf numFmtId="9" fontId="8" fillId="2" borderId="1" xfId="0" applyNumberFormat="1" applyFont="1" applyFill="1" applyBorder="1" applyAlignment="1">
      <alignment horizontal="center" vertical="center"/>
    </xf>
    <xf numFmtId="0" fontId="20" fillId="2" borderId="1" xfId="0" applyFont="1" applyFill="1" applyBorder="1" applyAlignment="1">
      <alignment horizontal="center" vertical="center" wrapText="1"/>
    </xf>
    <xf numFmtId="0" fontId="8" fillId="2" borderId="1" xfId="0" applyFont="1" applyFill="1" applyBorder="1" applyAlignment="1">
      <alignment horizontal="justify" vertical="center" wrapText="1"/>
    </xf>
    <xf numFmtId="0" fontId="8" fillId="12" borderId="1" xfId="0" applyFont="1" applyFill="1" applyBorder="1" applyAlignment="1" applyProtection="1">
      <alignment horizontal="center" vertical="center" textRotation="180" wrapText="1"/>
      <protection locked="0"/>
    </xf>
    <xf numFmtId="0" fontId="8" fillId="12" borderId="1" xfId="0" applyFont="1" applyFill="1" applyBorder="1" applyAlignment="1" applyProtection="1">
      <alignment horizontal="center" vertical="center" wrapText="1"/>
      <protection locked="0"/>
    </xf>
    <xf numFmtId="0" fontId="20" fillId="2" borderId="1" xfId="0" applyFont="1" applyFill="1" applyBorder="1" applyAlignment="1">
      <alignment horizontal="left" vertical="top" wrapText="1"/>
    </xf>
    <xf numFmtId="0" fontId="23" fillId="11" borderId="12" xfId="0" applyFont="1" applyFill="1" applyBorder="1" applyAlignment="1" applyProtection="1">
      <alignment horizontal="center" vertical="center" wrapText="1"/>
    </xf>
    <xf numFmtId="0" fontId="23" fillId="11" borderId="46" xfId="0" applyFont="1" applyFill="1" applyBorder="1" applyAlignment="1" applyProtection="1">
      <alignment horizontal="center" vertical="center" wrapText="1"/>
    </xf>
    <xf numFmtId="0" fontId="23" fillId="11" borderId="47" xfId="0" applyFont="1" applyFill="1" applyBorder="1" applyAlignment="1" applyProtection="1">
      <alignment horizontal="center" vertical="center" wrapText="1"/>
    </xf>
    <xf numFmtId="0" fontId="24" fillId="11" borderId="39" xfId="0" applyFont="1" applyFill="1" applyBorder="1" applyAlignment="1">
      <alignment horizontal="center" vertical="center" wrapText="1"/>
    </xf>
    <xf numFmtId="0" fontId="24" fillId="11" borderId="16" xfId="0" applyFont="1" applyFill="1" applyBorder="1" applyAlignment="1">
      <alignment horizontal="center" vertical="center" wrapText="1"/>
    </xf>
    <xf numFmtId="0" fontId="23" fillId="11" borderId="36" xfId="0" applyFont="1" applyFill="1" applyBorder="1" applyAlignment="1" applyProtection="1">
      <alignment horizontal="center" vertical="center" wrapText="1"/>
    </xf>
    <xf numFmtId="0" fontId="23" fillId="11" borderId="9" xfId="0" applyFont="1" applyFill="1" applyBorder="1" applyAlignment="1" applyProtection="1">
      <alignment horizontal="center" vertical="center" wrapText="1"/>
    </xf>
    <xf numFmtId="0" fontId="23" fillId="11" borderId="40" xfId="0" applyFont="1" applyFill="1" applyBorder="1" applyAlignment="1" applyProtection="1">
      <alignment horizontal="center" vertical="center" wrapText="1"/>
    </xf>
    <xf numFmtId="0" fontId="24" fillId="11" borderId="40" xfId="0" applyFont="1" applyFill="1" applyBorder="1" applyAlignment="1">
      <alignment horizontal="center" vertical="center" wrapText="1"/>
    </xf>
    <xf numFmtId="14" fontId="20" fillId="9" borderId="1" xfId="0" applyNumberFormat="1" applyFont="1" applyFill="1" applyBorder="1" applyAlignment="1">
      <alignment horizontal="center" vertical="center" wrapText="1"/>
    </xf>
    <xf numFmtId="0" fontId="20" fillId="0" borderId="1" xfId="0" applyFont="1" applyFill="1" applyBorder="1" applyAlignment="1">
      <alignment horizontal="left" vertical="center" wrapText="1"/>
    </xf>
    <xf numFmtId="0" fontId="8" fillId="0" borderId="1" xfId="0" applyFont="1" applyBorder="1" applyAlignment="1" applyProtection="1">
      <alignment horizontal="center" vertical="center"/>
      <protection locked="0"/>
    </xf>
    <xf numFmtId="0" fontId="20" fillId="0" borderId="1" xfId="0" applyFont="1" applyFill="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20"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protection locked="0"/>
    </xf>
    <xf numFmtId="0" fontId="8" fillId="0" borderId="1" xfId="0" applyNumberFormat="1" applyFont="1" applyBorder="1" applyAlignment="1" applyProtection="1">
      <alignment horizontal="center" vertical="center"/>
      <protection locked="0"/>
    </xf>
    <xf numFmtId="0" fontId="8" fillId="4" borderId="1" xfId="0" applyFont="1" applyFill="1" applyBorder="1" applyAlignment="1" applyProtection="1">
      <alignment horizontal="center" vertical="center" wrapText="1"/>
      <protection locked="0"/>
    </xf>
    <xf numFmtId="0" fontId="8" fillId="0" borderId="0" xfId="0" applyFont="1" applyAlignment="1" applyProtection="1">
      <alignment horizontal="center"/>
      <protection locked="0"/>
    </xf>
    <xf numFmtId="0" fontId="8" fillId="0" borderId="0" xfId="0" applyFont="1" applyFill="1" applyBorder="1" applyAlignment="1" applyProtection="1">
      <alignment horizontal="center" wrapText="1"/>
      <protection locked="0"/>
    </xf>
    <xf numFmtId="0" fontId="8" fillId="0" borderId="0" xfId="0" applyFont="1" applyFill="1" applyBorder="1" applyAlignment="1" applyProtection="1">
      <alignment horizontal="center"/>
      <protection locked="0"/>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1" xfId="0" applyFont="1" applyFill="1" applyBorder="1" applyAlignment="1">
      <alignment wrapText="1"/>
    </xf>
    <xf numFmtId="0" fontId="8" fillId="11" borderId="1" xfId="0" applyFont="1" applyFill="1" applyBorder="1" applyAlignment="1" applyProtection="1">
      <alignment horizontal="justify" vertical="center" wrapText="1"/>
      <protection locked="0"/>
    </xf>
    <xf numFmtId="0" fontId="8" fillId="0" borderId="0" xfId="0" applyFont="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0" xfId="0" applyFont="1" applyAlignment="1" applyProtection="1">
      <alignment horizontal="center" wrapText="1"/>
      <protection locked="0"/>
    </xf>
    <xf numFmtId="0" fontId="6" fillId="0" borderId="0" xfId="0" applyFont="1" applyFill="1" applyBorder="1" applyAlignment="1" applyProtection="1">
      <alignment horizontal="center" vertical="center" wrapText="1"/>
      <protection locked="0"/>
    </xf>
    <xf numFmtId="14" fontId="20" fillId="0" borderId="1" xfId="0"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10" fontId="8" fillId="0" borderId="1" xfId="0" applyNumberFormat="1" applyFont="1" applyFill="1" applyBorder="1" applyAlignment="1">
      <alignment horizontal="center" vertical="center" wrapText="1"/>
    </xf>
    <xf numFmtId="9" fontId="20" fillId="0" borderId="1" xfId="6" applyNumberFormat="1" applyFont="1" applyFill="1" applyBorder="1" applyAlignment="1">
      <alignment horizontal="center" vertical="center" wrapText="1"/>
    </xf>
    <xf numFmtId="9" fontId="20" fillId="0" borderId="1" xfId="0" applyNumberFormat="1" applyFont="1" applyFill="1" applyBorder="1" applyAlignment="1">
      <alignment horizontal="center" vertical="center" wrapText="1"/>
    </xf>
    <xf numFmtId="0" fontId="20" fillId="0" borderId="1" xfId="0" applyFont="1" applyFill="1" applyBorder="1" applyAlignment="1">
      <alignment horizontal="justify" vertical="center" wrapText="1"/>
    </xf>
    <xf numFmtId="9" fontId="8" fillId="0" borderId="1"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protection locked="0"/>
    </xf>
    <xf numFmtId="0" fontId="8" fillId="0" borderId="1" xfId="0" applyFont="1" applyFill="1" applyBorder="1" applyAlignment="1">
      <alignment vertical="center" wrapText="1"/>
    </xf>
    <xf numFmtId="0" fontId="8" fillId="9" borderId="1" xfId="0" applyFont="1" applyFill="1" applyBorder="1" applyAlignment="1">
      <alignment horizontal="center" vertical="center"/>
    </xf>
    <xf numFmtId="0" fontId="27"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justify" vertical="center" wrapText="1"/>
      <protection locked="0"/>
    </xf>
    <xf numFmtId="0" fontId="27" fillId="0" borderId="1" xfId="0" applyFont="1" applyFill="1" applyBorder="1" applyAlignment="1" applyProtection="1">
      <alignment horizontal="justify" vertical="center" wrapText="1"/>
      <protection locked="0"/>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3" fillId="11" borderId="27" xfId="0" applyFont="1" applyFill="1" applyBorder="1" applyAlignment="1" applyProtection="1">
      <alignment horizontal="center" vertical="center" textRotation="180" wrapText="1"/>
    </xf>
    <xf numFmtId="0" fontId="23" fillId="11" borderId="2" xfId="0" applyFont="1" applyFill="1" applyBorder="1" applyAlignment="1" applyProtection="1">
      <alignment horizontal="center" vertical="center" textRotation="180" wrapText="1"/>
    </xf>
    <xf numFmtId="0" fontId="23" fillId="11" borderId="45" xfId="0" applyFont="1" applyFill="1" applyBorder="1" applyAlignment="1" applyProtection="1">
      <alignment horizontal="center" vertical="center" textRotation="180" wrapText="1"/>
    </xf>
    <xf numFmtId="0" fontId="23" fillId="11" borderId="10" xfId="0" applyFont="1" applyFill="1" applyBorder="1" applyAlignment="1" applyProtection="1">
      <alignment horizontal="center" vertical="center" textRotation="180" wrapText="1"/>
    </xf>
    <xf numFmtId="0" fontId="23" fillId="11" borderId="12" xfId="0" applyFont="1" applyFill="1" applyBorder="1" applyAlignment="1" applyProtection="1">
      <alignment horizontal="center" vertical="center" textRotation="180" wrapText="1"/>
    </xf>
    <xf numFmtId="0" fontId="0" fillId="0" borderId="0" xfId="0"/>
    <xf numFmtId="0" fontId="8" fillId="13" borderId="1" xfId="0" applyFont="1" applyFill="1" applyBorder="1" applyAlignment="1">
      <alignment horizontal="center" vertical="center" wrapText="1"/>
    </xf>
    <xf numFmtId="0" fontId="8" fillId="13" borderId="1" xfId="0" applyFont="1" applyFill="1" applyBorder="1" applyAlignment="1" applyProtection="1">
      <alignment horizontal="justify" vertical="center" wrapText="1"/>
      <protection locked="0"/>
    </xf>
    <xf numFmtId="0" fontId="8" fillId="13" borderId="1" xfId="0" applyFont="1" applyFill="1" applyBorder="1" applyAlignment="1">
      <alignment horizontal="left" vertical="center" wrapText="1"/>
    </xf>
    <xf numFmtId="0" fontId="20" fillId="1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0" fontId="8"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9" fontId="8" fillId="2" borderId="1" xfId="0" applyNumberFormat="1" applyFont="1" applyFill="1" applyBorder="1" applyAlignment="1">
      <alignment horizontal="left" vertical="center" wrapText="1"/>
    </xf>
    <xf numFmtId="14" fontId="0" fillId="0" borderId="1" xfId="0" applyNumberFormat="1" applyFill="1" applyBorder="1" applyProtection="1">
      <protection locked="0"/>
    </xf>
    <xf numFmtId="0" fontId="0" fillId="0" borderId="1" xfId="0" applyFill="1" applyBorder="1" applyProtection="1">
      <protection locked="0"/>
    </xf>
    <xf numFmtId="0" fontId="8" fillId="0" borderId="1" xfId="0" applyFont="1" applyFill="1" applyBorder="1" applyAlignment="1" applyProtection="1">
      <alignment horizontal="center" vertical="center"/>
    </xf>
    <xf numFmtId="0" fontId="9" fillId="8" borderId="1" xfId="0" applyFont="1" applyFill="1" applyBorder="1" applyAlignment="1" applyProtection="1">
      <alignment horizontal="center" vertical="center" wrapText="1"/>
    </xf>
    <xf numFmtId="0" fontId="9" fillId="10" borderId="1" xfId="0" applyFont="1" applyFill="1" applyBorder="1" applyAlignment="1" applyProtection="1">
      <alignment horizontal="center"/>
      <protection locked="0"/>
    </xf>
    <xf numFmtId="0" fontId="8" fillId="0" borderId="0" xfId="0" applyFont="1" applyAlignment="1" applyProtection="1">
      <alignment horizontal="center" wrapText="1"/>
      <protection locked="0"/>
    </xf>
    <xf numFmtId="0" fontId="9" fillId="8" borderId="20" xfId="0" applyFont="1" applyFill="1" applyBorder="1" applyAlignment="1" applyProtection="1">
      <alignment horizontal="center" vertical="center" wrapText="1"/>
    </xf>
    <xf numFmtId="0" fontId="9" fillId="8" borderId="22" xfId="0" applyFont="1" applyFill="1" applyBorder="1" applyAlignment="1" applyProtection="1">
      <alignment horizontal="center" vertical="center" wrapText="1"/>
    </xf>
    <xf numFmtId="0" fontId="9" fillId="8" borderId="9" xfId="0" applyFont="1" applyFill="1" applyBorder="1" applyAlignment="1" applyProtection="1">
      <alignment horizontal="center" vertical="center" wrapText="1"/>
    </xf>
    <xf numFmtId="0" fontId="9" fillId="8" borderId="0" xfId="0" applyFont="1" applyFill="1" applyBorder="1" applyAlignment="1" applyProtection="1">
      <alignment horizontal="center" vertical="center" wrapText="1"/>
    </xf>
    <xf numFmtId="0" fontId="9" fillId="8" borderId="11" xfId="0" applyFont="1" applyFill="1" applyBorder="1" applyAlignment="1" applyProtection="1">
      <alignment horizontal="center" vertical="center" wrapText="1"/>
    </xf>
    <xf numFmtId="0" fontId="9" fillId="8" borderId="7" xfId="0" applyFont="1" applyFill="1" applyBorder="1" applyAlignment="1" applyProtection="1">
      <alignment horizontal="center" vertical="center" wrapText="1"/>
    </xf>
    <xf numFmtId="0" fontId="9" fillId="8" borderId="21" xfId="0" applyFont="1" applyFill="1" applyBorder="1" applyAlignment="1" applyProtection="1">
      <alignment horizontal="center" vertical="center" wrapText="1"/>
    </xf>
    <xf numFmtId="0" fontId="9" fillId="8" borderId="10" xfId="0" applyFont="1" applyFill="1" applyBorder="1" applyAlignment="1" applyProtection="1">
      <alignment horizontal="center" vertical="center" wrapText="1"/>
    </xf>
    <xf numFmtId="0" fontId="9" fillId="8" borderId="8" xfId="0" applyFont="1" applyFill="1" applyBorder="1" applyAlignment="1" applyProtection="1">
      <alignment horizontal="center" vertical="center" wrapText="1"/>
    </xf>
    <xf numFmtId="0" fontId="8" fillId="0" borderId="0" xfId="0" applyFont="1" applyAlignment="1" applyProtection="1">
      <alignment horizontal="center" vertical="center" wrapText="1"/>
      <protection locked="0"/>
    </xf>
    <xf numFmtId="0" fontId="9"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8" fillId="0" borderId="11" xfId="0" applyFont="1" applyBorder="1" applyAlignment="1" applyProtection="1">
      <alignment horizontal="justify" vertical="center" wrapText="1"/>
    </xf>
    <xf numFmtId="0" fontId="8" fillId="0" borderId="7" xfId="0" applyFont="1" applyBorder="1" applyAlignment="1" applyProtection="1">
      <alignment horizontal="justify" vertical="center" wrapText="1"/>
    </xf>
    <xf numFmtId="0" fontId="8" fillId="0" borderId="5" xfId="0" applyFont="1" applyBorder="1" applyAlignment="1" applyProtection="1">
      <alignment horizontal="left" vertical="center" wrapText="1"/>
    </xf>
    <xf numFmtId="0" fontId="8" fillId="0" borderId="6" xfId="0" applyFont="1" applyBorder="1" applyAlignment="1" applyProtection="1">
      <alignment horizontal="left" vertical="center" wrapText="1"/>
    </xf>
    <xf numFmtId="0" fontId="8" fillId="0" borderId="13" xfId="0" applyFont="1" applyBorder="1" applyAlignment="1" applyProtection="1">
      <alignment horizontal="center" wrapText="1"/>
    </xf>
    <xf numFmtId="0" fontId="8" fillId="0" borderId="14" xfId="0" applyFont="1" applyBorder="1" applyAlignment="1" applyProtection="1">
      <alignment horizontal="center" wrapText="1"/>
    </xf>
    <xf numFmtId="0" fontId="8" fillId="0" borderId="30" xfId="0" applyFont="1" applyBorder="1" applyAlignment="1" applyProtection="1">
      <alignment horizontal="center" wrapText="1"/>
    </xf>
    <xf numFmtId="0" fontId="8" fillId="0" borderId="17" xfId="0" applyFont="1" applyBorder="1" applyAlignment="1" applyProtection="1">
      <alignment horizontal="center" wrapText="1"/>
    </xf>
    <xf numFmtId="0" fontId="8" fillId="0" borderId="18" xfId="0" applyFont="1" applyBorder="1" applyAlignment="1" applyProtection="1">
      <alignment horizontal="center" wrapText="1"/>
    </xf>
    <xf numFmtId="0" fontId="8" fillId="0" borderId="19" xfId="0" applyFont="1" applyBorder="1" applyAlignment="1" applyProtection="1">
      <alignment horizontal="center" wrapText="1"/>
    </xf>
    <xf numFmtId="0" fontId="9" fillId="0" borderId="6" xfId="0" applyFont="1" applyBorder="1" applyAlignment="1" applyProtection="1">
      <alignment horizontal="center" vertical="center" wrapText="1"/>
    </xf>
    <xf numFmtId="0" fontId="8" fillId="0" borderId="29" xfId="0" applyFont="1" applyBorder="1" applyAlignment="1" applyProtection="1">
      <alignment horizontal="justify" vertical="center" wrapText="1"/>
    </xf>
    <xf numFmtId="0" fontId="8" fillId="0" borderId="31" xfId="0" applyFont="1" applyBorder="1" applyAlignment="1" applyProtection="1">
      <alignment horizontal="justify" vertical="center" wrapText="1"/>
    </xf>
    <xf numFmtId="0" fontId="8" fillId="0" borderId="28" xfId="0" applyFont="1" applyBorder="1" applyAlignment="1" applyProtection="1">
      <alignment horizontal="justify" vertical="center" wrapText="1"/>
    </xf>
    <xf numFmtId="0" fontId="9" fillId="0" borderId="29" xfId="0" applyFont="1" applyBorder="1" applyAlignment="1" applyProtection="1">
      <alignment horizontal="center" vertical="center" wrapText="1"/>
    </xf>
    <xf numFmtId="0" fontId="9" fillId="0" borderId="31" xfId="0" applyFont="1" applyBorder="1" applyAlignment="1" applyProtection="1">
      <alignment horizontal="center" vertical="center" wrapText="1"/>
    </xf>
    <xf numFmtId="0" fontId="9" fillId="0" borderId="28" xfId="0" applyFont="1" applyBorder="1" applyAlignment="1" applyProtection="1">
      <alignment horizontal="center" vertical="center" wrapText="1"/>
    </xf>
    <xf numFmtId="0" fontId="7" fillId="0" borderId="29" xfId="0" applyFont="1" applyBorder="1" applyAlignment="1" applyProtection="1">
      <alignment horizontal="justify" vertical="center" wrapText="1"/>
    </xf>
    <xf numFmtId="0" fontId="7" fillId="0" borderId="31" xfId="0" applyFont="1" applyBorder="1" applyAlignment="1" applyProtection="1">
      <alignment horizontal="justify" vertical="center" wrapText="1"/>
    </xf>
    <xf numFmtId="0" fontId="7" fillId="0" borderId="28" xfId="0" applyFont="1" applyBorder="1" applyAlignment="1" applyProtection="1">
      <alignment horizontal="justify" vertical="center" wrapText="1"/>
    </xf>
    <xf numFmtId="0" fontId="6" fillId="0" borderId="5"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9" fillId="10" borderId="13" xfId="0" applyFont="1" applyFill="1" applyBorder="1" applyAlignment="1" applyProtection="1">
      <alignment horizontal="center" vertical="center" wrapText="1"/>
      <protection locked="0"/>
    </xf>
    <xf numFmtId="0" fontId="9" fillId="10" borderId="14" xfId="0" applyFont="1" applyFill="1" applyBorder="1" applyAlignment="1" applyProtection="1">
      <alignment horizontal="center" vertical="center" wrapText="1"/>
      <protection locked="0"/>
    </xf>
    <xf numFmtId="0" fontId="9" fillId="10" borderId="30" xfId="0" applyFont="1" applyFill="1" applyBorder="1" applyAlignment="1" applyProtection="1">
      <alignment horizontal="center" vertical="center" wrapText="1"/>
      <protection locked="0"/>
    </xf>
    <xf numFmtId="0" fontId="9" fillId="10" borderId="26" xfId="0" applyFont="1" applyFill="1" applyBorder="1" applyAlignment="1" applyProtection="1">
      <alignment horizontal="center" vertical="center" wrapText="1"/>
      <protection locked="0"/>
    </xf>
    <xf numFmtId="0" fontId="9" fillId="10" borderId="7" xfId="0" applyFont="1" applyFill="1" applyBorder="1" applyAlignment="1" applyProtection="1">
      <alignment horizontal="center" vertical="center" wrapText="1"/>
      <protection locked="0"/>
    </xf>
    <xf numFmtId="0" fontId="9" fillId="10" borderId="25"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wrapText="1"/>
      <protection locked="0"/>
    </xf>
    <xf numFmtId="0" fontId="6" fillId="0" borderId="6" xfId="0" applyFont="1" applyFill="1" applyBorder="1" applyAlignment="1" applyProtection="1">
      <alignment horizontal="center" wrapText="1"/>
      <protection locked="0"/>
    </xf>
    <xf numFmtId="0" fontId="6" fillId="0" borderId="3" xfId="0" applyFont="1" applyFill="1" applyBorder="1" applyAlignment="1" applyProtection="1">
      <alignment horizontal="center" wrapText="1"/>
      <protection locked="0"/>
    </xf>
    <xf numFmtId="0" fontId="6" fillId="0" borderId="22"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9" fillId="10" borderId="32" xfId="0" applyFont="1" applyFill="1" applyBorder="1" applyAlignment="1" applyProtection="1">
      <alignment horizontal="center" vertical="center" wrapText="1"/>
    </xf>
    <xf numFmtId="0" fontId="9" fillId="10" borderId="23" xfId="0" applyFont="1" applyFill="1" applyBorder="1" applyAlignment="1" applyProtection="1">
      <alignment horizontal="center" vertical="center" wrapText="1"/>
    </xf>
    <xf numFmtId="0" fontId="9" fillId="10" borderId="24" xfId="0" applyFont="1" applyFill="1" applyBorder="1" applyAlignment="1" applyProtection="1">
      <alignment horizontal="center" vertical="center" wrapText="1"/>
    </xf>
    <xf numFmtId="0" fontId="9" fillId="10" borderId="33" xfId="0" applyFont="1" applyFill="1" applyBorder="1" applyAlignment="1" applyProtection="1">
      <alignment horizontal="center" vertical="center" wrapText="1"/>
    </xf>
    <xf numFmtId="0" fontId="9" fillId="10" borderId="34" xfId="0" applyFont="1" applyFill="1" applyBorder="1" applyAlignment="1" applyProtection="1">
      <alignment horizontal="center" vertical="center" wrapText="1"/>
    </xf>
    <xf numFmtId="0" fontId="9" fillId="10" borderId="35" xfId="0" applyFont="1" applyFill="1" applyBorder="1" applyAlignment="1" applyProtection="1">
      <alignment horizontal="center" vertical="center" wrapText="1"/>
    </xf>
    <xf numFmtId="0" fontId="9" fillId="10" borderId="3" xfId="0" applyFont="1" applyFill="1" applyBorder="1" applyAlignment="1" applyProtection="1">
      <alignment horizontal="center" vertical="center" wrapText="1"/>
    </xf>
    <xf numFmtId="0" fontId="9" fillId="10" borderId="17" xfId="0" applyFont="1" applyFill="1" applyBorder="1" applyAlignment="1" applyProtection="1">
      <alignment horizontal="center" vertical="center" wrapText="1"/>
      <protection locked="0"/>
    </xf>
    <xf numFmtId="0" fontId="9" fillId="10" borderId="18" xfId="0" applyFont="1" applyFill="1" applyBorder="1" applyAlignment="1" applyProtection="1">
      <alignment horizontal="center" vertical="center" wrapText="1"/>
      <protection locked="0"/>
    </xf>
    <xf numFmtId="0" fontId="9" fillId="10" borderId="1" xfId="0" applyFont="1" applyFill="1" applyBorder="1" applyAlignment="1" applyProtection="1">
      <alignment horizontal="center" vertical="center" wrapText="1"/>
    </xf>
    <xf numFmtId="0" fontId="9" fillId="10" borderId="2" xfId="0" applyFont="1" applyFill="1" applyBorder="1" applyAlignment="1" applyProtection="1">
      <alignment horizontal="center" vertical="center" wrapText="1"/>
    </xf>
    <xf numFmtId="0" fontId="8" fillId="0" borderId="0" xfId="0" applyFont="1" applyBorder="1" applyAlignment="1" applyProtection="1">
      <alignment horizontal="center" vertical="center"/>
      <protection locked="0"/>
    </xf>
    <xf numFmtId="0" fontId="9" fillId="10" borderId="37" xfId="0" applyFont="1" applyFill="1" applyBorder="1" applyAlignment="1" applyProtection="1">
      <alignment horizontal="center" vertical="center"/>
      <protection locked="0"/>
    </xf>
    <xf numFmtId="0" fontId="9" fillId="10" borderId="36" xfId="0" applyFont="1" applyFill="1" applyBorder="1" applyAlignment="1" applyProtection="1">
      <alignment horizontal="center" vertical="center"/>
      <protection locked="0"/>
    </xf>
    <xf numFmtId="0" fontId="9" fillId="10" borderId="23" xfId="0" applyFont="1" applyFill="1" applyBorder="1" applyAlignment="1" applyProtection="1">
      <alignment horizontal="center" vertical="center"/>
      <protection locked="0"/>
    </xf>
    <xf numFmtId="0" fontId="8" fillId="0" borderId="29" xfId="0" applyFont="1" applyBorder="1" applyAlignment="1" applyProtection="1">
      <alignment horizontal="center"/>
      <protection locked="0"/>
    </xf>
    <xf numFmtId="0" fontId="8" fillId="0" borderId="28" xfId="0" applyFont="1" applyBorder="1" applyAlignment="1" applyProtection="1">
      <alignment horizontal="center"/>
      <protection locked="0"/>
    </xf>
    <xf numFmtId="0" fontId="7" fillId="0" borderId="29" xfId="0" applyFont="1" applyBorder="1" applyAlignment="1" applyProtection="1">
      <alignment horizontal="left" vertical="center" wrapText="1"/>
    </xf>
    <xf numFmtId="0" fontId="7" fillId="0" borderId="31" xfId="0" applyFont="1" applyBorder="1" applyAlignment="1" applyProtection="1">
      <alignment horizontal="left" vertical="center" wrapText="1"/>
    </xf>
    <xf numFmtId="0" fontId="7" fillId="0" borderId="28" xfId="0" applyFont="1" applyBorder="1" applyAlignment="1" applyProtection="1">
      <alignment horizontal="left" vertical="center" wrapText="1"/>
    </xf>
    <xf numFmtId="0" fontId="9" fillId="0" borderId="18" xfId="0" applyFont="1" applyFill="1" applyBorder="1" applyAlignment="1" applyProtection="1">
      <alignment horizontal="center"/>
      <protection locked="0"/>
    </xf>
    <xf numFmtId="0" fontId="6" fillId="0" borderId="0" xfId="0" applyFont="1" applyAlignment="1" applyProtection="1">
      <alignment horizontal="center" vertical="center" wrapText="1"/>
      <protection locked="0"/>
    </xf>
    <xf numFmtId="0" fontId="25" fillId="0" borderId="15" xfId="0" applyFont="1" applyBorder="1" applyAlignment="1" applyProtection="1">
      <alignment vertical="center" wrapText="1"/>
    </xf>
    <xf numFmtId="0" fontId="25" fillId="0" borderId="0" xfId="0" applyFont="1" applyBorder="1" applyAlignment="1" applyProtection="1">
      <alignment vertical="center" wrapText="1"/>
    </xf>
    <xf numFmtId="0" fontId="25" fillId="0" borderId="16" xfId="0" applyFont="1" applyBorder="1" applyAlignment="1" applyProtection="1">
      <alignment vertical="center" wrapText="1"/>
    </xf>
    <xf numFmtId="0" fontId="8" fillId="0" borderId="15" xfId="0" applyFont="1" applyBorder="1" applyAlignment="1" applyProtection="1">
      <alignment vertical="center"/>
      <protection locked="0"/>
    </xf>
    <xf numFmtId="0" fontId="8" fillId="9" borderId="1" xfId="0" applyFont="1" applyFill="1" applyBorder="1" applyAlignment="1">
      <alignment wrapText="1"/>
    </xf>
    <xf numFmtId="0" fontId="8" fillId="0" borderId="1" xfId="0" applyFont="1" applyBorder="1" applyAlignment="1">
      <alignment wrapText="1"/>
    </xf>
  </cellXfs>
  <cellStyles count="7">
    <cellStyle name="Hipervínculo" xfId="1" builtinId="8" hidden="1"/>
    <cellStyle name="Hipervínculo" xfId="3" builtinId="8" hidden="1"/>
    <cellStyle name="Hipervínculo visitado" xfId="2" builtinId="9" hidden="1"/>
    <cellStyle name="Hipervínculo visitado" xfId="4" builtinId="9" hidden="1"/>
    <cellStyle name="Normal" xfId="0" builtinId="0"/>
    <cellStyle name="Normal 2" xfId="5"/>
    <cellStyle name="Porcentaje" xfId="6" builtinId="5"/>
  </cellStyles>
  <dxfs count="91">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ont>
        <strike val="0"/>
        <outline val="0"/>
        <shadow val="0"/>
        <u val="none"/>
        <vertAlign val="baseline"/>
        <sz val="1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numFmt numFmtId="0" formatCode="General"/>
      <alignment horizontal="general"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strike val="0"/>
        <outline val="0"/>
        <shadow val="0"/>
        <u val="none"/>
        <vertAlign val="baseline"/>
        <sz val="1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alignment horizontal="center" vertical="center" textRotation="18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fill>
        <patternFill patternType="solid">
          <fgColor indexed="64"/>
          <bgColor rgb="FFFFFF00"/>
        </patternFill>
      </fill>
      <alignment horizontal="right" vertical="center" textRotation="18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strike val="0"/>
        <outline val="0"/>
        <shadow val="0"/>
        <u val="none"/>
        <vertAlign val="baseline"/>
        <sz val="1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fill>
        <patternFill patternType="solid">
          <fgColor indexed="64"/>
          <bgColor rgb="FFFFFF00"/>
        </patternFill>
      </fill>
      <alignment horizontal="left"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strike val="0"/>
        <outline val="0"/>
        <shadow val="0"/>
        <u val="none"/>
        <vertAlign val="baseline"/>
        <sz val="11"/>
        <name val="Arial"/>
        <scheme val="none"/>
      </font>
      <alignment horizontal="center" vertical="center" textRotation="18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strike val="0"/>
        <outline val="0"/>
        <shadow val="0"/>
        <u val="none"/>
        <vertAlign val="baseline"/>
        <sz val="11"/>
        <name val="Arial"/>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1" hidden="1"/>
    </dxf>
    <dxf>
      <font>
        <strike val="0"/>
        <outline val="0"/>
        <shadow val="0"/>
        <u val="none"/>
        <vertAlign val="baseline"/>
        <sz val="1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protection locked="0" hidden="0"/>
    </dxf>
    <dxf>
      <font>
        <strike val="0"/>
        <outline val="0"/>
        <shadow val="0"/>
        <u val="none"/>
        <vertAlign val="baseline"/>
        <sz val="1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strike val="0"/>
        <outline val="0"/>
        <shadow val="0"/>
        <u val="none"/>
        <vertAlign val="baseline"/>
        <sz val="1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1" hidden="1"/>
    </dxf>
    <dxf>
      <font>
        <strike val="0"/>
        <outline val="0"/>
        <shadow val="0"/>
        <u val="none"/>
        <vertAlign val="baseline"/>
        <sz val="1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fill>
        <patternFill patternType="none">
          <fgColor indexed="64"/>
          <bgColor indexed="65"/>
        </patternFill>
      </fill>
      <alignment horizontal="left" vertical="center" textRotation="18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alignment horizontal="left" vertical="center" textRotation="18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alignment horizontal="left" vertical="center" textRotation="18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top style="thin">
          <color indexed="64"/>
        </top>
      </border>
    </dxf>
    <dxf>
      <font>
        <strike val="0"/>
        <outline val="0"/>
        <shadow val="0"/>
        <u val="none"/>
        <vertAlign val="baseline"/>
        <sz val="11"/>
        <name val="Arial"/>
        <scheme val="none"/>
      </font>
      <alignment horizontal="left" vertical="center" textRotation="0" wrapText="1" indent="0" justifyLastLine="0" shrinkToFit="0" readingOrder="0"/>
      <protection locked="0" hidden="0"/>
    </dxf>
    <dxf>
      <border outline="0">
        <bottom style="thin">
          <color auto="1"/>
        </bottom>
      </border>
    </dxf>
    <dxf>
      <font>
        <b/>
        <i val="0"/>
        <strike val="0"/>
        <condense val="0"/>
        <extend val="0"/>
        <outline val="0"/>
        <shadow val="0"/>
        <u val="none"/>
        <vertAlign val="baseline"/>
        <sz val="11"/>
        <color theme="0" tint="-4.9989318521683403E-2"/>
        <name val="Arial"/>
        <scheme val="none"/>
      </font>
      <fill>
        <patternFill patternType="solid">
          <fgColor indexed="64"/>
          <bgColor rgb="FF00B0F0"/>
        </patternFill>
      </fill>
      <alignment horizontal="center" vertical="center" textRotation="0" wrapText="1" indent="0" justifyLastLine="0" shrinkToFit="0" readingOrder="0"/>
      <border diagonalUp="0" diagonalDown="0" outline="0">
        <left style="thin">
          <color auto="1"/>
        </left>
        <right style="thin">
          <color auto="1"/>
        </right>
        <top/>
        <bottom/>
      </border>
      <protection locked="1" hidden="0"/>
    </dxf>
    <dxf>
      <font>
        <strike val="0"/>
        <outline val="0"/>
        <shadow val="0"/>
        <u val="none"/>
        <vertAlign val="baseline"/>
        <sz val="11"/>
        <name val="Arial"/>
        <scheme val="none"/>
      </font>
      <alignment horizontal="center" vertical="center" textRotation="18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fill>
        <patternFill patternType="solid">
          <fgColor indexed="64"/>
          <bgColor rgb="FFFFFF00"/>
        </patternFill>
      </fill>
      <alignment horizontal="right" vertical="center" textRotation="18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fill>
        <patternFill patternType="solid">
          <fgColor indexed="64"/>
          <bgColor rgb="FFFFFF0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alignment horizontal="left" vertical="center" textRotation="18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fill>
        <patternFill patternType="none">
          <fgColor indexed="64"/>
          <bgColor indexed="65"/>
        </patternFill>
      </fill>
      <alignment horizontal="left" vertical="center" textRotation="18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fill>
        <patternFill patternType="none">
          <fgColor indexed="64"/>
          <bgColor indexed="65"/>
        </patternFill>
      </fill>
      <alignment horizontal="justify" vertical="center" textRotation="0" wrapText="1" indent="0" justifyLastLine="0" shrinkToFit="0" readingOrder="0"/>
      <border diagonalUp="0" diagonalDown="0">
        <left style="thin">
          <color auto="1"/>
        </left>
        <right style="thin">
          <color indexed="64"/>
        </right>
        <top style="thin">
          <color indexed="64"/>
        </top>
        <bottom style="thin">
          <color indexed="64"/>
        </bottom>
      </border>
      <protection locked="0" hidden="0"/>
    </dxf>
    <dxf>
      <font>
        <strike val="0"/>
        <outline val="0"/>
        <shadow val="0"/>
        <u val="none"/>
        <vertAlign val="baseline"/>
        <sz val="11"/>
        <name val="Arial"/>
        <scheme val="none"/>
      </font>
      <alignment horizontal="center" vertical="center" textRotation="18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strike val="0"/>
        <outline val="0"/>
        <shadow val="0"/>
        <u val="none"/>
        <vertAlign val="baseline"/>
        <sz val="11"/>
        <name val="Arial"/>
        <scheme val="none"/>
      </font>
      <alignment horizontal="center" vertical="center" textRotation="180" wrapText="1" indent="0" justifyLastLine="0" shrinkToFit="0" readingOrder="0"/>
      <border diagonalUp="0" diagonalDown="0" outline="0">
        <left style="thin">
          <color auto="1"/>
        </left>
        <right style="thin">
          <color auto="1"/>
        </right>
        <top style="thin">
          <color indexed="64"/>
        </top>
        <bottom style="thin">
          <color indexed="64"/>
        </bottom>
      </border>
      <protection locked="0" hidden="0"/>
    </dxf>
    <dxf>
      <font>
        <strike val="0"/>
        <outline val="0"/>
        <shadow val="0"/>
        <u val="none"/>
        <vertAlign val="baseline"/>
        <sz val="11"/>
        <name val="Arial"/>
        <scheme val="none"/>
      </font>
      <numFmt numFmtId="0" formatCode="General"/>
      <alignment horizontal="center" vertical="center" textRotation="0" wrapText="1" indent="0" justifyLastLine="0" shrinkToFit="0" readingOrder="0"/>
      <border diagonalUp="0" diagonalDown="0">
        <left style="thin">
          <color indexed="64"/>
        </left>
        <right style="thin">
          <color auto="1"/>
        </right>
        <top style="thin">
          <color indexed="64"/>
        </top>
        <bottom style="thin">
          <color indexed="64"/>
        </bottom>
      </border>
      <protection locked="0" hidden="0"/>
    </dxf>
    <dxf>
      <border outline="0">
        <top style="thin">
          <color indexed="64"/>
        </top>
      </border>
    </dxf>
    <dxf>
      <font>
        <strike val="0"/>
        <outline val="0"/>
        <shadow val="0"/>
        <u val="none"/>
        <vertAlign val="baseline"/>
        <sz val="11"/>
        <name val="Arial"/>
        <scheme val="none"/>
      </font>
      <alignment horizontal="left" vertical="center"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CFFD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280146</xdr:colOff>
      <xdr:row>0</xdr:row>
      <xdr:rowOff>89086</xdr:rowOff>
    </xdr:from>
    <xdr:to>
      <xdr:col>2</xdr:col>
      <xdr:colOff>1692089</xdr:colOff>
      <xdr:row>1</xdr:row>
      <xdr:rowOff>526677</xdr:rowOff>
    </xdr:to>
    <xdr:pic>
      <xdr:nvPicPr>
        <xdr:cNvPr id="3" name="Imagen 2" descr="Recorte de pantalla"/>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0146" y="89086"/>
          <a:ext cx="4336678" cy="1266826"/>
        </a:xfrm>
        <a:prstGeom prst="rect">
          <a:avLst/>
        </a:prstGeom>
      </xdr:spPr>
    </xdr:pic>
    <xdr:clientData/>
  </xdr:twoCellAnchor>
  <xdr:twoCellAnchor editAs="oneCell">
    <xdr:from>
      <xdr:col>14</xdr:col>
      <xdr:colOff>1165407</xdr:colOff>
      <xdr:row>0</xdr:row>
      <xdr:rowOff>44822</xdr:rowOff>
    </xdr:from>
    <xdr:to>
      <xdr:col>16</xdr:col>
      <xdr:colOff>1074797</xdr:colOff>
      <xdr:row>0</xdr:row>
      <xdr:rowOff>784411</xdr:rowOff>
    </xdr:to>
    <xdr:pic>
      <xdr:nvPicPr>
        <xdr:cNvPr id="5" name="Imagen 4" descr="Recorte de pantalla"/>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490201" y="44822"/>
          <a:ext cx="3091861" cy="7395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29539</xdr:colOff>
      <xdr:row>0</xdr:row>
      <xdr:rowOff>112058</xdr:rowOff>
    </xdr:from>
    <xdr:to>
      <xdr:col>3</xdr:col>
      <xdr:colOff>669296</xdr:colOff>
      <xdr:row>1</xdr:row>
      <xdr:rowOff>694764</xdr:rowOff>
    </xdr:to>
    <xdr:pic>
      <xdr:nvPicPr>
        <xdr:cNvPr id="2" name="Imagen 1" descr="Recorte de pantalla"/>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39" y="112058"/>
          <a:ext cx="2746463" cy="9300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poyo3.gerencia\Downloads\TRABAJO%20-%20CUARENTENA\17-10-2020\SEGTO%20MAPARIESGOSINSTI%20A%2030%20JUNIO\CONSOLIDADO%20RIESGOS%20INSTITUCIONALES.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poyo3.gerencia\Downloads\TRABAJO%20-%20CUARENTENA\22-09-2020\FTO%20MAPA%20RIESGOSACTUALIZADO%20SEPTI%202020.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poyo3.gerencia\Downloads\TRABAJO%20-%20CUARENTENA\22-09-2020\FTO%20MAPA%20AA12||||RIESGOSACTUALIZADO%20SEPTI%202020.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poyo3.gerencia\Desktop\SOPORTES%20EJE%20GESTI&#210;N%20DE%20RIESGOS\21-10-2020\CONSOLIDADO%20RIESGOS%20INSTITUCIONALES.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amica"/>
      <sheetName val="Matriz Riesgos"/>
      <sheetName val="Tabla Proba-Impa"/>
      <sheetName val="Evaluación Controles"/>
      <sheetName val="Mapa -R INHERENTE"/>
      <sheetName val="CONTROL DE CAMBIOS"/>
      <sheetName val="2018-2019"/>
      <sheetName val="VALORACIÓN PRO-IMP"/>
      <sheetName val="Tipos de Riesgos"/>
      <sheetName val="0 - CALOR"/>
      <sheetName val="lista desplegabe "/>
    </sheetNames>
    <sheetDataSet>
      <sheetData sheetId="0"/>
      <sheetData sheetId="1"/>
      <sheetData sheetId="2">
        <row r="3">
          <cell r="B3" t="str">
            <v>CASI SEGURO</v>
          </cell>
        </row>
        <row r="4">
          <cell r="B4" t="str">
            <v>PROBABLE</v>
          </cell>
        </row>
        <row r="5">
          <cell r="B5" t="str">
            <v>POSIBLE</v>
          </cell>
        </row>
        <row r="6">
          <cell r="B6" t="str">
            <v>IMPROBABLE</v>
          </cell>
        </row>
        <row r="7">
          <cell r="B7" t="str">
            <v>RARA VEZ</v>
          </cell>
        </row>
        <row r="11">
          <cell r="B11" t="str">
            <v>CATASTROFICO</v>
          </cell>
        </row>
        <row r="12">
          <cell r="B12" t="str">
            <v>MAYOR</v>
          </cell>
        </row>
        <row r="13">
          <cell r="B13" t="str">
            <v>MODERADO</v>
          </cell>
        </row>
        <row r="14">
          <cell r="B14" t="str">
            <v>MENOR</v>
          </cell>
        </row>
        <row r="15">
          <cell r="B15" t="str">
            <v>INSIGNIFICANTE</v>
          </cell>
        </row>
      </sheetData>
      <sheetData sheetId="3"/>
      <sheetData sheetId="4"/>
      <sheetData sheetId="5"/>
      <sheetData sheetId="6"/>
      <sheetData sheetId="7"/>
      <sheetData sheetId="8">
        <row r="2">
          <cell r="G2" t="str">
            <v>Mensual</v>
          </cell>
        </row>
        <row r="3">
          <cell r="G3" t="str">
            <v>Bimestral</v>
          </cell>
        </row>
        <row r="4">
          <cell r="G4" t="str">
            <v>Trimestral</v>
          </cell>
        </row>
        <row r="5">
          <cell r="G5" t="str">
            <v>Semestral</v>
          </cell>
        </row>
        <row r="6">
          <cell r="G6" t="str">
            <v>Anual</v>
          </cell>
        </row>
        <row r="7">
          <cell r="G7" t="str">
            <v>Continuo</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amica"/>
      <sheetName val="Evaluación Controles"/>
      <sheetName val="Matriz Riesgos"/>
      <sheetName val="Mapa -R INHERENTE"/>
      <sheetName val="Tabla Proba-Impa"/>
      <sheetName val="VALORACIÓN PRO-IMP"/>
      <sheetName val="Tipos de Riesgos"/>
    </sheetNames>
    <sheetDataSet>
      <sheetData sheetId="0"/>
      <sheetData sheetId="1">
        <row r="9">
          <cell r="AJ9">
            <v>0</v>
          </cell>
        </row>
        <row r="10">
          <cell r="Z10" t="str">
            <v>Debil</v>
          </cell>
          <cell r="AM10" t="e">
            <v>#N/A</v>
          </cell>
        </row>
        <row r="11">
          <cell r="Z11" t="str">
            <v>Debil</v>
          </cell>
          <cell r="AM11" t="e">
            <v>#N/A</v>
          </cell>
        </row>
        <row r="12">
          <cell r="Z12" t="str">
            <v>Debil</v>
          </cell>
          <cell r="AM12" t="e">
            <v>#N/A</v>
          </cell>
        </row>
        <row r="13">
          <cell r="Z13" t="str">
            <v>Debil</v>
          </cell>
          <cell r="AM13" t="e">
            <v>#N/A</v>
          </cell>
        </row>
        <row r="14">
          <cell r="Z14" t="str">
            <v>Debil</v>
          </cell>
          <cell r="AM14" t="e">
            <v>#N/A</v>
          </cell>
        </row>
        <row r="15">
          <cell r="Z15" t="str">
            <v>Debil</v>
          </cell>
          <cell r="AM15" t="e">
            <v>#N/A</v>
          </cell>
        </row>
        <row r="16">
          <cell r="Z16" t="str">
            <v>Debil</v>
          </cell>
          <cell r="AM16" t="e">
            <v>#N/A</v>
          </cell>
        </row>
        <row r="17">
          <cell r="Z17" t="str">
            <v>Debil</v>
          </cell>
          <cell r="AM17" t="e">
            <v>#N/A</v>
          </cell>
        </row>
        <row r="18">
          <cell r="Z18" t="str">
            <v>Debil</v>
          </cell>
          <cell r="AM18" t="e">
            <v>#N/A</v>
          </cell>
        </row>
        <row r="19">
          <cell r="Z19" t="str">
            <v>Debil</v>
          </cell>
          <cell r="AM19" t="e">
            <v>#N/A</v>
          </cell>
        </row>
        <row r="20">
          <cell r="Z20" t="str">
            <v>Debil</v>
          </cell>
          <cell r="AM20" t="e">
            <v>#N/A</v>
          </cell>
        </row>
        <row r="21">
          <cell r="Z21" t="str">
            <v>Debil</v>
          </cell>
          <cell r="AM21" t="e">
            <v>#N/A</v>
          </cell>
        </row>
        <row r="22">
          <cell r="Z22" t="str">
            <v>Debil</v>
          </cell>
          <cell r="AM22" t="e">
            <v>#N/A</v>
          </cell>
        </row>
        <row r="23">
          <cell r="Z23" t="str">
            <v>Debil</v>
          </cell>
          <cell r="AM23" t="e">
            <v>#N/A</v>
          </cell>
        </row>
        <row r="24">
          <cell r="Z24" t="str">
            <v>Debil</v>
          </cell>
          <cell r="AM24" t="e">
            <v>#N/A</v>
          </cell>
        </row>
        <row r="25">
          <cell r="Z25" t="str">
            <v>Debil</v>
          </cell>
          <cell r="AM25" t="e">
            <v>#N/A</v>
          </cell>
        </row>
        <row r="26">
          <cell r="Z26" t="str">
            <v>Debil</v>
          </cell>
          <cell r="AM26" t="e">
            <v>#N/A</v>
          </cell>
        </row>
        <row r="27">
          <cell r="Z27" t="str">
            <v>Debil</v>
          </cell>
          <cell r="AM27" t="e">
            <v>#N/A</v>
          </cell>
        </row>
        <row r="28">
          <cell r="Z28" t="str">
            <v>Debil</v>
          </cell>
          <cell r="AM28" t="e">
            <v>#N/A</v>
          </cell>
        </row>
        <row r="29">
          <cell r="Z29" t="str">
            <v>Debil</v>
          </cell>
          <cell r="AM29" t="e">
            <v>#N/A</v>
          </cell>
        </row>
        <row r="30">
          <cell r="Z30" t="str">
            <v>Debil</v>
          </cell>
          <cell r="AM30" t="e">
            <v>#N/A</v>
          </cell>
        </row>
        <row r="31">
          <cell r="Z31" t="str">
            <v>Debil</v>
          </cell>
          <cell r="AM31" t="e">
            <v>#N/A</v>
          </cell>
        </row>
        <row r="32">
          <cell r="Z32" t="str">
            <v>Debil</v>
          </cell>
          <cell r="AM32" t="e">
            <v>#N/A</v>
          </cell>
        </row>
        <row r="33">
          <cell r="Z33" t="str">
            <v>Debil</v>
          </cell>
          <cell r="AM33" t="e">
            <v>#N/A</v>
          </cell>
        </row>
        <row r="34">
          <cell r="Z34" t="str">
            <v>Debil</v>
          </cell>
          <cell r="AM34" t="e">
            <v>#N/A</v>
          </cell>
        </row>
        <row r="35">
          <cell r="Z35" t="str">
            <v>Debil</v>
          </cell>
          <cell r="AM35" t="e">
            <v>#N/A</v>
          </cell>
        </row>
        <row r="36">
          <cell r="Z36" t="str">
            <v>Debil</v>
          </cell>
          <cell r="AM36" t="e">
            <v>#N/A</v>
          </cell>
        </row>
        <row r="37">
          <cell r="Z37" t="str">
            <v>Debil</v>
          </cell>
          <cell r="AM37" t="e">
            <v>#N/A</v>
          </cell>
        </row>
        <row r="38">
          <cell r="Z38" t="str">
            <v>Debil</v>
          </cell>
          <cell r="AM38" t="e">
            <v>#N/A</v>
          </cell>
        </row>
        <row r="39">
          <cell r="Z39" t="str">
            <v>Debil</v>
          </cell>
          <cell r="AM39" t="e">
            <v>#N/A</v>
          </cell>
        </row>
        <row r="40">
          <cell r="Z40" t="str">
            <v>Debil</v>
          </cell>
          <cell r="AM40" t="e">
            <v>#N/A</v>
          </cell>
        </row>
      </sheetData>
      <sheetData sheetId="2"/>
      <sheetData sheetId="3"/>
      <sheetData sheetId="4"/>
      <sheetData sheetId="5">
        <row r="38">
          <cell r="G38">
            <v>1</v>
          </cell>
          <cell r="H38">
            <v>0</v>
          </cell>
          <cell r="I38" t="str">
            <v>BAJO</v>
          </cell>
        </row>
        <row r="39">
          <cell r="G39">
            <v>2</v>
          </cell>
          <cell r="H39">
            <v>0</v>
          </cell>
          <cell r="I39" t="str">
            <v>BAJO</v>
          </cell>
        </row>
        <row r="40">
          <cell r="G40">
            <v>3</v>
          </cell>
          <cell r="H40">
            <v>0</v>
          </cell>
          <cell r="I40" t="str">
            <v>MODERADO</v>
          </cell>
        </row>
        <row r="41">
          <cell r="G41">
            <v>4</v>
          </cell>
          <cell r="H41">
            <v>0</v>
          </cell>
          <cell r="I41" t="str">
            <v>MODERADO</v>
          </cell>
        </row>
        <row r="42">
          <cell r="G42">
            <v>5</v>
          </cell>
          <cell r="H42">
            <v>0</v>
          </cell>
          <cell r="I42" t="str">
            <v>MODERADO</v>
          </cell>
        </row>
        <row r="43">
          <cell r="G43">
            <v>6</v>
          </cell>
          <cell r="H43">
            <v>0</v>
          </cell>
          <cell r="I43" t="str">
            <v>MODERADO</v>
          </cell>
        </row>
        <row r="44">
          <cell r="G44">
            <v>8</v>
          </cell>
          <cell r="H44">
            <v>0</v>
          </cell>
          <cell r="I44" t="str">
            <v xml:space="preserve">ALTO </v>
          </cell>
        </row>
        <row r="45">
          <cell r="G45">
            <v>9</v>
          </cell>
          <cell r="H45">
            <v>0</v>
          </cell>
          <cell r="I45" t="str">
            <v xml:space="preserve">ALTO </v>
          </cell>
        </row>
        <row r="46">
          <cell r="G46">
            <v>10</v>
          </cell>
          <cell r="H46">
            <v>0</v>
          </cell>
          <cell r="I46" t="str">
            <v xml:space="preserve">ALTO </v>
          </cell>
        </row>
        <row r="47">
          <cell r="G47">
            <v>12</v>
          </cell>
          <cell r="H47">
            <v>0</v>
          </cell>
          <cell r="I47" t="str">
            <v xml:space="preserve">ALTO </v>
          </cell>
        </row>
        <row r="48">
          <cell r="G48">
            <v>15</v>
          </cell>
          <cell r="H48">
            <v>0</v>
          </cell>
          <cell r="I48" t="str">
            <v xml:space="preserve">EXTREMO </v>
          </cell>
        </row>
        <row r="49">
          <cell r="G49">
            <v>16</v>
          </cell>
          <cell r="H49">
            <v>0</v>
          </cell>
          <cell r="I49" t="str">
            <v xml:space="preserve">EXTREMO </v>
          </cell>
        </row>
        <row r="50">
          <cell r="G50">
            <v>20</v>
          </cell>
          <cell r="H50">
            <v>0</v>
          </cell>
          <cell r="I50" t="str">
            <v xml:space="preserve">EXTREMO </v>
          </cell>
        </row>
        <row r="51">
          <cell r="G51">
            <v>25</v>
          </cell>
          <cell r="H51">
            <v>0</v>
          </cell>
          <cell r="I51" t="str">
            <v xml:space="preserve">EXTREMO </v>
          </cell>
        </row>
      </sheetData>
      <sheetData sheetId="6">
        <row r="2">
          <cell r="A2" t="str">
            <v>Estratégico</v>
          </cell>
          <cell r="G2" t="str">
            <v>Mensual</v>
          </cell>
        </row>
        <row r="3">
          <cell r="A3" t="str">
            <v>Gerencial</v>
          </cell>
          <cell r="G3" t="str">
            <v>Bimestral</v>
          </cell>
        </row>
        <row r="4">
          <cell r="A4" t="str">
            <v>Operativos</v>
          </cell>
          <cell r="G4" t="str">
            <v>Trimestral</v>
          </cell>
        </row>
        <row r="5">
          <cell r="A5" t="str">
            <v>Financieros</v>
          </cell>
          <cell r="G5" t="str">
            <v>Semestral</v>
          </cell>
        </row>
        <row r="6">
          <cell r="A6" t="str">
            <v>Tecnológicos</v>
          </cell>
          <cell r="G6" t="str">
            <v>Anual</v>
          </cell>
        </row>
        <row r="7">
          <cell r="A7" t="str">
            <v>Legal</v>
          </cell>
          <cell r="G7" t="str">
            <v>Continuo</v>
          </cell>
        </row>
        <row r="8">
          <cell r="A8" t="str">
            <v>Reputacional</v>
          </cell>
        </row>
        <row r="9">
          <cell r="A9" t="str">
            <v>Corrupción</v>
          </cell>
        </row>
        <row r="10">
          <cell r="A10" t="str">
            <v>Seguirdad Informática</v>
          </cell>
        </row>
        <row r="11">
          <cell r="A11" t="str">
            <v>Clínicos</v>
          </cell>
        </row>
        <row r="12">
          <cell r="A12" t="str">
            <v>Poblacional</v>
          </cell>
        </row>
        <row r="13">
          <cell r="A13" t="str">
            <v>Seguridad y Salud en el Trabajo</v>
          </cell>
        </row>
        <row r="14">
          <cell r="A14" t="str">
            <v>LAFT</v>
          </cell>
        </row>
        <row r="15">
          <cell r="A15" t="str">
            <v>Ambiental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luación Controle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amica"/>
      <sheetName val="Matriz Riesgos"/>
      <sheetName val="Tabla Proba-Impa"/>
      <sheetName val="Evaluación Controles"/>
      <sheetName val="Mapa -R INHERENTE"/>
      <sheetName val="CONTROL DE CAMBIOS"/>
      <sheetName val="2018-2019"/>
      <sheetName val="VALORACIÓN PRO-IMP"/>
      <sheetName val="Tipos de Riesgos"/>
      <sheetName val="0 - CALOR"/>
      <sheetName val="lista desplegab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8">
          <cell r="G38">
            <v>1</v>
          </cell>
          <cell r="H38">
            <v>0</v>
          </cell>
          <cell r="I38" t="str">
            <v>BAJO</v>
          </cell>
        </row>
        <row r="39">
          <cell r="G39">
            <v>2</v>
          </cell>
          <cell r="H39">
            <v>0</v>
          </cell>
          <cell r="I39" t="str">
            <v>BAJO</v>
          </cell>
        </row>
        <row r="40">
          <cell r="G40">
            <v>3</v>
          </cell>
          <cell r="H40">
            <v>0</v>
          </cell>
          <cell r="I40" t="str">
            <v>MODERADO</v>
          </cell>
        </row>
        <row r="41">
          <cell r="G41">
            <v>4</v>
          </cell>
          <cell r="H41">
            <v>0</v>
          </cell>
          <cell r="I41" t="str">
            <v>MODERADO</v>
          </cell>
        </row>
        <row r="42">
          <cell r="G42">
            <v>5</v>
          </cell>
          <cell r="H42">
            <v>0</v>
          </cell>
          <cell r="I42" t="str">
            <v>MODERADO</v>
          </cell>
        </row>
        <row r="43">
          <cell r="G43">
            <v>6</v>
          </cell>
          <cell r="H43">
            <v>0</v>
          </cell>
          <cell r="I43" t="str">
            <v>MODERADO</v>
          </cell>
        </row>
        <row r="44">
          <cell r="G44">
            <v>8</v>
          </cell>
          <cell r="H44">
            <v>0</v>
          </cell>
          <cell r="I44" t="str">
            <v xml:space="preserve">ALTO </v>
          </cell>
        </row>
        <row r="45">
          <cell r="G45">
            <v>9</v>
          </cell>
          <cell r="H45">
            <v>0</v>
          </cell>
          <cell r="I45" t="str">
            <v xml:space="preserve">ALTO </v>
          </cell>
        </row>
        <row r="46">
          <cell r="G46">
            <v>10</v>
          </cell>
          <cell r="H46">
            <v>0</v>
          </cell>
          <cell r="I46" t="str">
            <v xml:space="preserve">ALTO </v>
          </cell>
        </row>
        <row r="47">
          <cell r="G47">
            <v>12</v>
          </cell>
          <cell r="H47">
            <v>0</v>
          </cell>
          <cell r="I47" t="str">
            <v xml:space="preserve">ALTO </v>
          </cell>
        </row>
        <row r="48">
          <cell r="G48">
            <v>15</v>
          </cell>
          <cell r="H48">
            <v>0</v>
          </cell>
          <cell r="I48" t="str">
            <v xml:space="preserve">EXTREMO </v>
          </cell>
        </row>
        <row r="49">
          <cell r="G49">
            <v>16</v>
          </cell>
          <cell r="H49">
            <v>0</v>
          </cell>
          <cell r="I49" t="str">
            <v xml:space="preserve">EXTREMO </v>
          </cell>
        </row>
        <row r="50">
          <cell r="G50">
            <v>20</v>
          </cell>
          <cell r="H50">
            <v>0</v>
          </cell>
          <cell r="I50" t="str">
            <v xml:space="preserve">EXTREMO </v>
          </cell>
        </row>
        <row r="51">
          <cell r="G51">
            <v>25</v>
          </cell>
          <cell r="H51">
            <v>0</v>
          </cell>
          <cell r="I51" t="str">
            <v xml:space="preserve">EXTREMO </v>
          </cell>
        </row>
      </sheetData>
      <sheetData sheetId="8" refreshError="1"/>
      <sheetData sheetId="9" refreshError="1"/>
      <sheetData sheetId="10" refreshError="1"/>
    </sheetDataSet>
  </externalBook>
</externalLink>
</file>

<file path=xl/tables/table1.xml><?xml version="1.0" encoding="utf-8"?>
<table xmlns="http://schemas.openxmlformats.org/spreadsheetml/2006/main" id="1" name="MATRIZ_RIESGOS" displayName="MATRIZ_RIESGOS" ref="A11:P91" totalsRowShown="0" headerRowDxfId="90" dataDxfId="88" headerRowBorderDxfId="89" tableBorderDxfId="87">
  <autoFilter ref="A11:P91"/>
  <tableColumns count="16">
    <tableColumn id="1" name="ID_Riesgo" dataDxfId="86">
      <calculatedColumnFormula>+CONCATENATE("R",ROW(#REF!),"",LEFT(MATRIZ_RIESGOS[TIPOLOGIA],3)," ","-", " ")</calculatedColumnFormula>
    </tableColumn>
    <tableColumn id="31" name="PROCESO" dataDxfId="85"/>
    <tableColumn id="2" name="SUBPROCESO" dataDxfId="84"/>
    <tableColumn id="3" name="RIESGO" dataDxfId="83"/>
    <tableColumn id="4" name="TIPOLOGIA" dataDxfId="82"/>
    <tableColumn id="5" name="CAUSA" dataDxfId="81"/>
    <tableColumn id="6" name="CONSECUENCIAS" dataDxfId="80"/>
    <tableColumn id="15" name="IMPACTO" dataDxfId="79"/>
    <tableColumn id="10" name="PROBABILIDAD" dataDxfId="78"/>
    <tableColumn id="19" name="Columna1" dataDxfId="77">
      <calculatedColumnFormula>+MATRIZ_RIESGOS[[#This Row],[IMPACTO]]*MATRIZ_RIESGOS[[#This Row],[PROBABILIDAD]]</calculatedColumnFormula>
    </tableColumn>
    <tableColumn id="30" name="RIESGO INHERENTE" dataDxfId="76">
      <calculatedColumnFormula>+LOOKUP(MATRIZ_RIESGOS[[#This Row],[Columna1]],'[2]VALORACIÓN PRO-IMP'!$G$38:$H$51,'[2]VALORACIÓN PRO-IMP'!$I$38:$I$51)</calculatedColumnFormula>
    </tableColumn>
    <tableColumn id="9" name="OPCIÓN DE MANEJO" dataDxfId="75"/>
    <tableColumn id="11" name="ACTIVIDAD DE CONTROL" dataDxfId="74"/>
    <tableColumn id="18" name="EVIDENCIA" dataDxfId="73"/>
    <tableColumn id="12" name="CARGO DE RESPONSABLE" dataDxfId="72"/>
    <tableColumn id="13" name="INDICADOR " dataDxfId="71"/>
  </tableColumns>
  <tableStyleInfo name="TableStyleMedium2" showFirstColumn="0" showLastColumn="0" showRowStripes="1" showColumnStripes="0"/>
</table>
</file>

<file path=xl/tables/table2.xml><?xml version="1.0" encoding="utf-8"?>
<table xmlns="http://schemas.openxmlformats.org/spreadsheetml/2006/main" id="3" name="MATRIZ_RIESGOS4" displayName="MATRIZ_RIESGOS4" ref="A10:W90" totalsRowShown="0" headerRowDxfId="70" dataDxfId="68" headerRowBorderDxfId="69" tableBorderDxfId="67">
  <autoFilter ref="A10:W90"/>
  <tableColumns count="23">
    <tableColumn id="1" name="ID" dataDxfId="66">
      <calculatedColumnFormula>+CONCATENATE("R",ROW(A6),"",LEFT(MATRIZ_RIESGOS4[TIPOLOGIA],3)," ","-", " ")</calculatedColumnFormula>
    </tableColumn>
    <tableColumn id="31" name="PROCESO" dataDxfId="65"/>
    <tableColumn id="2" name="SUBPROCESO" dataDxfId="64"/>
    <tableColumn id="3" name="RIESGO" dataDxfId="63"/>
    <tableColumn id="4" name="TIPOLOGIA" dataDxfId="62"/>
    <tableColumn id="22" name="CAUSA" dataDxfId="61"/>
    <tableColumn id="17" name="CONSECUENCIAS" dataDxfId="60"/>
    <tableColumn id="15" name="IMPACTO" dataDxfId="59"/>
    <tableColumn id="10" name="PROBABILIDAD" dataDxfId="58"/>
    <tableColumn id="19" name="Columna1" dataDxfId="57">
      <calculatedColumnFormula>+MATRIZ_RIESGOS4[[#This Row],[IMPACTO]]*MATRIZ_RIESGOS4[[#This Row],[PROBABILIDAD]]</calculatedColumnFormula>
    </tableColumn>
    <tableColumn id="7" name="PROBABILIDAD2" dataDxfId="56"/>
    <tableColumn id="8" name="IMPACTO2" dataDxfId="55"/>
    <tableColumn id="30" name="RIESGO INHERENTE" dataDxfId="54">
      <calculatedColumnFormula>+LOOKUP(MATRIZ_RIESGOS4[[#This Row],[Columna1]],'[4]VALORACIÓN PRO-IMP'!$G$38:$H$51,'[4]VALORACIÓN PRO-IMP'!$I$38:$I$51)</calculatedColumnFormula>
    </tableColumn>
    <tableColumn id="9" name="OPCIÓN DE MANEJO" dataDxfId="53"/>
    <tableColumn id="11" name="     ACTIVIDAD DE CONTROL._x000a__x000a_1. RESPONSABLE. 2.PERIODICIDAD. 3. PROPOSITO._x000a_4CÓMO REALIZA LA ACTIOVIDAD. 5. DESVIACIONES." dataDxfId="52"/>
    <tableColumn id="18" name="EVIDENCIA" dataDxfId="51"/>
    <tableColumn id="12" name="CARGO O ACTIVIDAD DE RESPONSABLE_x000a_" dataDxfId="50"/>
    <tableColumn id="13" name="PERIOCIDAD DE CONTROL" dataDxfId="49"/>
    <tableColumn id="14" name="IMPACTO RIESGO RESIDUAL" dataDxfId="48"/>
    <tableColumn id="21" name="PROBABILIDAD RIESGO RESIDUAL" dataDxfId="47"/>
    <tableColumn id="20" name="GRADO DE EXPOSICIÓN (RESIDUAL)" dataDxfId="46"/>
    <tableColumn id="16" name="SOLIDEZ " dataDxfId="45"/>
    <tableColumn id="23" name="RESPONSABLE" dataDxfId="44"/>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1:AO173"/>
  <sheetViews>
    <sheetView topLeftCell="M6" zoomScale="55" zoomScaleNormal="55" zoomScalePageLayoutView="70" workbookViewId="0">
      <selection activeCell="S11" sqref="S11"/>
    </sheetView>
  </sheetViews>
  <sheetFormatPr baseColWidth="10" defaultColWidth="9.140625" defaultRowHeight="15" x14ac:dyDescent="0.25"/>
  <cols>
    <col min="1" max="1" width="15" style="38" customWidth="1"/>
    <col min="2" max="2" width="28.85546875" style="38" customWidth="1"/>
    <col min="3" max="3" width="29.140625" style="60" customWidth="1"/>
    <col min="4" max="4" width="43.85546875" style="38" customWidth="1"/>
    <col min="5" max="5" width="12.28515625" style="38" customWidth="1"/>
    <col min="6" max="6" width="16.7109375" style="38" customWidth="1"/>
    <col min="7" max="7" width="17.140625" style="38" customWidth="1"/>
    <col min="8" max="8" width="13.85546875" style="38" customWidth="1"/>
    <col min="9" max="10" width="12.28515625" style="38" customWidth="1"/>
    <col min="11" max="11" width="25.28515625" style="38" customWidth="1"/>
    <col min="12" max="12" width="28" style="38" customWidth="1"/>
    <col min="13" max="13" width="57.28515625" style="38" customWidth="1"/>
    <col min="14" max="16" width="23.85546875" style="38" customWidth="1"/>
    <col min="17" max="17" width="26.42578125" style="38" customWidth="1"/>
    <col min="18" max="18" width="95.5703125" style="88" customWidth="1"/>
    <col min="19" max="19" width="23.7109375" style="38" customWidth="1"/>
    <col min="20" max="22" width="34.42578125" style="38" customWidth="1"/>
    <col min="23" max="23" width="28.140625" style="38" customWidth="1"/>
    <col min="24" max="25" width="12.28515625" style="38" customWidth="1"/>
    <col min="26" max="26" width="41.42578125" style="38" customWidth="1"/>
    <col min="27" max="28" width="12.28515625" style="38" customWidth="1"/>
    <col min="29" max="29" width="35.28515625" style="38" customWidth="1"/>
    <col min="30" max="16384" width="9.140625" style="38"/>
  </cols>
  <sheetData>
    <row r="1" spans="1:41" ht="65.25" customHeight="1" thickBot="1" x14ac:dyDescent="0.25">
      <c r="A1" s="225"/>
      <c r="B1" s="226"/>
      <c r="C1" s="227"/>
      <c r="D1" s="235" t="s">
        <v>17</v>
      </c>
      <c r="E1" s="236"/>
      <c r="F1" s="236"/>
      <c r="G1" s="236"/>
      <c r="H1" s="236"/>
      <c r="I1" s="236"/>
      <c r="J1" s="236"/>
      <c r="K1" s="236"/>
      <c r="L1" s="236"/>
      <c r="M1" s="236"/>
      <c r="N1" s="236"/>
      <c r="O1" s="236"/>
      <c r="P1" s="236"/>
      <c r="Q1" s="237"/>
      <c r="R1" s="75"/>
      <c r="S1" s="37"/>
      <c r="T1" s="37"/>
      <c r="U1" s="37"/>
      <c r="V1" s="37"/>
      <c r="W1" s="37"/>
      <c r="X1" s="37"/>
      <c r="Y1" s="37"/>
      <c r="Z1" s="37"/>
      <c r="AA1" s="37"/>
      <c r="AB1" s="37"/>
      <c r="AC1" s="37"/>
      <c r="AD1" s="37"/>
      <c r="AE1" s="37"/>
      <c r="AF1" s="37"/>
      <c r="AG1" s="37"/>
      <c r="AH1" s="37"/>
      <c r="AI1" s="37"/>
      <c r="AJ1" s="37"/>
      <c r="AK1" s="37"/>
      <c r="AL1" s="37"/>
      <c r="AM1" s="37"/>
      <c r="AN1" s="37"/>
      <c r="AO1" s="37"/>
    </row>
    <row r="2" spans="1:41" ht="54.75" customHeight="1" thickBot="1" x14ac:dyDescent="0.25">
      <c r="A2" s="228"/>
      <c r="B2" s="229"/>
      <c r="C2" s="230"/>
      <c r="D2" s="235" t="s">
        <v>55</v>
      </c>
      <c r="E2" s="236"/>
      <c r="F2" s="236"/>
      <c r="G2" s="236"/>
      <c r="H2" s="236"/>
      <c r="I2" s="236"/>
      <c r="J2" s="236"/>
      <c r="K2" s="236"/>
      <c r="L2" s="236"/>
      <c r="M2" s="236"/>
      <c r="N2" s="236"/>
      <c r="O2" s="236"/>
      <c r="P2" s="237"/>
      <c r="Q2" s="113" t="s">
        <v>18</v>
      </c>
      <c r="R2" s="37"/>
      <c r="S2" s="37"/>
      <c r="T2" s="37"/>
      <c r="U2" s="37"/>
      <c r="V2" s="37"/>
      <c r="W2" s="37"/>
      <c r="X2" s="37"/>
      <c r="Y2" s="37"/>
      <c r="Z2" s="37"/>
      <c r="AA2" s="37"/>
      <c r="AB2" s="37"/>
      <c r="AC2" s="37"/>
      <c r="AD2" s="37"/>
      <c r="AE2" s="37"/>
      <c r="AF2" s="37"/>
      <c r="AG2" s="37"/>
      <c r="AH2" s="37"/>
      <c r="AI2" s="37"/>
      <c r="AJ2" s="37"/>
      <c r="AK2" s="37"/>
      <c r="AL2" s="37"/>
      <c r="AM2" s="37"/>
      <c r="AN2" s="37"/>
      <c r="AO2" s="37"/>
    </row>
    <row r="3" spans="1:41" thickBot="1" x14ac:dyDescent="0.25">
      <c r="A3" s="39"/>
      <c r="B3" s="40"/>
      <c r="C3" s="40"/>
      <c r="D3" s="40"/>
      <c r="E3" s="40"/>
      <c r="F3" s="40"/>
      <c r="G3" s="40"/>
      <c r="H3" s="40"/>
      <c r="I3" s="40"/>
      <c r="J3" s="41"/>
      <c r="K3" s="41"/>
      <c r="L3" s="40"/>
      <c r="M3" s="40"/>
      <c r="N3" s="40"/>
      <c r="O3" s="40"/>
      <c r="P3" s="40"/>
      <c r="Q3" s="37"/>
      <c r="R3" s="37"/>
      <c r="S3" s="37"/>
      <c r="T3" s="37"/>
      <c r="U3" s="37"/>
      <c r="V3" s="37"/>
      <c r="W3" s="37"/>
      <c r="X3" s="40"/>
      <c r="Y3" s="40"/>
      <c r="Z3" s="40"/>
      <c r="AA3" s="40"/>
      <c r="AB3" s="40"/>
      <c r="AC3" s="40"/>
      <c r="AD3" s="37"/>
      <c r="AE3" s="37"/>
      <c r="AF3" s="37"/>
      <c r="AG3" s="37"/>
      <c r="AH3" s="37"/>
      <c r="AI3" s="37"/>
      <c r="AJ3" s="37"/>
      <c r="AK3" s="37"/>
      <c r="AL3" s="37"/>
      <c r="AM3" s="37"/>
      <c r="AN3" s="37"/>
      <c r="AO3" s="37"/>
    </row>
    <row r="4" spans="1:41" ht="41.25" customHeight="1" thickBot="1" x14ac:dyDescent="0.25">
      <c r="A4" s="219" t="s">
        <v>19</v>
      </c>
      <c r="B4" s="231"/>
      <c r="C4" s="232" t="s">
        <v>20</v>
      </c>
      <c r="D4" s="233"/>
      <c r="E4" s="233"/>
      <c r="F4" s="233"/>
      <c r="G4" s="233"/>
      <c r="H4" s="233"/>
      <c r="I4" s="233"/>
      <c r="J4" s="233"/>
      <c r="K4" s="233"/>
      <c r="L4" s="233"/>
      <c r="M4" s="233"/>
      <c r="N4" s="233"/>
      <c r="O4" s="233"/>
      <c r="P4" s="234"/>
      <c r="Q4" s="114" t="s">
        <v>21</v>
      </c>
      <c r="R4" s="113"/>
      <c r="S4" s="37"/>
      <c r="T4" s="37"/>
      <c r="U4" s="37"/>
      <c r="V4" s="37"/>
      <c r="W4" s="37"/>
      <c r="X4" s="37"/>
      <c r="Y4" s="37"/>
      <c r="Z4" s="37"/>
      <c r="AA4" s="37"/>
      <c r="AB4" s="37"/>
      <c r="AC4" s="37"/>
      <c r="AD4" s="37"/>
      <c r="AE4" s="37"/>
      <c r="AF4" s="37"/>
      <c r="AG4" s="37"/>
      <c r="AH4" s="37"/>
      <c r="AI4" s="37"/>
      <c r="AJ4" s="37"/>
      <c r="AK4" s="37"/>
      <c r="AL4" s="37"/>
      <c r="AM4" s="37"/>
      <c r="AN4" s="37"/>
      <c r="AO4" s="37"/>
    </row>
    <row r="5" spans="1:41" x14ac:dyDescent="0.2">
      <c r="A5" s="219" t="s">
        <v>22</v>
      </c>
      <c r="B5" s="220"/>
      <c r="C5" s="221" t="s">
        <v>23</v>
      </c>
      <c r="D5" s="222"/>
      <c r="E5" s="222"/>
      <c r="F5" s="222"/>
      <c r="G5" s="222"/>
      <c r="H5" s="222"/>
      <c r="I5" s="222"/>
      <c r="J5" s="222"/>
      <c r="K5" s="222"/>
      <c r="L5" s="222"/>
      <c r="M5" s="222"/>
      <c r="N5" s="222"/>
      <c r="O5" s="222"/>
      <c r="P5" s="222"/>
      <c r="Q5" s="37"/>
      <c r="R5" s="37"/>
      <c r="S5" s="37"/>
      <c r="T5" s="37"/>
      <c r="U5" s="37"/>
      <c r="V5" s="37"/>
      <c r="W5" s="37"/>
      <c r="X5" s="37"/>
      <c r="Y5" s="37"/>
      <c r="Z5" s="37"/>
      <c r="AA5" s="37"/>
      <c r="AB5" s="37"/>
      <c r="AC5" s="37"/>
      <c r="AD5" s="37"/>
      <c r="AE5" s="37"/>
      <c r="AF5" s="37"/>
      <c r="AG5" s="37"/>
      <c r="AH5" s="37"/>
      <c r="AI5" s="37"/>
      <c r="AJ5" s="37"/>
      <c r="AK5" s="37"/>
      <c r="AL5" s="37"/>
      <c r="AM5" s="37"/>
      <c r="AN5" s="37"/>
      <c r="AO5" s="37"/>
    </row>
    <row r="6" spans="1:41" ht="110.25" customHeight="1" x14ac:dyDescent="0.2">
      <c r="A6" s="216" t="s">
        <v>24</v>
      </c>
      <c r="B6" s="216"/>
      <c r="C6" s="223" t="s">
        <v>25</v>
      </c>
      <c r="D6" s="224"/>
      <c r="E6" s="224"/>
      <c r="F6" s="224"/>
      <c r="G6" s="224"/>
      <c r="H6" s="224"/>
      <c r="I6" s="224"/>
      <c r="J6" s="224"/>
      <c r="K6" s="224"/>
      <c r="L6" s="224"/>
      <c r="M6" s="224"/>
      <c r="N6" s="224"/>
      <c r="O6" s="224"/>
      <c r="P6" s="224"/>
      <c r="Q6" s="112" t="s">
        <v>26</v>
      </c>
      <c r="R6" s="115"/>
      <c r="S6" s="37"/>
      <c r="T6" s="37"/>
      <c r="U6" s="37"/>
      <c r="V6" s="37"/>
      <c r="W6" s="37"/>
      <c r="X6" s="37"/>
      <c r="Y6" s="37"/>
      <c r="Z6" s="37"/>
      <c r="AA6" s="37"/>
      <c r="AB6" s="37"/>
      <c r="AC6" s="37"/>
      <c r="AD6" s="37"/>
      <c r="AE6" s="37"/>
      <c r="AF6" s="37"/>
      <c r="AG6" s="37"/>
      <c r="AH6" s="37"/>
      <c r="AI6" s="37"/>
      <c r="AJ6" s="37"/>
      <c r="AK6" s="37"/>
      <c r="AL6" s="37"/>
      <c r="AM6" s="37"/>
      <c r="AN6" s="37"/>
      <c r="AO6" s="37"/>
    </row>
    <row r="7" spans="1:41" ht="25.5" customHeight="1" x14ac:dyDescent="0.25">
      <c r="A7" s="36"/>
      <c r="B7" s="36"/>
      <c r="C7" s="43"/>
      <c r="D7" s="43"/>
      <c r="E7" s="43"/>
      <c r="F7" s="43"/>
      <c r="G7" s="43"/>
      <c r="H7" s="43"/>
      <c r="I7" s="43"/>
      <c r="J7" s="44"/>
      <c r="K7" s="44"/>
      <c r="L7" s="43"/>
      <c r="M7" s="43"/>
      <c r="N7" s="43"/>
      <c r="O7" s="43"/>
      <c r="P7" s="43"/>
      <c r="Q7" s="204" t="s">
        <v>30</v>
      </c>
      <c r="R7" s="204"/>
      <c r="S7" s="204"/>
      <c r="T7" s="204"/>
      <c r="U7" s="204"/>
      <c r="V7" s="204"/>
      <c r="W7" s="204"/>
      <c r="X7" s="43"/>
      <c r="Y7" s="43"/>
      <c r="Z7" s="43"/>
      <c r="AA7" s="36"/>
      <c r="AB7" s="36"/>
      <c r="AC7" s="36"/>
      <c r="AD7" s="37"/>
      <c r="AE7" s="37"/>
      <c r="AF7" s="37"/>
      <c r="AG7" s="37"/>
      <c r="AH7" s="37"/>
      <c r="AI7" s="37"/>
      <c r="AJ7" s="37"/>
      <c r="AK7" s="37"/>
      <c r="AL7" s="37"/>
      <c r="AM7" s="37"/>
      <c r="AN7" s="37"/>
      <c r="AO7" s="37"/>
    </row>
    <row r="8" spans="1:41" ht="12.75" customHeight="1" x14ac:dyDescent="0.2">
      <c r="A8" s="203" t="s">
        <v>27</v>
      </c>
      <c r="B8" s="203"/>
      <c r="C8" s="203"/>
      <c r="D8" s="206" t="s">
        <v>28</v>
      </c>
      <c r="E8" s="207"/>
      <c r="F8" s="207"/>
      <c r="G8" s="207"/>
      <c r="H8" s="207"/>
      <c r="I8" s="207"/>
      <c r="J8" s="207"/>
      <c r="K8" s="207"/>
      <c r="L8" s="212"/>
      <c r="M8" s="203" t="s">
        <v>11</v>
      </c>
      <c r="N8" s="203"/>
      <c r="O8" s="203"/>
      <c r="P8" s="203"/>
      <c r="Q8" s="206" t="s">
        <v>446</v>
      </c>
      <c r="R8" s="207"/>
      <c r="S8" s="207"/>
      <c r="T8" s="206" t="s">
        <v>45</v>
      </c>
      <c r="U8" s="207"/>
      <c r="V8" s="207"/>
      <c r="W8" s="203" t="s">
        <v>74</v>
      </c>
      <c r="X8" s="203" t="s">
        <v>14</v>
      </c>
      <c r="Y8" s="203"/>
      <c r="Z8" s="203"/>
      <c r="AA8" s="203"/>
      <c r="AB8" s="203"/>
      <c r="AC8" s="203" t="s">
        <v>29</v>
      </c>
      <c r="AD8" s="37"/>
      <c r="AE8" s="37"/>
      <c r="AF8" s="37"/>
      <c r="AG8" s="37"/>
      <c r="AH8" s="37"/>
      <c r="AI8" s="37"/>
      <c r="AJ8" s="37"/>
      <c r="AK8" s="37"/>
      <c r="AL8" s="37"/>
    </row>
    <row r="9" spans="1:41" ht="14.25" customHeight="1" x14ac:dyDescent="0.2">
      <c r="A9" s="203"/>
      <c r="B9" s="203"/>
      <c r="C9" s="203"/>
      <c r="D9" s="208"/>
      <c r="E9" s="209"/>
      <c r="F9" s="209"/>
      <c r="G9" s="209"/>
      <c r="H9" s="209"/>
      <c r="I9" s="209"/>
      <c r="J9" s="209"/>
      <c r="K9" s="209"/>
      <c r="L9" s="213"/>
      <c r="M9" s="203"/>
      <c r="N9" s="203"/>
      <c r="O9" s="203"/>
      <c r="P9" s="203"/>
      <c r="Q9" s="208"/>
      <c r="R9" s="209"/>
      <c r="S9" s="209"/>
      <c r="T9" s="208"/>
      <c r="U9" s="209"/>
      <c r="V9" s="209"/>
      <c r="W9" s="203"/>
      <c r="X9" s="203"/>
      <c r="Y9" s="203"/>
      <c r="Z9" s="203"/>
      <c r="AA9" s="203"/>
      <c r="AB9" s="203"/>
      <c r="AC9" s="203"/>
      <c r="AD9" s="37"/>
      <c r="AE9" s="37"/>
      <c r="AF9" s="37"/>
      <c r="AG9" s="37"/>
      <c r="AH9" s="37"/>
      <c r="AI9" s="37"/>
      <c r="AJ9" s="37"/>
      <c r="AK9" s="37"/>
      <c r="AL9" s="37"/>
    </row>
    <row r="10" spans="1:41" ht="14.25" customHeight="1" x14ac:dyDescent="0.2">
      <c r="A10" s="203"/>
      <c r="B10" s="203"/>
      <c r="C10" s="203"/>
      <c r="D10" s="210"/>
      <c r="E10" s="211"/>
      <c r="F10" s="211"/>
      <c r="G10" s="211"/>
      <c r="H10" s="211"/>
      <c r="I10" s="211"/>
      <c r="J10" s="211"/>
      <c r="K10" s="211"/>
      <c r="L10" s="214"/>
      <c r="M10" s="203"/>
      <c r="N10" s="203"/>
      <c r="O10" s="203"/>
      <c r="P10" s="203"/>
      <c r="Q10" s="210"/>
      <c r="R10" s="211"/>
      <c r="S10" s="211"/>
      <c r="T10" s="210"/>
      <c r="U10" s="211"/>
      <c r="V10" s="211"/>
      <c r="W10" s="203"/>
      <c r="X10" s="203"/>
      <c r="Y10" s="203"/>
      <c r="Z10" s="203"/>
      <c r="AA10" s="203"/>
      <c r="AB10" s="203"/>
      <c r="AC10" s="203"/>
      <c r="AD10" s="37"/>
      <c r="AE10" s="37"/>
      <c r="AF10" s="37"/>
      <c r="AG10" s="37"/>
      <c r="AH10" s="37"/>
      <c r="AI10" s="37"/>
      <c r="AJ10" s="37"/>
      <c r="AK10" s="37"/>
      <c r="AL10" s="37"/>
    </row>
    <row r="11" spans="1:41" ht="159.75" customHeight="1" x14ac:dyDescent="0.2">
      <c r="A11" s="45" t="s">
        <v>31</v>
      </c>
      <c r="B11" s="45" t="s">
        <v>3</v>
      </c>
      <c r="C11" s="45" t="s">
        <v>32</v>
      </c>
      <c r="D11" s="45" t="s">
        <v>33</v>
      </c>
      <c r="E11" s="45" t="s">
        <v>34</v>
      </c>
      <c r="F11" s="45" t="s">
        <v>35</v>
      </c>
      <c r="G11" s="45" t="s">
        <v>36</v>
      </c>
      <c r="H11" s="45" t="s">
        <v>5</v>
      </c>
      <c r="I11" s="45" t="s">
        <v>4</v>
      </c>
      <c r="J11" s="45" t="s">
        <v>37</v>
      </c>
      <c r="K11" s="45" t="s">
        <v>9</v>
      </c>
      <c r="L11" s="45" t="s">
        <v>10</v>
      </c>
      <c r="M11" s="45" t="s">
        <v>38</v>
      </c>
      <c r="N11" s="45" t="s">
        <v>12</v>
      </c>
      <c r="O11" s="45" t="s">
        <v>39</v>
      </c>
      <c r="P11" s="45" t="s">
        <v>444</v>
      </c>
      <c r="Q11" s="47" t="s">
        <v>15</v>
      </c>
      <c r="R11" s="47" t="s">
        <v>443</v>
      </c>
      <c r="S11" s="47" t="s">
        <v>46</v>
      </c>
      <c r="T11" s="47" t="s">
        <v>15</v>
      </c>
      <c r="U11" s="47" t="s">
        <v>445</v>
      </c>
      <c r="V11" s="47" t="s">
        <v>46</v>
      </c>
      <c r="W11" s="47" t="s">
        <v>73</v>
      </c>
      <c r="X11" s="46" t="s">
        <v>40</v>
      </c>
      <c r="Y11" s="46" t="s">
        <v>41</v>
      </c>
      <c r="Z11" s="46" t="s">
        <v>42</v>
      </c>
      <c r="AA11" s="46" t="s">
        <v>43</v>
      </c>
      <c r="AB11" s="46" t="s">
        <v>14</v>
      </c>
      <c r="AC11" s="46" t="s">
        <v>44</v>
      </c>
      <c r="AD11" s="37"/>
      <c r="AE11" s="37"/>
      <c r="AF11" s="37"/>
      <c r="AG11" s="37"/>
      <c r="AH11" s="37"/>
      <c r="AI11" s="37"/>
      <c r="AJ11" s="37"/>
      <c r="AK11" s="37"/>
      <c r="AL11" s="37"/>
      <c r="AM11" s="37"/>
      <c r="AN11" s="37"/>
      <c r="AO11" s="37"/>
    </row>
    <row r="12" spans="1:41" ht="165.75" customHeight="1" x14ac:dyDescent="0.2">
      <c r="A12" s="62">
        <v>1</v>
      </c>
      <c r="B12" s="68" t="s">
        <v>75</v>
      </c>
      <c r="C12" s="68" t="s">
        <v>76</v>
      </c>
      <c r="D12" s="63" t="s">
        <v>77</v>
      </c>
      <c r="E12" s="50" t="s">
        <v>64</v>
      </c>
      <c r="F12" s="30"/>
      <c r="G12" s="30"/>
      <c r="H12" s="30"/>
      <c r="I12" s="30"/>
      <c r="J12" s="48">
        <v>0</v>
      </c>
      <c r="K12" s="48" t="e">
        <f>+LOOKUP(MATRIZ_RIESGOS[[#This Row],[Columna1]],'[2]VALORACIÓN PRO-IMP'!$G$38:$H$51,'[2]VALORACIÓN PRO-IMP'!$I$38:$I$51)</f>
        <v>#N/A</v>
      </c>
      <c r="L12" s="31"/>
      <c r="M12" s="6" t="s">
        <v>78</v>
      </c>
      <c r="N12" s="7" t="s">
        <v>79</v>
      </c>
      <c r="O12" s="8" t="s">
        <v>58</v>
      </c>
      <c r="P12" s="21" t="s">
        <v>80</v>
      </c>
      <c r="Q12" s="35"/>
      <c r="R12" s="76"/>
      <c r="S12" s="21"/>
      <c r="T12" s="35"/>
      <c r="U12" s="35"/>
      <c r="V12" s="35"/>
      <c r="W12" s="35"/>
      <c r="X12" s="51"/>
      <c r="Y12" s="51"/>
      <c r="Z12" s="51"/>
      <c r="AA12" s="51"/>
      <c r="AB12" s="30" t="e">
        <f>+INDEX('[3]Evaluación Controles'!$AM$10:$AM$40,MATCH('[2]Evaluación Controles'!Z10,MATRIZ_RIESGOS[ID_Riesgo],0))</f>
        <v>#N/A</v>
      </c>
      <c r="AC12" s="32" t="e">
        <f>IF(#REF!="Fuerte","NO REQUIERE  FORTALECER EL CONTROL",IF(#REF!="Moderado","REQUIERE FORTALECER EL CONTROL",IF(#REF!="Debil","REQUIERE FORTALECER EL CONTROL"," ")))</f>
        <v>#REF!</v>
      </c>
      <c r="AD12" s="52"/>
      <c r="AE12" s="52"/>
      <c r="AF12" s="52"/>
      <c r="AG12" s="52"/>
      <c r="AH12" s="52"/>
      <c r="AI12" s="52"/>
      <c r="AJ12" s="52"/>
      <c r="AK12" s="52"/>
      <c r="AL12" s="52"/>
      <c r="AM12" s="52"/>
      <c r="AN12" s="52"/>
      <c r="AO12" s="52"/>
    </row>
    <row r="13" spans="1:41" ht="165.75" customHeight="1" x14ac:dyDescent="0.2">
      <c r="A13" s="62">
        <v>2</v>
      </c>
      <c r="B13" s="68" t="s">
        <v>75</v>
      </c>
      <c r="C13" s="68" t="s">
        <v>81</v>
      </c>
      <c r="D13" s="63" t="s">
        <v>82</v>
      </c>
      <c r="E13" s="50" t="s">
        <v>67</v>
      </c>
      <c r="F13" s="53"/>
      <c r="G13" s="30"/>
      <c r="H13" s="30"/>
      <c r="I13" s="30"/>
      <c r="J13" s="48">
        <f>+MATRIZ_RIESGOS[[#This Row],[IMPACTO]]*MATRIZ_RIESGOS[[#This Row],[PROBABILIDAD]]</f>
        <v>0</v>
      </c>
      <c r="K13" s="48" t="e">
        <f>+LOOKUP(MATRIZ_RIESGOS[[#This Row],[Columna1]],'[2]VALORACIÓN PRO-IMP'!$G$38:$H$51,'[2]VALORACIÓN PRO-IMP'!$I$38:$I$51)</f>
        <v>#N/A</v>
      </c>
      <c r="L13" s="31"/>
      <c r="M13" s="6" t="s">
        <v>83</v>
      </c>
      <c r="N13" s="7" t="s">
        <v>84</v>
      </c>
      <c r="O13" s="8" t="s">
        <v>58</v>
      </c>
      <c r="P13" s="24" t="s">
        <v>85</v>
      </c>
      <c r="Q13" s="54"/>
      <c r="R13" s="77"/>
      <c r="S13" s="24"/>
      <c r="T13" s="54"/>
      <c r="U13" s="54"/>
      <c r="V13" s="54"/>
      <c r="W13" s="54"/>
      <c r="X13" s="51"/>
      <c r="Y13" s="51"/>
      <c r="Z13" s="51"/>
      <c r="AA13" s="51"/>
      <c r="AB13" s="30" t="e">
        <f>+INDEX('[2]Evaluación Controles'!$AM$10:$AM$40,MATCH('[2]Evaluación Controles'!Z11,MATRIZ_RIESGOS[ID_Riesgo],0))</f>
        <v>#N/A</v>
      </c>
      <c r="AC13" s="32" t="e">
        <f>IF(#REF!="Fuerte","NO REQUIERE  FORTALECER EL CONTROL",IF(#REF!="Moderado","REQUIERE FORTALECER EL CONTROL",IF(#REF!="Debil","REQUIERE FORTALECER EL CONTROL"," ")))</f>
        <v>#REF!</v>
      </c>
      <c r="AD13" s="52"/>
      <c r="AE13" s="52"/>
      <c r="AF13" s="52"/>
      <c r="AG13" s="52"/>
      <c r="AH13" s="52"/>
      <c r="AI13" s="52"/>
      <c r="AJ13" s="52"/>
      <c r="AK13" s="52"/>
      <c r="AL13" s="52"/>
      <c r="AM13" s="52"/>
      <c r="AN13" s="52"/>
      <c r="AO13" s="52"/>
    </row>
    <row r="14" spans="1:41" ht="165.75" customHeight="1" x14ac:dyDescent="0.2">
      <c r="A14" s="62">
        <f>1+A13</f>
        <v>3</v>
      </c>
      <c r="B14" s="68" t="s">
        <v>86</v>
      </c>
      <c r="C14" s="68" t="s">
        <v>87</v>
      </c>
      <c r="D14" s="64" t="s">
        <v>88</v>
      </c>
      <c r="E14" s="50" t="s">
        <v>64</v>
      </c>
      <c r="F14" s="30"/>
      <c r="G14" s="30"/>
      <c r="H14" s="30"/>
      <c r="I14" s="30"/>
      <c r="J14" s="48">
        <f>+MATRIZ_RIESGOS[[#This Row],[IMPACTO]]*MATRIZ_RIESGOS[[#This Row],[PROBABILIDAD]]</f>
        <v>0</v>
      </c>
      <c r="K14" s="48" t="e">
        <f>+LOOKUP(MATRIZ_RIESGOS[[#This Row],[Columna1]],'[2]VALORACIÓN PRO-IMP'!$G$38:$H$51,'[2]VALORACIÓN PRO-IMP'!$I$38:$I$51)</f>
        <v>#N/A</v>
      </c>
      <c r="L14" s="31"/>
      <c r="M14" s="6" t="s">
        <v>89</v>
      </c>
      <c r="N14" s="7" t="s">
        <v>90</v>
      </c>
      <c r="O14" s="8" t="s">
        <v>91</v>
      </c>
      <c r="P14" s="21" t="s">
        <v>92</v>
      </c>
      <c r="Q14" s="35"/>
      <c r="R14" s="76"/>
      <c r="S14" s="21"/>
      <c r="T14" s="35"/>
      <c r="U14" s="35"/>
      <c r="V14" s="35"/>
      <c r="W14" s="35"/>
      <c r="X14" s="51"/>
      <c r="Y14" s="51"/>
      <c r="Z14" s="51"/>
      <c r="AA14" s="51"/>
      <c r="AB14" s="30" t="e">
        <f>+INDEX('[2]Evaluación Controles'!$AM$10:$AM$40,MATCH('[2]Evaluación Controles'!Z12,MATRIZ_RIESGOS[ID_Riesgo],0))</f>
        <v>#N/A</v>
      </c>
      <c r="AC14" s="32" t="e">
        <f>IF(#REF!="Fuerte","NO REQUIERE  FORTALECER EL CONTROL",IF(#REF!="Moderado","REQUIERE FORTALECER EL CONTROL",IF(#REF!="Debil","REQUIERE FORTALECER EL CONTROL"," ")))</f>
        <v>#REF!</v>
      </c>
      <c r="AD14" s="52"/>
      <c r="AE14" s="52"/>
      <c r="AF14" s="52"/>
      <c r="AG14" s="52"/>
      <c r="AH14" s="52"/>
      <c r="AI14" s="52"/>
      <c r="AJ14" s="52"/>
      <c r="AK14" s="52"/>
      <c r="AL14" s="52"/>
      <c r="AM14" s="52"/>
      <c r="AN14" s="52"/>
      <c r="AO14" s="52"/>
    </row>
    <row r="15" spans="1:41" ht="165.75" customHeight="1" x14ac:dyDescent="0.2">
      <c r="A15" s="62">
        <f t="shared" ref="A15:A78" si="0">1+A14</f>
        <v>4</v>
      </c>
      <c r="B15" s="68" t="s">
        <v>86</v>
      </c>
      <c r="C15" s="68" t="s">
        <v>87</v>
      </c>
      <c r="D15" s="63" t="s">
        <v>93</v>
      </c>
      <c r="E15" s="50" t="s">
        <v>64</v>
      </c>
      <c r="F15" s="30"/>
      <c r="G15" s="30"/>
      <c r="H15" s="30"/>
      <c r="I15" s="30"/>
      <c r="J15" s="48">
        <f>+MATRIZ_RIESGOS[[#This Row],[IMPACTO]]*MATRIZ_RIESGOS[[#This Row],[PROBABILIDAD]]</f>
        <v>0</v>
      </c>
      <c r="K15" s="48" t="e">
        <f>+LOOKUP(MATRIZ_RIESGOS[[#This Row],[Columna1]],'[2]VALORACIÓN PRO-IMP'!$G$38:$H$51,'[2]VALORACIÓN PRO-IMP'!$I$38:$I$51)</f>
        <v>#N/A</v>
      </c>
      <c r="L15" s="31"/>
      <c r="M15" s="6" t="s">
        <v>94</v>
      </c>
      <c r="N15" s="7" t="s">
        <v>95</v>
      </c>
      <c r="O15" s="8" t="s">
        <v>91</v>
      </c>
      <c r="P15" s="24" t="s">
        <v>96</v>
      </c>
      <c r="Q15" s="54"/>
      <c r="R15" s="77"/>
      <c r="S15" s="24"/>
      <c r="T15" s="54"/>
      <c r="U15" s="54"/>
      <c r="V15" s="54"/>
      <c r="W15" s="54"/>
      <c r="X15" s="51"/>
      <c r="Y15" s="51"/>
      <c r="Z15" s="51"/>
      <c r="AA15" s="51"/>
      <c r="AB15" s="30" t="e">
        <f>+INDEX('[2]Evaluación Controles'!$AM$10:$AM$40,MATCH('[2]Evaluación Controles'!Z13,MATRIZ_RIESGOS[ID_Riesgo],0))</f>
        <v>#N/A</v>
      </c>
      <c r="AC15" s="32" t="e">
        <f>IF(#REF!="Fuerte","NO REQUIERE  FORTALECER EL CONTROL",IF(#REF!="Moderado","REQUIERE FORTALECER EL CONTROL",IF(#REF!="Debil","REQUIERE FORTALECER EL CONTROL"," ")))</f>
        <v>#REF!</v>
      </c>
      <c r="AD15" s="52"/>
      <c r="AE15" s="52"/>
      <c r="AF15" s="52"/>
      <c r="AG15" s="52"/>
      <c r="AH15" s="52"/>
      <c r="AI15" s="52"/>
      <c r="AJ15" s="52"/>
      <c r="AK15" s="52"/>
      <c r="AL15" s="52"/>
      <c r="AM15" s="52"/>
      <c r="AN15" s="52"/>
      <c r="AO15" s="52"/>
    </row>
    <row r="16" spans="1:41" ht="165.75" customHeight="1" x14ac:dyDescent="0.2">
      <c r="A16" s="62">
        <f t="shared" si="0"/>
        <v>5</v>
      </c>
      <c r="B16" s="68" t="s">
        <v>86</v>
      </c>
      <c r="C16" s="68" t="s">
        <v>87</v>
      </c>
      <c r="D16" s="63" t="s">
        <v>97</v>
      </c>
      <c r="E16" s="50" t="s">
        <v>64</v>
      </c>
      <c r="F16" s="30"/>
      <c r="G16" s="30"/>
      <c r="H16" s="30"/>
      <c r="I16" s="30"/>
      <c r="J16" s="48">
        <f>+MATRIZ_RIESGOS[[#This Row],[IMPACTO]]*MATRIZ_RIESGOS[[#This Row],[PROBABILIDAD]]</f>
        <v>0</v>
      </c>
      <c r="K16" s="48" t="e">
        <f>+LOOKUP(MATRIZ_RIESGOS[[#This Row],[Columna1]],'[2]VALORACIÓN PRO-IMP'!$G$38:$H$51,'[2]VALORACIÓN PRO-IMP'!$I$38:$I$51)</f>
        <v>#N/A</v>
      </c>
      <c r="L16" s="31"/>
      <c r="M16" s="6" t="s">
        <v>98</v>
      </c>
      <c r="N16" s="7" t="s">
        <v>99</v>
      </c>
      <c r="O16" s="8" t="s">
        <v>91</v>
      </c>
      <c r="P16" s="20" t="s">
        <v>100</v>
      </c>
      <c r="Q16" s="35"/>
      <c r="R16" s="76"/>
      <c r="S16" s="20"/>
      <c r="T16" s="35"/>
      <c r="U16" s="35"/>
      <c r="V16" s="35"/>
      <c r="W16" s="35"/>
      <c r="X16" s="51"/>
      <c r="Y16" s="51"/>
      <c r="Z16" s="51"/>
      <c r="AA16" s="51"/>
      <c r="AB16" s="30" t="e">
        <f>+INDEX('[2]Evaluación Controles'!$AM$10:$AM$40,MATCH('[2]Evaluación Controles'!Z14,MATRIZ_RIESGOS[ID_Riesgo],0))</f>
        <v>#N/A</v>
      </c>
      <c r="AC16" s="32" t="e">
        <f>IF(#REF!="Fuerte","NO REQUIERE  FORTALECER EL CONTROL",IF(#REF!="Moderado","REQUIERE FORTALECER EL CONTROL",IF(#REF!="Debil","REQUIERE FORTALECER EL CONTROL"," ")))</f>
        <v>#REF!</v>
      </c>
      <c r="AD16" s="52"/>
      <c r="AE16" s="52"/>
      <c r="AF16" s="52"/>
      <c r="AG16" s="52"/>
      <c r="AH16" s="52"/>
      <c r="AI16" s="52"/>
      <c r="AJ16" s="52"/>
      <c r="AK16" s="52"/>
      <c r="AL16" s="52"/>
      <c r="AM16" s="52"/>
      <c r="AN16" s="52"/>
      <c r="AO16" s="52"/>
    </row>
    <row r="17" spans="1:41" ht="165.75" customHeight="1" x14ac:dyDescent="0.2">
      <c r="A17" s="62">
        <f t="shared" si="0"/>
        <v>6</v>
      </c>
      <c r="B17" s="68" t="s">
        <v>86</v>
      </c>
      <c r="C17" s="68" t="s">
        <v>87</v>
      </c>
      <c r="D17" s="65" t="s">
        <v>101</v>
      </c>
      <c r="E17" s="50" t="s">
        <v>59</v>
      </c>
      <c r="F17" s="30"/>
      <c r="G17" s="30"/>
      <c r="H17" s="30"/>
      <c r="I17" s="30"/>
      <c r="J17" s="48">
        <f>+MATRIZ_RIESGOS[[#This Row],[IMPACTO]]*MATRIZ_RIESGOS[[#This Row],[PROBABILIDAD]]</f>
        <v>0</v>
      </c>
      <c r="K17" s="48" t="e">
        <f>+LOOKUP(MATRIZ_RIESGOS[[#This Row],[Columna1]],'[2]VALORACIÓN PRO-IMP'!$G$38:$H$51,'[2]VALORACIÓN PRO-IMP'!$I$38:$I$51)</f>
        <v>#N/A</v>
      </c>
      <c r="L17" s="31"/>
      <c r="M17" s="6" t="s">
        <v>102</v>
      </c>
      <c r="N17" s="7" t="s">
        <v>103</v>
      </c>
      <c r="O17" s="8" t="s">
        <v>91</v>
      </c>
      <c r="P17" s="24" t="s">
        <v>100</v>
      </c>
      <c r="Q17" s="54"/>
      <c r="R17" s="77"/>
      <c r="S17" s="24"/>
      <c r="T17" s="54"/>
      <c r="U17" s="54"/>
      <c r="V17" s="54"/>
      <c r="W17" s="54"/>
      <c r="X17" s="51"/>
      <c r="Y17" s="51"/>
      <c r="Z17" s="51"/>
      <c r="AA17" s="51"/>
      <c r="AB17" s="30" t="e">
        <f>+INDEX('[2]Evaluación Controles'!$AM$10:$AM$40,MATCH('[2]Evaluación Controles'!Z15,MATRIZ_RIESGOS[ID_Riesgo],0))</f>
        <v>#N/A</v>
      </c>
      <c r="AC17" s="32" t="e">
        <f>IF(#REF!="Fuerte","NO REQUIERE  FORTALECER EL CONTROL",IF(#REF!="Moderado","REQUIERE FORTALECER EL CONTROL",IF(#REF!="Debil","REQUIERE FORTALECER EL CONTROL"," ")))</f>
        <v>#REF!</v>
      </c>
      <c r="AD17" s="52"/>
      <c r="AE17" s="52"/>
      <c r="AF17" s="52"/>
      <c r="AG17" s="52"/>
      <c r="AH17" s="52"/>
      <c r="AI17" s="52"/>
      <c r="AJ17" s="52"/>
      <c r="AK17" s="52"/>
      <c r="AL17" s="52"/>
      <c r="AM17" s="52"/>
      <c r="AN17" s="52"/>
      <c r="AO17" s="52"/>
    </row>
    <row r="18" spans="1:41" ht="165.75" customHeight="1" x14ac:dyDescent="0.2">
      <c r="A18" s="62">
        <f t="shared" si="0"/>
        <v>7</v>
      </c>
      <c r="B18" s="68" t="s">
        <v>86</v>
      </c>
      <c r="C18" s="68" t="s">
        <v>87</v>
      </c>
      <c r="D18" s="63" t="s">
        <v>104</v>
      </c>
      <c r="E18" s="50" t="s">
        <v>69</v>
      </c>
      <c r="F18" s="30"/>
      <c r="G18" s="30"/>
      <c r="H18" s="30"/>
      <c r="I18" s="30"/>
      <c r="J18" s="48">
        <f>+MATRIZ_RIESGOS[[#This Row],[IMPACTO]]*MATRIZ_RIESGOS[[#This Row],[PROBABILIDAD]]</f>
        <v>0</v>
      </c>
      <c r="K18" s="55" t="e">
        <f>+LOOKUP(MATRIZ_RIESGOS[[#This Row],[Columna1]],'[2]VALORACIÓN PRO-IMP'!$G$38:$H$51,'[2]VALORACIÓN PRO-IMP'!$I$38:$I$51)</f>
        <v>#N/A</v>
      </c>
      <c r="L18" s="31"/>
      <c r="M18" s="6" t="s">
        <v>105</v>
      </c>
      <c r="N18" s="7" t="s">
        <v>106</v>
      </c>
      <c r="O18" s="10" t="s">
        <v>91</v>
      </c>
      <c r="P18" s="21" t="s">
        <v>107</v>
      </c>
      <c r="Q18" s="35"/>
      <c r="R18" s="76"/>
      <c r="S18" s="21"/>
      <c r="T18" s="35"/>
      <c r="U18" s="35"/>
      <c r="V18" s="35"/>
      <c r="W18" s="35"/>
      <c r="X18" s="51"/>
      <c r="Y18" s="51"/>
      <c r="Z18" s="51"/>
      <c r="AA18" s="51"/>
      <c r="AB18" s="30" t="e">
        <f>+INDEX('[2]Evaluación Controles'!$AM$10:$AM$40,MATCH('[2]Evaluación Controles'!Z16,MATRIZ_RIESGOS[ID_Riesgo],0))</f>
        <v>#N/A</v>
      </c>
      <c r="AC18" s="56" t="e">
        <f>IF(#REF!="Fuerte","NO REQUIERE  FORTALECER EL CONTROL",IF(#REF!="Moderado","REQUIERE FORTALECER EL CONTROL",IF(#REF!="Debil","REQUIERE FORTALECER EL CONTROL"," ")))</f>
        <v>#REF!</v>
      </c>
      <c r="AD18" s="37"/>
      <c r="AE18" s="37"/>
      <c r="AF18" s="37"/>
      <c r="AG18" s="37"/>
      <c r="AH18" s="37"/>
      <c r="AI18" s="37"/>
      <c r="AJ18" s="37"/>
      <c r="AK18" s="37"/>
      <c r="AL18" s="37"/>
      <c r="AM18" s="37"/>
      <c r="AN18" s="37"/>
      <c r="AO18" s="37"/>
    </row>
    <row r="19" spans="1:41" ht="165.75" customHeight="1" x14ac:dyDescent="0.2">
      <c r="A19" s="62">
        <f t="shared" si="0"/>
        <v>8</v>
      </c>
      <c r="B19" s="68" t="s">
        <v>86</v>
      </c>
      <c r="C19" s="68" t="s">
        <v>87</v>
      </c>
      <c r="D19" s="63" t="s">
        <v>108</v>
      </c>
      <c r="E19" s="50" t="s">
        <v>69</v>
      </c>
      <c r="F19" s="30"/>
      <c r="G19" s="30"/>
      <c r="H19" s="30"/>
      <c r="I19" s="30"/>
      <c r="J19" s="48">
        <f>+MATRIZ_RIESGOS[[#This Row],[IMPACTO]]*MATRIZ_RIESGOS[[#This Row],[PROBABILIDAD]]</f>
        <v>0</v>
      </c>
      <c r="K19" s="55" t="e">
        <f>+LOOKUP(MATRIZ_RIESGOS[[#This Row],[Columna1]],'[2]VALORACIÓN PRO-IMP'!$G$38:$H$51,'[2]VALORACIÓN PRO-IMP'!$I$38:$I$51)</f>
        <v>#N/A</v>
      </c>
      <c r="L19" s="31"/>
      <c r="M19" s="6" t="s">
        <v>109</v>
      </c>
      <c r="N19" s="7" t="s">
        <v>110</v>
      </c>
      <c r="O19" s="10" t="s">
        <v>91</v>
      </c>
      <c r="P19" s="24" t="s">
        <v>111</v>
      </c>
      <c r="Q19" s="54"/>
      <c r="R19" s="77"/>
      <c r="S19" s="24"/>
      <c r="T19" s="54"/>
      <c r="U19" s="54"/>
      <c r="V19" s="54"/>
      <c r="W19" s="54"/>
      <c r="X19" s="51"/>
      <c r="Y19" s="51"/>
      <c r="Z19" s="51"/>
      <c r="AA19" s="51"/>
      <c r="AB19" s="30" t="e">
        <f>+INDEX('[2]Evaluación Controles'!$AM$10:$AM$40,MATCH('[2]Evaluación Controles'!Z17,MATRIZ_RIESGOS[ID_Riesgo],0))</f>
        <v>#N/A</v>
      </c>
      <c r="AC19" s="56" t="e">
        <f>IF(#REF!="Fuerte","NO REQUIERE  FORTALECER EL CONTROL",IF(#REF!="Moderado","REQUIERE FORTALECER EL CONTROL",IF(#REF!="Debil","REQUIERE FORTALECER EL CONTROL"," ")))</f>
        <v>#REF!</v>
      </c>
      <c r="AD19" s="37"/>
      <c r="AE19" s="37"/>
      <c r="AF19" s="37"/>
      <c r="AG19" s="37"/>
      <c r="AH19" s="37"/>
      <c r="AI19" s="37"/>
      <c r="AJ19" s="37"/>
      <c r="AK19" s="37"/>
      <c r="AL19" s="37"/>
      <c r="AM19" s="37"/>
      <c r="AN19" s="37"/>
      <c r="AO19" s="37"/>
    </row>
    <row r="20" spans="1:41" ht="165.75" customHeight="1" x14ac:dyDescent="0.2">
      <c r="A20" s="62">
        <f t="shared" si="0"/>
        <v>9</v>
      </c>
      <c r="B20" s="68" t="s">
        <v>86</v>
      </c>
      <c r="C20" s="68" t="s">
        <v>87</v>
      </c>
      <c r="D20" s="63" t="s">
        <v>112</v>
      </c>
      <c r="E20" s="50" t="s">
        <v>69</v>
      </c>
      <c r="F20" s="30"/>
      <c r="G20" s="30"/>
      <c r="H20" s="30"/>
      <c r="I20" s="30"/>
      <c r="J20" s="48">
        <f>+MATRIZ_RIESGOS[[#This Row],[IMPACTO]]*MATRIZ_RIESGOS[[#This Row],[PROBABILIDAD]]</f>
        <v>0</v>
      </c>
      <c r="K20" s="55" t="e">
        <f>+LOOKUP(MATRIZ_RIESGOS[[#This Row],[Columna1]],'[2]VALORACIÓN PRO-IMP'!$G$38:$H$51,'[2]VALORACIÓN PRO-IMP'!$I$38:$I$51)</f>
        <v>#N/A</v>
      </c>
      <c r="L20" s="31"/>
      <c r="M20" s="6" t="s">
        <v>113</v>
      </c>
      <c r="N20" s="7" t="s">
        <v>114</v>
      </c>
      <c r="O20" s="10" t="s">
        <v>91</v>
      </c>
      <c r="P20" s="21" t="s">
        <v>100</v>
      </c>
      <c r="Q20" s="35"/>
      <c r="R20" s="76"/>
      <c r="S20" s="21"/>
      <c r="T20" s="35"/>
      <c r="U20" s="35"/>
      <c r="V20" s="35"/>
      <c r="W20" s="35"/>
      <c r="X20" s="51"/>
      <c r="Y20" s="51"/>
      <c r="Z20" s="51"/>
      <c r="AA20" s="51"/>
      <c r="AB20" s="30" t="e">
        <f>+INDEX('[2]Evaluación Controles'!$AM$10:$AM$40,MATCH('[2]Evaluación Controles'!Z18,MATRIZ_RIESGOS[ID_Riesgo],0))</f>
        <v>#N/A</v>
      </c>
      <c r="AC20" s="56" t="e">
        <f>IF(#REF!="Fuerte","NO REQUIERE  FORTALECER EL CONTROL",IF(#REF!="Moderado","REQUIERE FORTALECER EL CONTROL",IF(#REF!="Debil","REQUIERE FORTALECER EL CONTROL"," ")))</f>
        <v>#REF!</v>
      </c>
      <c r="AD20" s="37"/>
      <c r="AE20" s="37"/>
      <c r="AF20" s="37"/>
      <c r="AG20" s="37"/>
      <c r="AH20" s="37"/>
      <c r="AI20" s="37"/>
      <c r="AJ20" s="37"/>
      <c r="AK20" s="37"/>
      <c r="AL20" s="37"/>
      <c r="AM20" s="37"/>
      <c r="AN20" s="37"/>
      <c r="AO20" s="37"/>
    </row>
    <row r="21" spans="1:41" ht="165.75" customHeight="1" x14ac:dyDescent="0.2">
      <c r="A21" s="62">
        <f t="shared" si="0"/>
        <v>10</v>
      </c>
      <c r="B21" s="68" t="s">
        <v>86</v>
      </c>
      <c r="C21" s="68" t="s">
        <v>87</v>
      </c>
      <c r="D21" s="63" t="s">
        <v>115</v>
      </c>
      <c r="E21" s="50" t="s">
        <v>64</v>
      </c>
      <c r="F21" s="30"/>
      <c r="G21" s="30"/>
      <c r="H21" s="30"/>
      <c r="I21" s="30"/>
      <c r="J21" s="48">
        <f>+MATRIZ_RIESGOS[[#This Row],[IMPACTO]]*MATRIZ_RIESGOS[[#This Row],[PROBABILIDAD]]</f>
        <v>0</v>
      </c>
      <c r="K21" s="55" t="e">
        <f>+LOOKUP(MATRIZ_RIESGOS[[#This Row],[Columna1]],'[2]VALORACIÓN PRO-IMP'!$G$38:$H$51,'[2]VALORACIÓN PRO-IMP'!$I$38:$I$51)</f>
        <v>#N/A</v>
      </c>
      <c r="L21" s="31"/>
      <c r="M21" s="6" t="s">
        <v>116</v>
      </c>
      <c r="N21" s="7" t="s">
        <v>117</v>
      </c>
      <c r="O21" s="10" t="s">
        <v>91</v>
      </c>
      <c r="P21" s="24" t="s">
        <v>118</v>
      </c>
      <c r="Q21" s="54"/>
      <c r="R21" s="77"/>
      <c r="S21" s="24"/>
      <c r="T21" s="54"/>
      <c r="U21" s="54"/>
      <c r="V21" s="54"/>
      <c r="W21" s="54"/>
      <c r="X21" s="51"/>
      <c r="Y21" s="51"/>
      <c r="Z21" s="51"/>
      <c r="AA21" s="51"/>
      <c r="AB21" s="30" t="e">
        <f>+INDEX('[2]Evaluación Controles'!$AM$10:$AM$40,MATCH('[2]Evaluación Controles'!Z19,MATRIZ_RIESGOS[ID_Riesgo],0))</f>
        <v>#N/A</v>
      </c>
      <c r="AC21" s="56" t="e">
        <f>IF(#REF!="Fuerte","NO REQUIERE  FORTALECER EL CONTROL",IF(#REF!="Moderado","REQUIERE FORTALECER EL CONTROL",IF(#REF!="Debil","REQUIERE FORTALECER EL CONTROL"," ")))</f>
        <v>#REF!</v>
      </c>
      <c r="AD21" s="37"/>
      <c r="AE21" s="37"/>
      <c r="AF21" s="37"/>
      <c r="AG21" s="37"/>
      <c r="AH21" s="37"/>
      <c r="AI21" s="37"/>
      <c r="AJ21" s="37"/>
      <c r="AK21" s="37"/>
      <c r="AL21" s="37"/>
      <c r="AM21" s="37"/>
      <c r="AN21" s="37"/>
      <c r="AO21" s="37"/>
    </row>
    <row r="22" spans="1:41" ht="165.75" customHeight="1" x14ac:dyDescent="0.2">
      <c r="A22" s="62">
        <f t="shared" si="0"/>
        <v>11</v>
      </c>
      <c r="B22" s="68" t="s">
        <v>119</v>
      </c>
      <c r="C22" s="68" t="s">
        <v>120</v>
      </c>
      <c r="D22" s="63" t="s">
        <v>121</v>
      </c>
      <c r="E22" s="50" t="s">
        <v>67</v>
      </c>
      <c r="F22" s="30"/>
      <c r="G22" s="30"/>
      <c r="H22" s="30"/>
      <c r="I22" s="30"/>
      <c r="J22" s="48">
        <f>+MATRIZ_RIESGOS[[#This Row],[IMPACTO]]*MATRIZ_RIESGOS[[#This Row],[PROBABILIDAD]]</f>
        <v>0</v>
      </c>
      <c r="K22" s="55" t="e">
        <f>+LOOKUP(MATRIZ_RIESGOS[[#This Row],[Columna1]],'[2]VALORACIÓN PRO-IMP'!$G$38:$H$51,'[2]VALORACIÓN PRO-IMP'!$I$38:$I$51)</f>
        <v>#N/A</v>
      </c>
      <c r="L22" s="31"/>
      <c r="M22" s="6" t="s">
        <v>122</v>
      </c>
      <c r="N22" s="7" t="s">
        <v>123</v>
      </c>
      <c r="O22" s="8" t="s">
        <v>124</v>
      </c>
      <c r="P22" s="20" t="s">
        <v>125</v>
      </c>
      <c r="Q22" s="35"/>
      <c r="R22" s="76"/>
      <c r="S22" s="20"/>
      <c r="T22" s="35"/>
      <c r="U22" s="35"/>
      <c r="V22" s="35"/>
      <c r="W22" s="35"/>
      <c r="X22" s="51"/>
      <c r="Y22" s="51"/>
      <c r="Z22" s="51"/>
      <c r="AA22" s="51"/>
      <c r="AB22" s="30" t="e">
        <f>+INDEX('[2]Evaluación Controles'!$AM$10:$AM$40,MATCH('[2]Evaluación Controles'!Z20,MATRIZ_RIESGOS[ID_Riesgo],0))</f>
        <v>#N/A</v>
      </c>
      <c r="AC22" s="56" t="e">
        <f>IF(#REF!="Fuerte","NO REQUIERE  FORTALECER EL CONTROL",IF(#REF!="Moderado","REQUIERE FORTALECER EL CONTROL",IF(#REF!="Debil","REQUIERE FORTALECER EL CONTROL"," ")))</f>
        <v>#REF!</v>
      </c>
      <c r="AD22" s="37"/>
      <c r="AE22" s="37"/>
      <c r="AF22" s="37"/>
      <c r="AG22" s="37"/>
      <c r="AH22" s="37"/>
      <c r="AI22" s="37"/>
      <c r="AJ22" s="37"/>
      <c r="AK22" s="37"/>
      <c r="AL22" s="37"/>
      <c r="AM22" s="37"/>
      <c r="AN22" s="37"/>
      <c r="AO22" s="37"/>
    </row>
    <row r="23" spans="1:41" ht="165.75" customHeight="1" x14ac:dyDescent="0.2">
      <c r="A23" s="62">
        <f t="shared" si="0"/>
        <v>12</v>
      </c>
      <c r="B23" s="68" t="s">
        <v>119</v>
      </c>
      <c r="C23" s="69" t="s">
        <v>126</v>
      </c>
      <c r="D23" s="63" t="s">
        <v>440</v>
      </c>
      <c r="E23" s="50" t="s">
        <v>59</v>
      </c>
      <c r="F23" s="30"/>
      <c r="G23" s="30"/>
      <c r="H23" s="30"/>
      <c r="I23" s="30"/>
      <c r="J23" s="48">
        <f>+MATRIZ_RIESGOS[[#This Row],[IMPACTO]]*MATRIZ_RIESGOS[[#This Row],[PROBABILIDAD]]</f>
        <v>0</v>
      </c>
      <c r="K23" s="55" t="e">
        <f>+LOOKUP(MATRIZ_RIESGOS[[#This Row],[Columna1]],'[2]VALORACIÓN PRO-IMP'!$G$38:$H$51,'[2]VALORACIÓN PRO-IMP'!$I$38:$I$51)</f>
        <v>#N/A</v>
      </c>
      <c r="L23" s="31"/>
      <c r="M23" s="6" t="s">
        <v>127</v>
      </c>
      <c r="N23" s="7" t="s">
        <v>128</v>
      </c>
      <c r="O23" s="8" t="s">
        <v>129</v>
      </c>
      <c r="P23" s="24" t="s">
        <v>130</v>
      </c>
      <c r="Q23" s="54"/>
      <c r="R23" s="77"/>
      <c r="S23" s="24"/>
      <c r="T23" s="54"/>
      <c r="U23" s="54"/>
      <c r="V23" s="54"/>
      <c r="W23" s="54"/>
      <c r="X23" s="51"/>
      <c r="Y23" s="51"/>
      <c r="Z23" s="51"/>
      <c r="AA23" s="51"/>
      <c r="AB23" s="30" t="e">
        <f>+INDEX('[2]Evaluación Controles'!$AM$10:$AM$40,MATCH('[2]Evaluación Controles'!Z21,MATRIZ_RIESGOS[ID_Riesgo],0))</f>
        <v>#N/A</v>
      </c>
      <c r="AC23" s="32" t="e">
        <f>IF(#REF!="Fuerte","NO REQUIERE  FORTALECER EL CONTROL",IF(#REF!="Moderado","REQUIERE FORTALECER EL CONTROL",IF(#REF!="Debil","REQUIERE FORTALECER EL CONTROL"," ")))</f>
        <v>#REF!</v>
      </c>
      <c r="AD23" s="37"/>
      <c r="AE23" s="37"/>
      <c r="AF23" s="37"/>
      <c r="AG23" s="37"/>
      <c r="AH23" s="37"/>
      <c r="AI23" s="37"/>
      <c r="AJ23" s="37"/>
      <c r="AK23" s="37"/>
      <c r="AL23" s="37"/>
      <c r="AM23" s="37"/>
      <c r="AN23" s="37"/>
      <c r="AO23" s="37"/>
    </row>
    <row r="24" spans="1:41" ht="165.75" customHeight="1" x14ac:dyDescent="0.2">
      <c r="A24" s="62">
        <f t="shared" si="0"/>
        <v>13</v>
      </c>
      <c r="B24" s="68" t="s">
        <v>119</v>
      </c>
      <c r="C24" s="69" t="s">
        <v>126</v>
      </c>
      <c r="D24" s="63" t="s">
        <v>131</v>
      </c>
      <c r="E24" s="50" t="s">
        <v>65</v>
      </c>
      <c r="F24" s="30"/>
      <c r="G24" s="30"/>
      <c r="H24" s="30"/>
      <c r="I24" s="30"/>
      <c r="J24" s="48">
        <f>+MATRIZ_RIESGOS[[#This Row],[IMPACTO]]*MATRIZ_RIESGOS[[#This Row],[PROBABILIDAD]]</f>
        <v>0</v>
      </c>
      <c r="K24" s="55" t="e">
        <f>+LOOKUP(MATRIZ_RIESGOS[[#This Row],[Columna1]],'[2]VALORACIÓN PRO-IMP'!$G$38:$H$51,'[2]VALORACIÓN PRO-IMP'!$I$38:$I$51)</f>
        <v>#N/A</v>
      </c>
      <c r="L24" s="31"/>
      <c r="M24" s="6" t="s">
        <v>132</v>
      </c>
      <c r="N24" s="7" t="s">
        <v>133</v>
      </c>
      <c r="O24" s="8" t="s">
        <v>134</v>
      </c>
      <c r="P24" s="21" t="s">
        <v>135</v>
      </c>
      <c r="Q24" s="35"/>
      <c r="R24" s="76"/>
      <c r="S24" s="21"/>
      <c r="T24" s="35"/>
      <c r="U24" s="35"/>
      <c r="V24" s="35"/>
      <c r="W24" s="35"/>
      <c r="X24" s="51"/>
      <c r="Y24" s="51"/>
      <c r="Z24" s="51"/>
      <c r="AA24" s="51"/>
      <c r="AB24" s="30" t="e">
        <f>+INDEX('[2]Evaluación Controles'!$AM$10:$AM$40,MATCH('[2]Evaluación Controles'!Z22,MATRIZ_RIESGOS[ID_Riesgo],0))</f>
        <v>#N/A</v>
      </c>
      <c r="AC24" s="32" t="e">
        <f>IF(#REF!="Fuerte","NO REQUIERE  FORTALECER EL CONTROL",IF(#REF!="Moderado","REQUIERE FORTALECER EL CONTROL",IF(#REF!="Debil","REQUIERE FORTALECER EL CONTROL"," ")))</f>
        <v>#REF!</v>
      </c>
      <c r="AD24" s="37"/>
      <c r="AE24" s="37"/>
      <c r="AF24" s="37"/>
      <c r="AG24" s="37"/>
      <c r="AH24" s="37"/>
      <c r="AI24" s="37"/>
      <c r="AJ24" s="37"/>
      <c r="AK24" s="37"/>
      <c r="AL24" s="37"/>
      <c r="AM24" s="37"/>
      <c r="AN24" s="37"/>
      <c r="AO24" s="37"/>
    </row>
    <row r="25" spans="1:41" ht="165.75" customHeight="1" x14ac:dyDescent="0.2">
      <c r="A25" s="62">
        <f t="shared" si="0"/>
        <v>14</v>
      </c>
      <c r="B25" s="68" t="s">
        <v>119</v>
      </c>
      <c r="C25" s="69" t="s">
        <v>136</v>
      </c>
      <c r="D25" s="63" t="s">
        <v>137</v>
      </c>
      <c r="E25" s="50" t="s">
        <v>67</v>
      </c>
      <c r="F25" s="30"/>
      <c r="G25" s="30"/>
      <c r="H25" s="30"/>
      <c r="I25" s="30"/>
      <c r="J25" s="48">
        <f>+MATRIZ_RIESGOS[[#This Row],[IMPACTO]]*MATRIZ_RIESGOS[[#This Row],[PROBABILIDAD]]</f>
        <v>0</v>
      </c>
      <c r="K25" s="55" t="e">
        <f>+LOOKUP(MATRIZ_RIESGOS[[#This Row],[Columna1]],'[2]VALORACIÓN PRO-IMP'!$G$38:$H$51,'[2]VALORACIÓN PRO-IMP'!$I$38:$I$51)</f>
        <v>#N/A</v>
      </c>
      <c r="L25" s="31"/>
      <c r="M25" s="6" t="s">
        <v>138</v>
      </c>
      <c r="N25" s="7" t="s">
        <v>139</v>
      </c>
      <c r="O25" s="8" t="s">
        <v>140</v>
      </c>
      <c r="P25" s="24" t="s">
        <v>141</v>
      </c>
      <c r="Q25" s="54"/>
      <c r="R25" s="77"/>
      <c r="S25" s="24"/>
      <c r="T25" s="54"/>
      <c r="U25" s="54"/>
      <c r="V25" s="54"/>
      <c r="W25" s="54"/>
      <c r="X25" s="51"/>
      <c r="Y25" s="51"/>
      <c r="Z25" s="51"/>
      <c r="AA25" s="51"/>
      <c r="AB25" s="30" t="e">
        <f>+INDEX('[2]Evaluación Controles'!$AM$10:$AM$40,MATCH('[2]Evaluación Controles'!Z23,MATRIZ_RIESGOS[ID_Riesgo],0))</f>
        <v>#N/A</v>
      </c>
      <c r="AC25" s="32" t="e">
        <f>IF(#REF!="Fuerte","NO REQUIERE  FORTALECER EL CONTROL",IF(#REF!="Moderado","REQUIERE FORTALECER EL CONTROL",IF(#REF!="Debil","REQUIERE FORTALECER EL CONTROL"," ")))</f>
        <v>#REF!</v>
      </c>
      <c r="AD25" s="37"/>
      <c r="AE25" s="37"/>
      <c r="AF25" s="37"/>
      <c r="AG25" s="37"/>
      <c r="AH25" s="37"/>
      <c r="AI25" s="37"/>
      <c r="AJ25" s="37"/>
      <c r="AK25" s="37"/>
      <c r="AL25" s="37"/>
      <c r="AM25" s="37"/>
      <c r="AN25" s="37"/>
      <c r="AO25" s="37"/>
    </row>
    <row r="26" spans="1:41" ht="213" customHeight="1" x14ac:dyDescent="0.2">
      <c r="A26" s="62">
        <f t="shared" si="0"/>
        <v>15</v>
      </c>
      <c r="B26" s="69" t="s">
        <v>142</v>
      </c>
      <c r="C26" s="69" t="s">
        <v>143</v>
      </c>
      <c r="D26" s="63" t="s">
        <v>144</v>
      </c>
      <c r="E26" s="50" t="s">
        <v>69</v>
      </c>
      <c r="F26" s="30"/>
      <c r="G26" s="30"/>
      <c r="H26" s="30"/>
      <c r="I26" s="30"/>
      <c r="J26" s="48">
        <f>+MATRIZ_RIESGOS[[#This Row],[IMPACTO]]*MATRIZ_RIESGOS[[#This Row],[PROBABILIDAD]]</f>
        <v>0</v>
      </c>
      <c r="K26" s="55" t="e">
        <f>+LOOKUP(MATRIZ_RIESGOS[[#This Row],[Columna1]],'[2]VALORACIÓN PRO-IMP'!$G$38:$H$51,'[2]VALORACIÓN PRO-IMP'!$I$38:$I$51)</f>
        <v>#N/A</v>
      </c>
      <c r="L26" s="31"/>
      <c r="M26" s="6" t="s">
        <v>145</v>
      </c>
      <c r="N26" s="7" t="s">
        <v>146</v>
      </c>
      <c r="O26" s="11" t="s">
        <v>147</v>
      </c>
      <c r="P26" s="71" t="s">
        <v>148</v>
      </c>
      <c r="Q26" s="35"/>
      <c r="R26" s="78" t="s">
        <v>149</v>
      </c>
      <c r="S26" s="71" t="s">
        <v>150</v>
      </c>
      <c r="T26" s="35"/>
      <c r="U26" s="35"/>
      <c r="V26" s="35"/>
      <c r="W26" s="35"/>
      <c r="X26" s="51"/>
      <c r="Y26" s="51"/>
      <c r="Z26" s="51"/>
      <c r="AA26" s="51"/>
      <c r="AB26" s="30" t="e">
        <f>+INDEX('[2]Evaluación Controles'!$AM$10:$AM$40,MATCH('[2]Evaluación Controles'!Z24,MATRIZ_RIESGOS[ID_Riesgo],0))</f>
        <v>#N/A</v>
      </c>
      <c r="AC26" s="32" t="e">
        <f>IF(#REF!="Fuerte","NO REQUIERE  FORTALECER EL CONTROL",IF(#REF!="Moderado","REQUIERE FORTALECER EL CONTROL",IF(#REF!="Debil","REQUIERE FORTALECER EL CONTROL"," ")))</f>
        <v>#REF!</v>
      </c>
      <c r="AD26" s="37"/>
      <c r="AE26" s="37"/>
      <c r="AF26" s="37"/>
      <c r="AG26" s="37"/>
      <c r="AH26" s="37"/>
      <c r="AI26" s="37"/>
      <c r="AJ26" s="37"/>
      <c r="AK26" s="37"/>
      <c r="AL26" s="37"/>
      <c r="AM26" s="37"/>
      <c r="AN26" s="37"/>
      <c r="AO26" s="37"/>
    </row>
    <row r="27" spans="1:41" ht="165.75" customHeight="1" x14ac:dyDescent="0.2">
      <c r="A27" s="62">
        <f t="shared" si="0"/>
        <v>16</v>
      </c>
      <c r="B27" s="69" t="s">
        <v>142</v>
      </c>
      <c r="C27" s="69" t="s">
        <v>151</v>
      </c>
      <c r="D27" s="63" t="s">
        <v>152</v>
      </c>
      <c r="E27" s="50" t="s">
        <v>65</v>
      </c>
      <c r="F27" s="30"/>
      <c r="G27" s="30"/>
      <c r="H27" s="30"/>
      <c r="I27" s="30"/>
      <c r="J27" s="48">
        <f>+MATRIZ_RIESGOS[[#This Row],[IMPACTO]]*MATRIZ_RIESGOS[[#This Row],[PROBABILIDAD]]</f>
        <v>0</v>
      </c>
      <c r="K27" s="55" t="e">
        <f>+LOOKUP(MATRIZ_RIESGOS[[#This Row],[Columna1]],'[2]VALORACIÓN PRO-IMP'!$G$38:$H$51,'[2]VALORACIÓN PRO-IMP'!$I$38:$I$51)</f>
        <v>#N/A</v>
      </c>
      <c r="L27" s="31"/>
      <c r="M27" s="6" t="s">
        <v>153</v>
      </c>
      <c r="N27" s="7" t="s">
        <v>154</v>
      </c>
      <c r="O27" s="13" t="s">
        <v>155</v>
      </c>
      <c r="P27" s="25" t="s">
        <v>156</v>
      </c>
      <c r="Q27" s="54"/>
      <c r="R27" s="79" t="s">
        <v>157</v>
      </c>
      <c r="S27" s="89">
        <v>1</v>
      </c>
      <c r="T27" s="54"/>
      <c r="U27" s="54"/>
      <c r="V27" s="54"/>
      <c r="W27" s="54"/>
      <c r="X27" s="51"/>
      <c r="Y27" s="51"/>
      <c r="Z27" s="51"/>
      <c r="AA27" s="51"/>
      <c r="AB27" s="30" t="e">
        <f>+INDEX('[2]Evaluación Controles'!$AM$10:$AM$40,MATCH('[2]Evaluación Controles'!Z25,MATRIZ_RIESGOS[ID_Riesgo],0))</f>
        <v>#N/A</v>
      </c>
      <c r="AC27" s="32" t="e">
        <f>IF(#REF!="Fuerte","NO REQUIERE  FORTALECER EL CONTROL",IF(#REF!="Moderado","REQUIERE FORTALECER EL CONTROL",IF(#REF!="Debil","REQUIERE FORTALECER EL CONTROL"," ")))</f>
        <v>#REF!</v>
      </c>
      <c r="AD27" s="37"/>
      <c r="AE27" s="37"/>
      <c r="AF27" s="37"/>
      <c r="AG27" s="37"/>
      <c r="AH27" s="37"/>
      <c r="AI27" s="37"/>
      <c r="AJ27" s="37"/>
      <c r="AK27" s="37"/>
      <c r="AL27" s="37"/>
      <c r="AM27" s="37"/>
      <c r="AN27" s="37"/>
      <c r="AO27" s="37"/>
    </row>
    <row r="28" spans="1:41" ht="165.75" customHeight="1" x14ac:dyDescent="0.2">
      <c r="A28" s="62">
        <f t="shared" si="0"/>
        <v>17</v>
      </c>
      <c r="B28" s="69" t="s">
        <v>142</v>
      </c>
      <c r="C28" s="69" t="s">
        <v>158</v>
      </c>
      <c r="D28" s="63" t="s">
        <v>159</v>
      </c>
      <c r="E28" s="50" t="s">
        <v>70</v>
      </c>
      <c r="F28" s="30"/>
      <c r="G28" s="30"/>
      <c r="H28" s="30"/>
      <c r="I28" s="30"/>
      <c r="J28" s="48">
        <f>+MATRIZ_RIESGOS[[#This Row],[IMPACTO]]*MATRIZ_RIESGOS[[#This Row],[PROBABILIDAD]]</f>
        <v>0</v>
      </c>
      <c r="K28" s="55" t="e">
        <f>+LOOKUP(MATRIZ_RIESGOS[[#This Row],[Columna1]],'[2]VALORACIÓN PRO-IMP'!$G$38:$H$51,'[2]VALORACIÓN PRO-IMP'!$I$38:$I$51)</f>
        <v>#N/A</v>
      </c>
      <c r="L28" s="31"/>
      <c r="M28" s="12" t="s">
        <v>160</v>
      </c>
      <c r="N28" s="9" t="s">
        <v>161</v>
      </c>
      <c r="O28" s="10" t="s">
        <v>155</v>
      </c>
      <c r="P28" s="28" t="s">
        <v>162</v>
      </c>
      <c r="Q28" s="35"/>
      <c r="R28" s="80" t="s">
        <v>163</v>
      </c>
      <c r="S28" s="90">
        <v>0.92110000000000003</v>
      </c>
      <c r="T28" s="35"/>
      <c r="U28" s="35"/>
      <c r="V28" s="35"/>
      <c r="W28" s="35"/>
      <c r="X28" s="51"/>
      <c r="Y28" s="51"/>
      <c r="Z28" s="51"/>
      <c r="AA28" s="51"/>
      <c r="AB28" s="30" t="e">
        <f>+INDEX('[2]Evaluación Controles'!$AM$10:$AM$40,MATCH('[2]Evaluación Controles'!Z26,MATRIZ_RIESGOS[ID_Riesgo],0))</f>
        <v>#N/A</v>
      </c>
      <c r="AC28" s="56" t="e">
        <f>IF(#REF!="Fuerte","NO REQUIERE  FORTALECER EL CONTROL",IF(#REF!="Moderado","REQUIERE FORTALECER EL CONTROL",IF(#REF!="Debil","REQUIERE FORTALECER EL CONTROL"," ")))</f>
        <v>#REF!</v>
      </c>
      <c r="AD28" s="37"/>
      <c r="AE28" s="37"/>
      <c r="AF28" s="37"/>
      <c r="AG28" s="37"/>
      <c r="AH28" s="37"/>
      <c r="AI28" s="37"/>
      <c r="AJ28" s="37"/>
      <c r="AK28" s="37"/>
      <c r="AL28" s="37"/>
      <c r="AM28" s="37"/>
      <c r="AN28" s="37"/>
      <c r="AO28" s="37"/>
    </row>
    <row r="29" spans="1:41" ht="165.75" customHeight="1" x14ac:dyDescent="0.2">
      <c r="A29" s="62">
        <f t="shared" si="0"/>
        <v>18</v>
      </c>
      <c r="B29" s="69" t="s">
        <v>164</v>
      </c>
      <c r="C29" s="69" t="s">
        <v>165</v>
      </c>
      <c r="D29" s="63" t="s">
        <v>166</v>
      </c>
      <c r="E29" s="50" t="s">
        <v>64</v>
      </c>
      <c r="F29" s="30"/>
      <c r="G29" s="30"/>
      <c r="H29" s="30"/>
      <c r="I29" s="30"/>
      <c r="J29" s="48">
        <f>+MATRIZ_RIESGOS[[#This Row],[IMPACTO]]*MATRIZ_RIESGOS[[#This Row],[PROBABILIDAD]]</f>
        <v>0</v>
      </c>
      <c r="K29" s="55" t="e">
        <f>+LOOKUP(MATRIZ_RIESGOS[[#This Row],[Columna1]],'[2]VALORACIÓN PRO-IMP'!$G$38:$H$51,'[2]VALORACIÓN PRO-IMP'!$I$38:$I$51)</f>
        <v>#N/A</v>
      </c>
      <c r="L29" s="31"/>
      <c r="M29" s="12" t="s">
        <v>167</v>
      </c>
      <c r="N29" s="9" t="s">
        <v>168</v>
      </c>
      <c r="O29" s="10" t="s">
        <v>169</v>
      </c>
      <c r="P29" s="24" t="s">
        <v>170</v>
      </c>
      <c r="Q29" s="34"/>
      <c r="R29" s="81" t="s">
        <v>171</v>
      </c>
      <c r="S29" s="89" t="s">
        <v>172</v>
      </c>
      <c r="T29" s="34"/>
      <c r="U29" s="34"/>
      <c r="V29" s="34"/>
      <c r="W29" s="34"/>
      <c r="X29" s="51"/>
      <c r="Y29" s="51"/>
      <c r="Z29" s="51"/>
      <c r="AA29" s="51"/>
      <c r="AB29" s="30" t="e">
        <f>+INDEX('[2]Evaluación Controles'!$AM$10:$AM$40,MATCH('[2]Evaluación Controles'!Z27,MATRIZ_RIESGOS[ID_Riesgo],0))</f>
        <v>#N/A</v>
      </c>
      <c r="AC29" s="57" t="e">
        <f>IF(#REF!="Fuerte","NO REQUIERE  FORTALECER EL CONTROL",IF(#REF!="Moderado","REQUIERE FORTALECER EL CONTROL",IF(#REF!="Debil","REQUIERE FORTALECER EL CONTROL"," ")))</f>
        <v>#REF!</v>
      </c>
      <c r="AD29" s="37"/>
      <c r="AE29" s="37"/>
      <c r="AF29" s="37"/>
      <c r="AG29" s="37"/>
      <c r="AH29" s="37"/>
      <c r="AI29" s="37"/>
      <c r="AJ29" s="37"/>
      <c r="AK29" s="37"/>
      <c r="AL29" s="37"/>
      <c r="AM29" s="37"/>
      <c r="AN29" s="37"/>
      <c r="AO29" s="37"/>
    </row>
    <row r="30" spans="1:41" ht="165.75" customHeight="1" x14ac:dyDescent="0.2">
      <c r="A30" s="62">
        <f t="shared" si="0"/>
        <v>19</v>
      </c>
      <c r="B30" s="69" t="s">
        <v>164</v>
      </c>
      <c r="C30" s="69" t="s">
        <v>173</v>
      </c>
      <c r="D30" s="63" t="s">
        <v>174</v>
      </c>
      <c r="E30" s="50" t="s">
        <v>64</v>
      </c>
      <c r="F30" s="30"/>
      <c r="G30" s="30"/>
      <c r="H30" s="30"/>
      <c r="I30" s="30"/>
      <c r="J30" s="48">
        <f>+MATRIZ_RIESGOS[[#This Row],[IMPACTO]]*MATRIZ_RIESGOS[[#This Row],[PROBABILIDAD]]</f>
        <v>0</v>
      </c>
      <c r="K30" s="55" t="e">
        <f>+LOOKUP(MATRIZ_RIESGOS[[#This Row],[Columna1]],'[2]VALORACIÓN PRO-IMP'!$G$38:$H$51,'[2]VALORACIÓN PRO-IMP'!$I$38:$I$51)</f>
        <v>#N/A</v>
      </c>
      <c r="L30" s="31"/>
      <c r="M30" s="12" t="s">
        <v>175</v>
      </c>
      <c r="N30" s="9" t="s">
        <v>176</v>
      </c>
      <c r="O30" s="8" t="s">
        <v>177</v>
      </c>
      <c r="P30" s="21" t="s">
        <v>178</v>
      </c>
      <c r="Q30" s="33"/>
      <c r="R30" s="80" t="s">
        <v>179</v>
      </c>
      <c r="S30" s="90">
        <v>1</v>
      </c>
      <c r="T30" s="33"/>
      <c r="U30" s="33"/>
      <c r="V30" s="33"/>
      <c r="W30" s="33"/>
      <c r="X30" s="51"/>
      <c r="Y30" s="51"/>
      <c r="Z30" s="51"/>
      <c r="AA30" s="51"/>
      <c r="AB30" s="30" t="e">
        <f>+INDEX('[2]Evaluación Controles'!$AM$10:$AM$40,MATCH('[2]Evaluación Controles'!Z28,MATRIZ_RIESGOS[ID_Riesgo],0))</f>
        <v>#N/A</v>
      </c>
      <c r="AC30" s="57" t="e">
        <f>IF(#REF!="Fuerte","NO REQUIERE  FORTALECER EL CONTROL",IF(#REF!="Moderado","REQUIERE FORTALECER EL CONTROL",IF(#REF!="Debil","REQUIERE FORTALECER EL CONTROL"," ")))</f>
        <v>#REF!</v>
      </c>
      <c r="AD30" s="37"/>
      <c r="AE30" s="37"/>
      <c r="AF30" s="37"/>
      <c r="AG30" s="37"/>
      <c r="AH30" s="37"/>
      <c r="AI30" s="37"/>
      <c r="AJ30" s="37"/>
      <c r="AK30" s="37"/>
      <c r="AL30" s="37"/>
      <c r="AM30" s="37"/>
      <c r="AN30" s="37"/>
      <c r="AO30" s="37"/>
    </row>
    <row r="31" spans="1:41" ht="165.75" customHeight="1" x14ac:dyDescent="0.2">
      <c r="A31" s="62">
        <f t="shared" si="0"/>
        <v>20</v>
      </c>
      <c r="B31" s="69" t="s">
        <v>164</v>
      </c>
      <c r="C31" s="69" t="s">
        <v>180</v>
      </c>
      <c r="D31" s="63" t="s">
        <v>181</v>
      </c>
      <c r="E31" s="50" t="s">
        <v>71</v>
      </c>
      <c r="F31" s="30"/>
      <c r="G31" s="30"/>
      <c r="H31" s="30"/>
      <c r="I31" s="30"/>
      <c r="J31" s="48">
        <f>+MATRIZ_RIESGOS[[#This Row],[IMPACTO]]*MATRIZ_RIESGOS[[#This Row],[PROBABILIDAD]]</f>
        <v>0</v>
      </c>
      <c r="K31" s="55" t="e">
        <f>+LOOKUP(MATRIZ_RIESGOS[[#This Row],[Columna1]],'[2]VALORACIÓN PRO-IMP'!$G$38:$H$51,'[2]VALORACIÓN PRO-IMP'!$I$38:$I$51)</f>
        <v>#N/A</v>
      </c>
      <c r="L31" s="31"/>
      <c r="M31" s="12" t="s">
        <v>182</v>
      </c>
      <c r="N31" s="9" t="s">
        <v>183</v>
      </c>
      <c r="O31" s="8" t="s">
        <v>184</v>
      </c>
      <c r="P31" s="24" t="s">
        <v>185</v>
      </c>
      <c r="Q31" s="54"/>
      <c r="R31" s="81" t="s">
        <v>186</v>
      </c>
      <c r="S31" s="89" t="s">
        <v>187</v>
      </c>
      <c r="T31" s="54"/>
      <c r="U31" s="54"/>
      <c r="V31" s="54"/>
      <c r="W31" s="54"/>
      <c r="X31" s="51"/>
      <c r="Y31" s="51"/>
      <c r="Z31" s="51"/>
      <c r="AA31" s="51"/>
      <c r="AB31" s="30" t="e">
        <f>+INDEX('[2]Evaluación Controles'!$AM$10:$AM$40,MATCH('[2]Evaluación Controles'!Z29,MATRIZ_RIESGOS[ID_Riesgo],0))</f>
        <v>#N/A</v>
      </c>
      <c r="AC31" s="56" t="e">
        <f>IF(#REF!="Fuerte","NO REQUIERE  FORTALECER EL CONTROL",IF(#REF!="Moderado","REQUIERE FORTALECER EL CONTROL",IF(#REF!="Debil","REQUIERE FORTALECER EL CONTROL"," ")))</f>
        <v>#REF!</v>
      </c>
      <c r="AD31" s="37"/>
      <c r="AE31" s="37"/>
      <c r="AF31" s="37"/>
      <c r="AG31" s="37"/>
      <c r="AH31" s="37"/>
      <c r="AI31" s="37"/>
      <c r="AJ31" s="37"/>
      <c r="AK31" s="37"/>
      <c r="AL31" s="37"/>
      <c r="AM31" s="37"/>
      <c r="AN31" s="37"/>
      <c r="AO31" s="37"/>
    </row>
    <row r="32" spans="1:41" ht="165.75" customHeight="1" x14ac:dyDescent="0.2">
      <c r="A32" s="62">
        <f t="shared" si="0"/>
        <v>21</v>
      </c>
      <c r="B32" s="69" t="s">
        <v>164</v>
      </c>
      <c r="C32" s="69" t="s">
        <v>188</v>
      </c>
      <c r="D32" s="63" t="s">
        <v>189</v>
      </c>
      <c r="E32" s="50" t="s">
        <v>63</v>
      </c>
      <c r="F32" s="30"/>
      <c r="G32" s="30"/>
      <c r="H32" s="30"/>
      <c r="I32" s="30"/>
      <c r="J32" s="48">
        <f>+MATRIZ_RIESGOS[[#This Row],[IMPACTO]]*MATRIZ_RIESGOS[[#This Row],[PROBABILIDAD]]</f>
        <v>0</v>
      </c>
      <c r="K32" s="55" t="e">
        <f>+LOOKUP(MATRIZ_RIESGOS[[#This Row],[Columna1]],'[2]VALORACIÓN PRO-IMP'!$G$38:$H$51,'[2]VALORACIÓN PRO-IMP'!$I$38:$I$51)</f>
        <v>#N/A</v>
      </c>
      <c r="L32" s="31"/>
      <c r="M32" s="12" t="s">
        <v>190</v>
      </c>
      <c r="N32" s="9" t="s">
        <v>191</v>
      </c>
      <c r="O32" s="10" t="s">
        <v>192</v>
      </c>
      <c r="P32" s="21" t="s">
        <v>193</v>
      </c>
      <c r="Q32" s="35"/>
      <c r="R32" s="80" t="s">
        <v>194</v>
      </c>
      <c r="S32" s="90">
        <v>0.89810000000000001</v>
      </c>
      <c r="T32" s="35"/>
      <c r="U32" s="35"/>
      <c r="V32" s="35"/>
      <c r="W32" s="35"/>
      <c r="X32" s="51"/>
      <c r="Y32" s="51"/>
      <c r="Z32" s="51"/>
      <c r="AA32" s="51"/>
      <c r="AB32" s="30" t="e">
        <f>+INDEX('[2]Evaluación Controles'!$AM$10:$AM$40,MATCH('[2]Evaluación Controles'!Z30,MATRIZ_RIESGOS[ID_Riesgo],0))</f>
        <v>#N/A</v>
      </c>
      <c r="AC32" s="56" t="e">
        <f>IF(#REF!="Fuerte","NO REQUIERE  FORTALECER EL CONTROL",IF(#REF!="Moderado","REQUIERE FORTALECER EL CONTROL",IF(#REF!="Debil","REQUIERE FORTALECER EL CONTROL"," ")))</f>
        <v>#REF!</v>
      </c>
      <c r="AD32" s="37"/>
      <c r="AE32" s="37"/>
      <c r="AF32" s="37"/>
      <c r="AG32" s="37"/>
      <c r="AH32" s="37"/>
      <c r="AI32" s="37"/>
      <c r="AJ32" s="37"/>
      <c r="AK32" s="37"/>
      <c r="AL32" s="37"/>
      <c r="AM32" s="37"/>
      <c r="AN32" s="37"/>
      <c r="AO32" s="37"/>
    </row>
    <row r="33" spans="1:41" ht="165.75" customHeight="1" x14ac:dyDescent="0.2">
      <c r="A33" s="62">
        <f t="shared" si="0"/>
        <v>22</v>
      </c>
      <c r="B33" s="69" t="s">
        <v>164</v>
      </c>
      <c r="C33" s="69" t="s">
        <v>195</v>
      </c>
      <c r="D33" s="63" t="s">
        <v>196</v>
      </c>
      <c r="E33" s="50" t="s">
        <v>441</v>
      </c>
      <c r="F33" s="30"/>
      <c r="G33" s="30"/>
      <c r="H33" s="30"/>
      <c r="I33" s="30"/>
      <c r="J33" s="48">
        <f>+MATRIZ_RIESGOS[[#This Row],[IMPACTO]]*MATRIZ_RIESGOS[[#This Row],[PROBABILIDAD]]</f>
        <v>0</v>
      </c>
      <c r="K33" s="55" t="e">
        <f>+LOOKUP(MATRIZ_RIESGOS[[#This Row],[Columna1]],'[2]VALORACIÓN PRO-IMP'!$G$38:$H$51,'[2]VALORACIÓN PRO-IMP'!$I$38:$I$51)</f>
        <v>#N/A</v>
      </c>
      <c r="L33" s="31"/>
      <c r="M33" s="12" t="s">
        <v>197</v>
      </c>
      <c r="N33" s="9" t="s">
        <v>198</v>
      </c>
      <c r="O33" s="10" t="s">
        <v>199</v>
      </c>
      <c r="P33" s="24" t="s">
        <v>200</v>
      </c>
      <c r="Q33" s="54"/>
      <c r="R33" s="81" t="s">
        <v>201</v>
      </c>
      <c r="S33" s="89">
        <v>0.93</v>
      </c>
      <c r="T33" s="54"/>
      <c r="U33" s="54"/>
      <c r="V33" s="54"/>
      <c r="W33" s="54"/>
      <c r="X33" s="51"/>
      <c r="Y33" s="51"/>
      <c r="Z33" s="51"/>
      <c r="AA33" s="51"/>
      <c r="AB33" s="30" t="e">
        <f>+INDEX('[2]Evaluación Controles'!$AM$10:$AM$40,MATCH('[2]Evaluación Controles'!Z31,MATRIZ_RIESGOS[ID_Riesgo],0))</f>
        <v>#N/A</v>
      </c>
      <c r="AC33" s="56" t="e">
        <f>IF(#REF!="Fuerte","NO REQUIERE  FORTALECER EL CONTROL",IF(#REF!="Moderado","REQUIERE FORTALECER EL CONTROL",IF(#REF!="Debil","REQUIERE FORTALECER EL CONTROL"," ")))</f>
        <v>#REF!</v>
      </c>
      <c r="AD33" s="37"/>
      <c r="AE33" s="37"/>
      <c r="AF33" s="37"/>
      <c r="AG33" s="37"/>
      <c r="AH33" s="37"/>
      <c r="AI33" s="37"/>
      <c r="AJ33" s="37"/>
      <c r="AK33" s="37"/>
      <c r="AL33" s="37"/>
      <c r="AM33" s="37"/>
      <c r="AN33" s="37"/>
      <c r="AO33" s="37"/>
    </row>
    <row r="34" spans="1:41" ht="165.75" customHeight="1" x14ac:dyDescent="0.2">
      <c r="A34" s="62">
        <f t="shared" si="0"/>
        <v>23</v>
      </c>
      <c r="B34" s="69" t="s">
        <v>164</v>
      </c>
      <c r="C34" s="69" t="s">
        <v>202</v>
      </c>
      <c r="D34" s="63" t="s">
        <v>203</v>
      </c>
      <c r="E34" s="50" t="s">
        <v>69</v>
      </c>
      <c r="F34" s="30"/>
      <c r="G34" s="30"/>
      <c r="H34" s="30"/>
      <c r="I34" s="30"/>
      <c r="J34" s="48">
        <f>+MATRIZ_RIESGOS[[#This Row],[IMPACTO]]*MATRIZ_RIESGOS[[#This Row],[PROBABILIDAD]]</f>
        <v>0</v>
      </c>
      <c r="K34" s="55" t="e">
        <f>+LOOKUP(MATRIZ_RIESGOS[[#This Row],[Columna1]],'[2]VALORACIÓN PRO-IMP'!$G$38:$H$51,'[2]VALORACIÓN PRO-IMP'!$I$38:$I$51)</f>
        <v>#N/A</v>
      </c>
      <c r="L34" s="31"/>
      <c r="M34" s="6" t="s">
        <v>175</v>
      </c>
      <c r="N34" s="9" t="s">
        <v>204</v>
      </c>
      <c r="O34" s="10" t="s">
        <v>205</v>
      </c>
      <c r="P34" s="21" t="s">
        <v>178</v>
      </c>
      <c r="Q34" s="35"/>
      <c r="R34" s="80" t="s">
        <v>206</v>
      </c>
      <c r="S34" s="90">
        <v>1</v>
      </c>
      <c r="T34" s="35"/>
      <c r="U34" s="35"/>
      <c r="V34" s="35"/>
      <c r="W34" s="35"/>
      <c r="X34" s="51"/>
      <c r="Y34" s="51"/>
      <c r="Z34" s="51"/>
      <c r="AA34" s="51"/>
      <c r="AB34" s="30" t="e">
        <f>+INDEX('[2]Evaluación Controles'!$AM$10:$AM$40,MATCH('[2]Evaluación Controles'!Z32,MATRIZ_RIESGOS[ID_Riesgo],0))</f>
        <v>#N/A</v>
      </c>
      <c r="AC34" s="56" t="e">
        <f>IF(#REF!="Fuerte","NO REQUIERE  FORTALECER EL CONTROL",IF(#REF!="Moderado","REQUIERE FORTALECER EL CONTROL",IF(#REF!="Debil","REQUIERE FORTALECER EL CONTROL"," ")))</f>
        <v>#REF!</v>
      </c>
      <c r="AD34" s="37"/>
      <c r="AE34" s="37"/>
      <c r="AF34" s="37"/>
      <c r="AG34" s="37"/>
      <c r="AH34" s="37"/>
      <c r="AI34" s="37"/>
      <c r="AJ34" s="37"/>
      <c r="AK34" s="37"/>
      <c r="AL34" s="37"/>
      <c r="AM34" s="37"/>
      <c r="AN34" s="37"/>
      <c r="AO34" s="37"/>
    </row>
    <row r="35" spans="1:41" ht="165.75" customHeight="1" x14ac:dyDescent="0.2">
      <c r="A35" s="62">
        <f t="shared" si="0"/>
        <v>24</v>
      </c>
      <c r="B35" s="69" t="s">
        <v>207</v>
      </c>
      <c r="C35" s="69" t="s">
        <v>208</v>
      </c>
      <c r="D35" s="63" t="s">
        <v>209</v>
      </c>
      <c r="E35" s="50" t="s">
        <v>60</v>
      </c>
      <c r="F35" s="30"/>
      <c r="G35" s="30"/>
      <c r="H35" s="30"/>
      <c r="I35" s="30"/>
      <c r="J35" s="48">
        <f>+MATRIZ_RIESGOS[[#This Row],[IMPACTO]]*MATRIZ_RIESGOS[[#This Row],[PROBABILIDAD]]</f>
        <v>0</v>
      </c>
      <c r="K35" s="55" t="e">
        <f>+LOOKUP(MATRIZ_RIESGOS[[#This Row],[Columna1]],'[2]VALORACIÓN PRO-IMP'!$G$38:$H$51,'[2]VALORACIÓN PRO-IMP'!$I$38:$I$51)</f>
        <v>#N/A</v>
      </c>
      <c r="L35" s="31"/>
      <c r="M35" s="6" t="s">
        <v>210</v>
      </c>
      <c r="N35" s="7" t="s">
        <v>211</v>
      </c>
      <c r="O35" s="8" t="s">
        <v>212</v>
      </c>
      <c r="P35" s="24" t="s">
        <v>213</v>
      </c>
      <c r="Q35" s="54"/>
      <c r="R35" s="77" t="s">
        <v>214</v>
      </c>
      <c r="S35" s="91">
        <v>1</v>
      </c>
      <c r="T35" s="54"/>
      <c r="U35" s="54"/>
      <c r="V35" s="54"/>
      <c r="W35" s="54"/>
      <c r="X35" s="51"/>
      <c r="Y35" s="51"/>
      <c r="Z35" s="51"/>
      <c r="AA35" s="51"/>
      <c r="AB35" s="30" t="e">
        <f>+INDEX('[2]Evaluación Controles'!$AM$10:$AM$40,MATCH('[2]Evaluación Controles'!Z33,MATRIZ_RIESGOS[ID_Riesgo],0))</f>
        <v>#N/A</v>
      </c>
      <c r="AC35" s="56" t="e">
        <f>IF(#REF!="Fuerte","NO REQUIERE  FORTALECER EL CONTROL",IF(#REF!="Moderado","REQUIERE FORTALECER EL CONTROL",IF(#REF!="Debil","REQUIERE FORTALECER EL CONTROL"," ")))</f>
        <v>#REF!</v>
      </c>
      <c r="AD35" s="37"/>
      <c r="AE35" s="37"/>
      <c r="AF35" s="37"/>
      <c r="AG35" s="37"/>
      <c r="AH35" s="37"/>
      <c r="AI35" s="37"/>
      <c r="AJ35" s="37"/>
      <c r="AK35" s="37"/>
      <c r="AL35" s="37"/>
      <c r="AM35" s="37"/>
      <c r="AN35" s="37"/>
      <c r="AO35" s="37"/>
    </row>
    <row r="36" spans="1:41" ht="249" customHeight="1" x14ac:dyDescent="0.2">
      <c r="A36" s="62">
        <f t="shared" si="0"/>
        <v>25</v>
      </c>
      <c r="B36" s="69" t="s">
        <v>207</v>
      </c>
      <c r="C36" s="69" t="s">
        <v>208</v>
      </c>
      <c r="D36" s="63" t="s">
        <v>215</v>
      </c>
      <c r="E36" s="50" t="s">
        <v>64</v>
      </c>
      <c r="F36" s="30"/>
      <c r="G36" s="30"/>
      <c r="H36" s="30"/>
      <c r="I36" s="30"/>
      <c r="J36" s="48">
        <f>+MATRIZ_RIESGOS[[#This Row],[IMPACTO]]*MATRIZ_RIESGOS[[#This Row],[PROBABILIDAD]]</f>
        <v>0</v>
      </c>
      <c r="K36" s="55" t="e">
        <f>+LOOKUP(MATRIZ_RIESGOS[[#This Row],[Columna1]],'[2]VALORACIÓN PRO-IMP'!$G$38:$H$51,'[2]VALORACIÓN PRO-IMP'!$I$38:$I$51)</f>
        <v>#N/A</v>
      </c>
      <c r="L36" s="31"/>
      <c r="M36" s="6" t="s">
        <v>216</v>
      </c>
      <c r="N36" s="7" t="s">
        <v>217</v>
      </c>
      <c r="O36" s="8" t="s">
        <v>218</v>
      </c>
      <c r="P36" s="21" t="s">
        <v>219</v>
      </c>
      <c r="Q36" s="35"/>
      <c r="R36" s="76" t="s">
        <v>220</v>
      </c>
      <c r="S36" s="92">
        <v>1</v>
      </c>
      <c r="T36" s="35"/>
      <c r="U36" s="35"/>
      <c r="V36" s="35"/>
      <c r="W36" s="35"/>
      <c r="X36" s="51"/>
      <c r="Y36" s="51"/>
      <c r="Z36" s="51"/>
      <c r="AA36" s="51"/>
      <c r="AB36" s="30" t="e">
        <f>+INDEX('[2]Evaluación Controles'!$AM$10:$AM$40,MATCH('[2]Evaluación Controles'!Z34,MATRIZ_RIESGOS[ID_Riesgo],0))</f>
        <v>#N/A</v>
      </c>
      <c r="AC36" s="56" t="e">
        <f>IF(#REF!="Fuerte","NO REQUIERE  FORTALECER EL CONTROL",IF(#REF!="Moderado","REQUIERE FORTALECER EL CONTROL",IF(#REF!="Debil","REQUIERE FORTALECER EL CONTROL"," ")))</f>
        <v>#REF!</v>
      </c>
      <c r="AD36" s="37"/>
      <c r="AE36" s="37"/>
      <c r="AF36" s="37"/>
      <c r="AG36" s="37"/>
      <c r="AH36" s="37"/>
      <c r="AI36" s="37"/>
      <c r="AJ36" s="37"/>
      <c r="AK36" s="37"/>
      <c r="AL36" s="37"/>
      <c r="AM36" s="37"/>
      <c r="AN36" s="37"/>
      <c r="AO36" s="37"/>
    </row>
    <row r="37" spans="1:41" ht="165.75" customHeight="1" x14ac:dyDescent="0.2">
      <c r="A37" s="62">
        <f t="shared" si="0"/>
        <v>26</v>
      </c>
      <c r="B37" s="69" t="s">
        <v>207</v>
      </c>
      <c r="C37" s="69" t="s">
        <v>221</v>
      </c>
      <c r="D37" s="64" t="s">
        <v>222</v>
      </c>
      <c r="E37" s="50" t="s">
        <v>59</v>
      </c>
      <c r="F37" s="30"/>
      <c r="G37" s="30"/>
      <c r="H37" s="30"/>
      <c r="I37" s="30"/>
      <c r="J37" s="48">
        <f>+MATRIZ_RIESGOS[[#This Row],[IMPACTO]]*MATRIZ_RIESGOS[[#This Row],[PROBABILIDAD]]</f>
        <v>0</v>
      </c>
      <c r="K37" s="55" t="e">
        <f>+LOOKUP(MATRIZ_RIESGOS[[#This Row],[Columna1]],'[2]VALORACIÓN PRO-IMP'!$G$38:$H$51,'[2]VALORACIÓN PRO-IMP'!$I$38:$I$51)</f>
        <v>#N/A</v>
      </c>
      <c r="L37" s="31"/>
      <c r="M37" s="6" t="s">
        <v>223</v>
      </c>
      <c r="N37" s="7" t="s">
        <v>224</v>
      </c>
      <c r="O37" s="8" t="s">
        <v>225</v>
      </c>
      <c r="P37" s="24" t="s">
        <v>226</v>
      </c>
      <c r="Q37" s="54"/>
      <c r="R37" s="77" t="s">
        <v>227</v>
      </c>
      <c r="S37" s="91">
        <v>1</v>
      </c>
      <c r="T37" s="54"/>
      <c r="U37" s="54"/>
      <c r="V37" s="54"/>
      <c r="W37" s="54"/>
      <c r="X37" s="51"/>
      <c r="Y37" s="51"/>
      <c r="Z37" s="51"/>
      <c r="AA37" s="51"/>
      <c r="AB37" s="30" t="e">
        <f>+INDEX('[2]Evaluación Controles'!$AM$10:$AM$40,MATCH('[2]Evaluación Controles'!Z35,MATRIZ_RIESGOS[ID_Riesgo],0))</f>
        <v>#N/A</v>
      </c>
      <c r="AC37" s="56" t="e">
        <f>IF(#REF!="Fuerte","NO REQUIERE  FORTALECER EL CONTROL",IF(#REF!="Moderado","REQUIERE FORTALECER EL CONTROL",IF(#REF!="Debil","REQUIERE FORTALECER EL CONTROL"," ")))</f>
        <v>#REF!</v>
      </c>
      <c r="AD37" s="52"/>
      <c r="AE37" s="52"/>
      <c r="AF37" s="52"/>
      <c r="AG37" s="52"/>
      <c r="AH37" s="52"/>
      <c r="AI37" s="52"/>
      <c r="AJ37" s="52"/>
      <c r="AK37" s="52"/>
      <c r="AL37" s="52"/>
      <c r="AM37" s="52"/>
      <c r="AN37" s="52"/>
      <c r="AO37" s="52"/>
    </row>
    <row r="38" spans="1:41" ht="165.75" customHeight="1" x14ac:dyDescent="0.2">
      <c r="A38" s="62">
        <f t="shared" si="0"/>
        <v>27</v>
      </c>
      <c r="B38" s="69" t="s">
        <v>228</v>
      </c>
      <c r="C38" s="69" t="s">
        <v>229</v>
      </c>
      <c r="D38" s="63" t="s">
        <v>230</v>
      </c>
      <c r="E38" s="50" t="s">
        <v>68</v>
      </c>
      <c r="F38" s="30"/>
      <c r="G38" s="30"/>
      <c r="H38" s="30"/>
      <c r="I38" s="30"/>
      <c r="J38" s="48">
        <f>+MATRIZ_RIESGOS[[#This Row],[IMPACTO]]*MATRIZ_RIESGOS[[#This Row],[PROBABILIDAD]]</f>
        <v>0</v>
      </c>
      <c r="K38" s="55" t="e">
        <f>+LOOKUP(MATRIZ_RIESGOS[[#This Row],[Columna1]],'[2]VALORACIÓN PRO-IMP'!$G$38:$H$51,'[2]VALORACIÓN PRO-IMP'!$I$38:$I$51)</f>
        <v>#N/A</v>
      </c>
      <c r="L38" s="31"/>
      <c r="M38" s="12" t="s">
        <v>231</v>
      </c>
      <c r="N38" s="7" t="s">
        <v>232</v>
      </c>
      <c r="O38" s="10" t="s">
        <v>233</v>
      </c>
      <c r="P38" s="21" t="s">
        <v>234</v>
      </c>
      <c r="Q38" s="35"/>
      <c r="R38" s="76"/>
      <c r="S38" s="21"/>
      <c r="T38" s="35"/>
      <c r="U38" s="35"/>
      <c r="V38" s="35"/>
      <c r="W38" s="35"/>
      <c r="X38" s="51"/>
      <c r="Y38" s="51"/>
      <c r="Z38" s="51"/>
      <c r="AA38" s="51"/>
      <c r="AB38" s="30" t="e">
        <f>+INDEX('[2]Evaluación Controles'!$AM$10:$AM$40,MATCH('[2]Evaluación Controles'!Z36,MATRIZ_RIESGOS[ID_Riesgo],0))</f>
        <v>#N/A</v>
      </c>
      <c r="AC38" s="32" t="e">
        <f>IF(#REF!="Fuerte","NO REQUIERE  FORTALECER EL CONTROL",IF(#REF!="Moderado","REQUIERE FORTALECER EL CONTROL",IF(#REF!="Debil","REQUIERE FORTALECER EL CONTROL"," ")))</f>
        <v>#REF!</v>
      </c>
      <c r="AD38" s="37"/>
      <c r="AE38" s="37"/>
      <c r="AF38" s="37"/>
      <c r="AG38" s="37"/>
      <c r="AH38" s="37"/>
      <c r="AI38" s="37"/>
      <c r="AJ38" s="37"/>
      <c r="AK38" s="37"/>
      <c r="AL38" s="37"/>
      <c r="AM38" s="37"/>
      <c r="AN38" s="37"/>
      <c r="AO38" s="37"/>
    </row>
    <row r="39" spans="1:41" ht="165.75" customHeight="1" x14ac:dyDescent="0.2">
      <c r="A39" s="62">
        <f t="shared" si="0"/>
        <v>28</v>
      </c>
      <c r="B39" s="69" t="s">
        <v>228</v>
      </c>
      <c r="C39" s="69" t="s">
        <v>235</v>
      </c>
      <c r="D39" s="63" t="s">
        <v>236</v>
      </c>
      <c r="E39" s="50" t="s">
        <v>68</v>
      </c>
      <c r="F39" s="30"/>
      <c r="G39" s="30"/>
      <c r="H39" s="30"/>
      <c r="I39" s="30"/>
      <c r="J39" s="48">
        <f>+MATRIZ_RIESGOS[[#This Row],[IMPACTO]]*MATRIZ_RIESGOS[[#This Row],[PROBABILIDAD]]</f>
        <v>0</v>
      </c>
      <c r="K39" s="55" t="e">
        <f>+LOOKUP(MATRIZ_RIESGOS[[#This Row],[Columna1]],'[2]VALORACIÓN PRO-IMP'!$G$38:$H$51,'[2]VALORACIÓN PRO-IMP'!$I$38:$I$51)</f>
        <v>#N/A</v>
      </c>
      <c r="L39" s="31"/>
      <c r="M39" s="12" t="s">
        <v>237</v>
      </c>
      <c r="N39" s="9" t="s">
        <v>238</v>
      </c>
      <c r="O39" s="10" t="s">
        <v>233</v>
      </c>
      <c r="P39" s="24" t="s">
        <v>239</v>
      </c>
      <c r="Q39" s="54"/>
      <c r="R39" s="77"/>
      <c r="S39" s="24"/>
      <c r="T39" s="54"/>
      <c r="U39" s="54"/>
      <c r="V39" s="54"/>
      <c r="W39" s="54"/>
      <c r="X39" s="51"/>
      <c r="Y39" s="51"/>
      <c r="Z39" s="51"/>
      <c r="AA39" s="51"/>
      <c r="AB39" s="30" t="e">
        <f>+INDEX('[2]Evaluación Controles'!$AM$10:$AM$40,MATCH('[2]Evaluación Controles'!Z37,MATRIZ_RIESGOS[ID_Riesgo],0))</f>
        <v>#N/A</v>
      </c>
      <c r="AC39" s="32" t="e">
        <f>IF(#REF!="Fuerte","NO REQUIERE  FORTALECER EL CONTROL",IF(#REF!="Moderado","REQUIERE FORTALECER EL CONTROL",IF(#REF!="Debil","REQUIERE FORTALECER EL CONTROL"," ")))</f>
        <v>#REF!</v>
      </c>
      <c r="AD39" s="37"/>
      <c r="AE39" s="37"/>
      <c r="AF39" s="37"/>
      <c r="AG39" s="37"/>
      <c r="AH39" s="37"/>
      <c r="AI39" s="37"/>
      <c r="AJ39" s="37"/>
      <c r="AK39" s="37"/>
      <c r="AL39" s="37"/>
      <c r="AM39" s="37"/>
      <c r="AN39" s="37"/>
      <c r="AO39" s="37"/>
    </row>
    <row r="40" spans="1:41" ht="165.75" customHeight="1" x14ac:dyDescent="0.2">
      <c r="A40" s="62">
        <f t="shared" si="0"/>
        <v>29</v>
      </c>
      <c r="B40" s="69" t="s">
        <v>228</v>
      </c>
      <c r="C40" s="69" t="s">
        <v>229</v>
      </c>
      <c r="D40" s="63" t="s">
        <v>240</v>
      </c>
      <c r="E40" s="50" t="s">
        <v>59</v>
      </c>
      <c r="F40" s="30"/>
      <c r="G40" s="30"/>
      <c r="H40" s="30"/>
      <c r="I40" s="30"/>
      <c r="J40" s="48">
        <f>+MATRIZ_RIESGOS[[#This Row],[IMPACTO]]*MATRIZ_RIESGOS[[#This Row],[PROBABILIDAD]]</f>
        <v>0</v>
      </c>
      <c r="K40" s="55" t="e">
        <f>+LOOKUP(MATRIZ_RIESGOS[[#This Row],[Columna1]],'[2]VALORACIÓN PRO-IMP'!$G$38:$H$51,'[2]VALORACIÓN PRO-IMP'!$I$38:$I$51)</f>
        <v>#N/A</v>
      </c>
      <c r="L40" s="31"/>
      <c r="M40" s="12" t="s">
        <v>241</v>
      </c>
      <c r="N40" s="9" t="s">
        <v>242</v>
      </c>
      <c r="O40" s="10" t="s">
        <v>233</v>
      </c>
      <c r="P40" s="21" t="s">
        <v>243</v>
      </c>
      <c r="Q40" s="35"/>
      <c r="R40" s="76"/>
      <c r="S40" s="21"/>
      <c r="T40" s="35"/>
      <c r="U40" s="35"/>
      <c r="V40" s="35"/>
      <c r="W40" s="35"/>
      <c r="X40" s="51"/>
      <c r="Y40" s="51"/>
      <c r="Z40" s="51"/>
      <c r="AA40" s="51"/>
      <c r="AB40" s="30" t="e">
        <f>+INDEX('[2]Evaluación Controles'!$AM$10:$AM$40,MATCH('[2]Evaluación Controles'!Z38,MATRIZ_RIESGOS[ID_Riesgo],0))</f>
        <v>#N/A</v>
      </c>
      <c r="AC40" s="32" t="e">
        <f>IF(#REF!="Fuerte","NO REQUIERE  FORTALECER EL CONTROL",IF(#REF!="Moderado","REQUIERE FORTALECER EL CONTROL",IF(#REF!="Debil","REQUIERE FORTALECER EL CONTROL"," ")))</f>
        <v>#REF!</v>
      </c>
      <c r="AD40" s="37"/>
      <c r="AE40" s="37"/>
      <c r="AF40" s="37"/>
      <c r="AG40" s="37"/>
      <c r="AH40" s="37"/>
      <c r="AI40" s="37"/>
      <c r="AJ40" s="37"/>
      <c r="AK40" s="37"/>
      <c r="AL40" s="37"/>
      <c r="AM40" s="37"/>
      <c r="AN40" s="37"/>
      <c r="AO40" s="37"/>
    </row>
    <row r="41" spans="1:41" ht="165.75" customHeight="1" x14ac:dyDescent="0.2">
      <c r="A41" s="62">
        <f t="shared" si="0"/>
        <v>30</v>
      </c>
      <c r="B41" s="69" t="s">
        <v>228</v>
      </c>
      <c r="C41" s="69" t="s">
        <v>229</v>
      </c>
      <c r="D41" s="63" t="s">
        <v>244</v>
      </c>
      <c r="E41" s="50" t="s">
        <v>69</v>
      </c>
      <c r="F41" s="30"/>
      <c r="G41" s="30"/>
      <c r="H41" s="30"/>
      <c r="I41" s="30"/>
      <c r="J41" s="48">
        <f>+MATRIZ_RIESGOS[[#This Row],[IMPACTO]]*MATRIZ_RIESGOS[[#This Row],[PROBABILIDAD]]</f>
        <v>0</v>
      </c>
      <c r="K41" s="55" t="e">
        <f>+LOOKUP(MATRIZ_RIESGOS[[#This Row],[Columna1]],'[2]VALORACIÓN PRO-IMP'!$G$38:$H$51,'[2]VALORACIÓN PRO-IMP'!$I$38:$I$51)</f>
        <v>#N/A</v>
      </c>
      <c r="L41" s="31"/>
      <c r="M41" s="6" t="s">
        <v>245</v>
      </c>
      <c r="N41" s="7" t="s">
        <v>246</v>
      </c>
      <c r="O41" s="10" t="s">
        <v>233</v>
      </c>
      <c r="P41" s="24" t="s">
        <v>247</v>
      </c>
      <c r="Q41" s="54"/>
      <c r="R41" s="77"/>
      <c r="S41" s="24"/>
      <c r="T41" s="54"/>
      <c r="U41" s="54"/>
      <c r="V41" s="54"/>
      <c r="W41" s="54"/>
      <c r="X41" s="51"/>
      <c r="Y41" s="51"/>
      <c r="Z41" s="51"/>
      <c r="AA41" s="51"/>
      <c r="AB41" s="30" t="e">
        <f>+INDEX('[2]Evaluación Controles'!$AM$10:$AM$40,MATCH('[2]Evaluación Controles'!Z39,MATRIZ_RIESGOS[ID_Riesgo],0))</f>
        <v>#N/A</v>
      </c>
      <c r="AC41" s="56" t="e">
        <f>IF(#REF!="Fuerte","NO REQUIERE  FORTALECER EL CONTROL",IF(#REF!="Moderado","REQUIERE FORTALECER EL CONTROL",IF(#REF!="Debil","REQUIERE FORTALECER EL CONTROL"," ")))</f>
        <v>#REF!</v>
      </c>
      <c r="AD41" s="37"/>
      <c r="AE41" s="37"/>
      <c r="AF41" s="37"/>
      <c r="AG41" s="37"/>
      <c r="AH41" s="37"/>
      <c r="AI41" s="37"/>
      <c r="AJ41" s="37"/>
      <c r="AK41" s="37"/>
      <c r="AL41" s="37"/>
      <c r="AM41" s="37"/>
      <c r="AN41" s="37"/>
      <c r="AO41" s="37"/>
    </row>
    <row r="42" spans="1:41" ht="165.75" customHeight="1" x14ac:dyDescent="0.2">
      <c r="A42" s="62">
        <f t="shared" si="0"/>
        <v>31</v>
      </c>
      <c r="B42" s="69" t="s">
        <v>228</v>
      </c>
      <c r="C42" s="69" t="s">
        <v>229</v>
      </c>
      <c r="D42" s="63" t="s">
        <v>248</v>
      </c>
      <c r="E42" s="50" t="s">
        <v>69</v>
      </c>
      <c r="F42" s="30"/>
      <c r="G42" s="30"/>
      <c r="H42" s="30"/>
      <c r="I42" s="30"/>
      <c r="J42" s="48">
        <f>+MATRIZ_RIESGOS[[#This Row],[IMPACTO]]*MATRIZ_RIESGOS[[#This Row],[PROBABILIDAD]]</f>
        <v>0</v>
      </c>
      <c r="K42" s="55" t="e">
        <f>+LOOKUP(MATRIZ_RIESGOS[[#This Row],[Columna1]],'[2]VALORACIÓN PRO-IMP'!$G$38:$H$51,'[2]VALORACIÓN PRO-IMP'!$I$38:$I$51)</f>
        <v>#N/A</v>
      </c>
      <c r="L42" s="31"/>
      <c r="M42" s="6" t="s">
        <v>249</v>
      </c>
      <c r="N42" s="7" t="s">
        <v>250</v>
      </c>
      <c r="O42" s="10" t="s">
        <v>233</v>
      </c>
      <c r="P42" s="21" t="s">
        <v>251</v>
      </c>
      <c r="Q42" s="35"/>
      <c r="R42" s="76"/>
      <c r="S42" s="21"/>
      <c r="T42" s="35"/>
      <c r="U42" s="35"/>
      <c r="V42" s="35"/>
      <c r="W42" s="35"/>
      <c r="X42" s="51"/>
      <c r="Y42" s="51"/>
      <c r="Z42" s="51"/>
      <c r="AA42" s="51"/>
      <c r="AB42" s="30" t="e">
        <f>+INDEX('[2]Evaluación Controles'!$AM$10:$AM$40,MATCH('[2]Evaluación Controles'!Z40,MATRIZ_RIESGOS[ID_Riesgo],0))</f>
        <v>#N/A</v>
      </c>
      <c r="AC42" s="56" t="e">
        <f>IF(#REF!="Fuerte","NO REQUIERE  FORTALECER EL CONTROL",IF(#REF!="Moderado","REQUIERE FORTALECER EL CONTROL",IF(#REF!="Debil","REQUIERE FORTALECER EL CONTROL"," ")))</f>
        <v>#REF!</v>
      </c>
      <c r="AD42" s="37"/>
      <c r="AE42" s="37"/>
      <c r="AF42" s="37"/>
      <c r="AG42" s="37"/>
      <c r="AH42" s="37"/>
      <c r="AI42" s="37"/>
      <c r="AJ42" s="37"/>
      <c r="AK42" s="37"/>
      <c r="AL42" s="37"/>
      <c r="AM42" s="37"/>
      <c r="AN42" s="37"/>
      <c r="AO42" s="37"/>
    </row>
    <row r="43" spans="1:41" ht="165.75" customHeight="1" x14ac:dyDescent="0.2">
      <c r="A43" s="62">
        <f t="shared" si="0"/>
        <v>32</v>
      </c>
      <c r="B43" s="69" t="s">
        <v>228</v>
      </c>
      <c r="C43" s="69" t="s">
        <v>235</v>
      </c>
      <c r="D43" s="63" t="s">
        <v>252</v>
      </c>
      <c r="E43" s="50" t="s">
        <v>69</v>
      </c>
      <c r="F43" s="30"/>
      <c r="G43" s="30"/>
      <c r="H43" s="30"/>
      <c r="I43" s="30"/>
      <c r="J43" s="48">
        <f>+MATRIZ_RIESGOS[[#This Row],[IMPACTO]]*MATRIZ_RIESGOS[[#This Row],[PROBABILIDAD]]</f>
        <v>0</v>
      </c>
      <c r="K43" s="55" t="e">
        <f>+LOOKUP(MATRIZ_RIESGOS[[#This Row],[Columna1]],'[2]VALORACIÓN PRO-IMP'!$G$38:$H$51,'[2]VALORACIÓN PRO-IMP'!$I$38:$I$51)</f>
        <v>#N/A</v>
      </c>
      <c r="L43" s="31"/>
      <c r="M43" s="6" t="s">
        <v>253</v>
      </c>
      <c r="N43" s="7" t="s">
        <v>254</v>
      </c>
      <c r="O43" s="10" t="s">
        <v>233</v>
      </c>
      <c r="P43" s="24" t="s">
        <v>255</v>
      </c>
      <c r="Q43" s="54"/>
      <c r="R43" s="77"/>
      <c r="S43" s="24"/>
      <c r="T43" s="54"/>
      <c r="U43" s="54"/>
      <c r="V43" s="54"/>
      <c r="W43" s="54"/>
      <c r="X43" s="51"/>
      <c r="Y43" s="51"/>
      <c r="Z43" s="51"/>
      <c r="AA43" s="51"/>
      <c r="AB43" s="30" t="e">
        <f>+INDEX('[2]Evaluación Controles'!$AM$10:$AM$40,MATCH('[2]Evaluación Controles'!#REF!,MATRIZ_RIESGOS[ID_Riesgo],0))</f>
        <v>#REF!</v>
      </c>
      <c r="AC43" s="56" t="e">
        <f>IF(#REF!="Fuerte","NO REQUIERE  FORTALECER EL CONTROL",IF(#REF!="Moderado","REQUIERE FORTALECER EL CONTROL",IF(#REF!="Debil","REQUIERE FORTALECER EL CONTROL"," ")))</f>
        <v>#REF!</v>
      </c>
      <c r="AD43" s="37"/>
      <c r="AE43" s="37"/>
      <c r="AF43" s="37"/>
      <c r="AG43" s="37"/>
      <c r="AH43" s="37"/>
      <c r="AI43" s="37"/>
      <c r="AJ43" s="37"/>
      <c r="AK43" s="37"/>
      <c r="AL43" s="37"/>
      <c r="AM43" s="37"/>
      <c r="AN43" s="37"/>
      <c r="AO43" s="37"/>
    </row>
    <row r="44" spans="1:41" ht="165.75" customHeight="1" x14ac:dyDescent="0.2">
      <c r="A44" s="62">
        <f t="shared" si="0"/>
        <v>33</v>
      </c>
      <c r="B44" s="69" t="s">
        <v>228</v>
      </c>
      <c r="C44" s="69" t="s">
        <v>229</v>
      </c>
      <c r="D44" s="63" t="s">
        <v>256</v>
      </c>
      <c r="E44" s="50" t="s">
        <v>69</v>
      </c>
      <c r="F44" s="30"/>
      <c r="G44" s="30"/>
      <c r="H44" s="30"/>
      <c r="I44" s="30"/>
      <c r="J44" s="48">
        <f>+MATRIZ_RIESGOS[[#This Row],[IMPACTO]]*MATRIZ_RIESGOS[[#This Row],[PROBABILIDAD]]</f>
        <v>0</v>
      </c>
      <c r="K44" s="55" t="e">
        <f>+LOOKUP(MATRIZ_RIESGOS[[#This Row],[Columna1]],'[2]VALORACIÓN PRO-IMP'!$G$38:$H$51,'[2]VALORACIÓN PRO-IMP'!$I$38:$I$51)</f>
        <v>#N/A</v>
      </c>
      <c r="L44" s="31"/>
      <c r="M44" s="6" t="s">
        <v>257</v>
      </c>
      <c r="N44" s="7" t="s">
        <v>258</v>
      </c>
      <c r="O44" s="10" t="s">
        <v>233</v>
      </c>
      <c r="P44" s="21" t="s">
        <v>259</v>
      </c>
      <c r="Q44" s="35"/>
      <c r="R44" s="76"/>
      <c r="S44" s="21"/>
      <c r="T44" s="35"/>
      <c r="U44" s="35"/>
      <c r="V44" s="35"/>
      <c r="W44" s="35"/>
      <c r="X44" s="51"/>
      <c r="Y44" s="51"/>
      <c r="Z44" s="51"/>
      <c r="AA44" s="51"/>
      <c r="AB44" s="30" t="e">
        <f>+INDEX('[2]Evaluación Controles'!$AM$10:$AM$40,MATCH('[2]Evaluación Controles'!#REF!,MATRIZ_RIESGOS[ID_Riesgo],0))</f>
        <v>#REF!</v>
      </c>
      <c r="AC44" s="56" t="e">
        <f>IF(#REF!="Fuerte","NO REQUIERE  FORTALECER EL CONTROL",IF(#REF!="Moderado","REQUIERE FORTALECER EL CONTROL",IF(#REF!="Debil","REQUIERE FORTALECER EL CONTROL"," ")))</f>
        <v>#REF!</v>
      </c>
      <c r="AD44" s="37"/>
      <c r="AE44" s="37"/>
      <c r="AF44" s="37"/>
      <c r="AG44" s="37"/>
      <c r="AH44" s="37"/>
      <c r="AI44" s="37"/>
      <c r="AJ44" s="37"/>
      <c r="AK44" s="37"/>
      <c r="AL44" s="37"/>
      <c r="AM44" s="37"/>
      <c r="AN44" s="37"/>
      <c r="AO44" s="37"/>
    </row>
    <row r="45" spans="1:41" ht="203.25" customHeight="1" x14ac:dyDescent="0.2">
      <c r="A45" s="62">
        <f t="shared" si="0"/>
        <v>34</v>
      </c>
      <c r="B45" s="69" t="s">
        <v>260</v>
      </c>
      <c r="C45" s="69" t="s">
        <v>261</v>
      </c>
      <c r="D45" s="63" t="s">
        <v>262</v>
      </c>
      <c r="E45" s="50" t="s">
        <v>65</v>
      </c>
      <c r="F45" s="30"/>
      <c r="G45" s="30"/>
      <c r="H45" s="30"/>
      <c r="I45" s="30"/>
      <c r="J45" s="48">
        <f>+MATRIZ_RIESGOS[[#This Row],[IMPACTO]]*MATRIZ_RIESGOS[[#This Row],[PROBABILIDAD]]</f>
        <v>0</v>
      </c>
      <c r="K45" s="55" t="e">
        <f>+LOOKUP(MATRIZ_RIESGOS[[#This Row],[Columna1]],'[2]VALORACIÓN PRO-IMP'!$G$38:$H$51,'[2]VALORACIÓN PRO-IMP'!$I$38:$I$51)</f>
        <v>#N/A</v>
      </c>
      <c r="L45" s="31"/>
      <c r="M45" s="6" t="s">
        <v>263</v>
      </c>
      <c r="N45" s="9" t="s">
        <v>264</v>
      </c>
      <c r="O45" s="8" t="s">
        <v>265</v>
      </c>
      <c r="P45" s="25" t="s">
        <v>266</v>
      </c>
      <c r="Q45" s="54"/>
      <c r="R45" s="81" t="s">
        <v>267</v>
      </c>
      <c r="S45" s="93">
        <v>1</v>
      </c>
      <c r="T45" s="54"/>
      <c r="U45" s="54"/>
      <c r="V45" s="54"/>
      <c r="W45" s="54"/>
      <c r="X45" s="51"/>
      <c r="Y45" s="51"/>
      <c r="Z45" s="51"/>
      <c r="AA45" s="51"/>
      <c r="AB45" s="30" t="e">
        <f>+INDEX('[2]Evaluación Controles'!$AM$10:$AM$40,MATCH('[2]Evaluación Controles'!#REF!,MATRIZ_RIESGOS[ID_Riesgo],0))</f>
        <v>#REF!</v>
      </c>
      <c r="AC45" s="56" t="e">
        <f>IF(#REF!="Fuerte","NO REQUIERE  FORTALECER EL CONTROL",IF(#REF!="Moderado","REQUIERE FORTALECER EL CONTROL",IF(#REF!="Debil","REQUIERE FORTALECER EL CONTROL"," ")))</f>
        <v>#REF!</v>
      </c>
      <c r="AD45" s="37"/>
      <c r="AE45" s="37"/>
      <c r="AF45" s="37"/>
      <c r="AG45" s="37"/>
      <c r="AH45" s="37"/>
      <c r="AI45" s="37"/>
      <c r="AJ45" s="37"/>
      <c r="AK45" s="37"/>
      <c r="AL45" s="37"/>
      <c r="AM45" s="37"/>
      <c r="AN45" s="37"/>
      <c r="AO45" s="37"/>
    </row>
    <row r="46" spans="1:41" ht="263.25" customHeight="1" x14ac:dyDescent="0.2">
      <c r="A46" s="62">
        <f t="shared" si="0"/>
        <v>35</v>
      </c>
      <c r="B46" s="69" t="s">
        <v>260</v>
      </c>
      <c r="C46" s="69" t="s">
        <v>261</v>
      </c>
      <c r="D46" s="63" t="s">
        <v>268</v>
      </c>
      <c r="E46" s="50" t="s">
        <v>64</v>
      </c>
      <c r="F46" s="30"/>
      <c r="G46" s="30"/>
      <c r="H46" s="30"/>
      <c r="I46" s="30"/>
      <c r="J46" s="48">
        <f>+MATRIZ_RIESGOS[[#This Row],[IMPACTO]]*MATRIZ_RIESGOS[[#This Row],[PROBABILIDAD]]</f>
        <v>0</v>
      </c>
      <c r="K46" s="55" t="e">
        <f>+LOOKUP(MATRIZ_RIESGOS[[#This Row],[Columna1]],'[2]VALORACIÓN PRO-IMP'!$G$38:$H$51,'[2]VALORACIÓN PRO-IMP'!$I$38:$I$51)</f>
        <v>#N/A</v>
      </c>
      <c r="L46" s="31"/>
      <c r="M46" s="12" t="s">
        <v>269</v>
      </c>
      <c r="N46" s="9" t="s">
        <v>270</v>
      </c>
      <c r="O46" s="8" t="s">
        <v>265</v>
      </c>
      <c r="P46" s="21" t="s">
        <v>271</v>
      </c>
      <c r="Q46" s="35"/>
      <c r="R46" s="76" t="s">
        <v>272</v>
      </c>
      <c r="S46" s="94">
        <v>0.97894736842105268</v>
      </c>
      <c r="T46" s="35"/>
      <c r="U46" s="35"/>
      <c r="V46" s="35"/>
      <c r="W46" s="35"/>
      <c r="X46" s="51"/>
      <c r="Y46" s="51"/>
      <c r="Z46" s="51"/>
      <c r="AA46" s="51"/>
      <c r="AB46" s="30" t="e">
        <f>+INDEX('[2]Evaluación Controles'!$AM$10:$AM$40,MATCH('[2]Evaluación Controles'!#REF!,MATRIZ_RIESGOS[ID_Riesgo],0))</f>
        <v>#REF!</v>
      </c>
      <c r="AC46" s="56" t="e">
        <f>IF(#REF!="Fuerte","NO REQUIERE  FORTALECER EL CONTROL",IF(#REF!="Moderado","REQUIERE FORTALECER EL CONTROL",IF(#REF!="Debil","REQUIERE FORTALECER EL CONTROL"," ")))</f>
        <v>#REF!</v>
      </c>
      <c r="AD46" s="37"/>
      <c r="AE46" s="37"/>
      <c r="AF46" s="37"/>
      <c r="AG46" s="37"/>
      <c r="AH46" s="37"/>
      <c r="AI46" s="37"/>
      <c r="AJ46" s="37"/>
      <c r="AK46" s="37"/>
      <c r="AL46" s="37"/>
      <c r="AM46" s="37"/>
      <c r="AN46" s="37"/>
      <c r="AO46" s="37"/>
    </row>
    <row r="47" spans="1:41" ht="203.25" customHeight="1" x14ac:dyDescent="0.2">
      <c r="A47" s="62">
        <f t="shared" si="0"/>
        <v>36</v>
      </c>
      <c r="B47" s="69" t="s">
        <v>260</v>
      </c>
      <c r="C47" s="69" t="s">
        <v>261</v>
      </c>
      <c r="D47" s="63" t="s">
        <v>230</v>
      </c>
      <c r="E47" s="50" t="s">
        <v>442</v>
      </c>
      <c r="F47" s="30"/>
      <c r="G47" s="30"/>
      <c r="H47" s="30"/>
      <c r="I47" s="30"/>
      <c r="J47" s="48">
        <f>+MATRIZ_RIESGOS[[#This Row],[IMPACTO]]*MATRIZ_RIESGOS[[#This Row],[PROBABILIDAD]]</f>
        <v>0</v>
      </c>
      <c r="K47" s="55" t="e">
        <f>+LOOKUP(MATRIZ_RIESGOS[[#This Row],[Columna1]],'[2]VALORACIÓN PRO-IMP'!$G$38:$H$51,'[2]VALORACIÓN PRO-IMP'!$I$38:$I$51)</f>
        <v>#N/A</v>
      </c>
      <c r="L47" s="31"/>
      <c r="M47" s="6" t="s">
        <v>273</v>
      </c>
      <c r="N47" s="7" t="s">
        <v>274</v>
      </c>
      <c r="O47" s="8" t="s">
        <v>265</v>
      </c>
      <c r="P47" s="25" t="s">
        <v>275</v>
      </c>
      <c r="Q47" s="54"/>
      <c r="R47" s="81" t="s">
        <v>276</v>
      </c>
      <c r="S47" s="26">
        <v>1</v>
      </c>
      <c r="T47" s="54"/>
      <c r="U47" s="54"/>
      <c r="V47" s="54"/>
      <c r="W47" s="54"/>
      <c r="X47" s="51"/>
      <c r="Y47" s="51"/>
      <c r="Z47" s="51"/>
      <c r="AA47" s="51"/>
      <c r="AB47" s="30" t="e">
        <f>+INDEX('[2]Evaluación Controles'!$AM$10:$AM$40,MATCH('[2]Evaluación Controles'!#REF!,MATRIZ_RIESGOS[ID_Riesgo],0))</f>
        <v>#REF!</v>
      </c>
      <c r="AC47" s="56" t="e">
        <f>IF(#REF!="Fuerte","NO REQUIERE  FORTALECER EL CONTROL",IF(#REF!="Moderado","REQUIERE FORTALECER EL CONTROL",IF(#REF!="Debil","REQUIERE FORTALECER EL CONTROL"," ")))</f>
        <v>#REF!</v>
      </c>
      <c r="AD47" s="37"/>
      <c r="AE47" s="37"/>
      <c r="AF47" s="37"/>
      <c r="AG47" s="37"/>
      <c r="AH47" s="37"/>
      <c r="AI47" s="37"/>
      <c r="AJ47" s="37"/>
      <c r="AK47" s="37"/>
      <c r="AL47" s="37"/>
      <c r="AM47" s="37"/>
      <c r="AN47" s="37"/>
      <c r="AO47" s="37"/>
    </row>
    <row r="48" spans="1:41" ht="165.75" customHeight="1" x14ac:dyDescent="0.2">
      <c r="A48" s="62">
        <f t="shared" si="0"/>
        <v>37</v>
      </c>
      <c r="B48" s="69" t="s">
        <v>277</v>
      </c>
      <c r="C48" s="69" t="s">
        <v>278</v>
      </c>
      <c r="D48" s="63" t="s">
        <v>279</v>
      </c>
      <c r="E48" s="50" t="s">
        <v>64</v>
      </c>
      <c r="F48" s="30"/>
      <c r="G48" s="30"/>
      <c r="H48" s="30"/>
      <c r="I48" s="30"/>
      <c r="J48" s="48">
        <f>+MATRIZ_RIESGOS[[#This Row],[IMPACTO]]*MATRIZ_RIESGOS[[#This Row],[PROBABILIDAD]]</f>
        <v>0</v>
      </c>
      <c r="K48" s="55" t="e">
        <f>+LOOKUP(MATRIZ_RIESGOS[[#This Row],[Columna1]],'[2]VALORACIÓN PRO-IMP'!$G$38:$H$51,'[2]VALORACIÓN PRO-IMP'!$I$38:$I$51)</f>
        <v>#N/A</v>
      </c>
      <c r="L48" s="31"/>
      <c r="M48" s="2" t="s">
        <v>280</v>
      </c>
      <c r="N48" s="14" t="s">
        <v>281</v>
      </c>
      <c r="O48" s="15" t="s">
        <v>282</v>
      </c>
      <c r="P48" s="72" t="s">
        <v>283</v>
      </c>
      <c r="Q48" s="35"/>
      <c r="R48" s="82"/>
      <c r="S48" s="72"/>
      <c r="T48" s="35"/>
      <c r="U48" s="35"/>
      <c r="V48" s="35"/>
      <c r="W48" s="35"/>
      <c r="X48" s="51"/>
      <c r="Y48" s="51"/>
      <c r="Z48" s="51"/>
      <c r="AA48" s="51"/>
      <c r="AB48" s="30" t="e">
        <f>+INDEX('[2]Evaluación Controles'!$AM$10:$AM$40,MATCH('[2]Evaluación Controles'!#REF!,MATRIZ_RIESGOS[ID_Riesgo],0))</f>
        <v>#REF!</v>
      </c>
      <c r="AC48" s="32" t="e">
        <f>IF(#REF!="Fuerte","NO REQUIERE  FORTALECER EL CONTROL",IF(#REF!="Moderado","REQUIERE FORTALECER EL CONTROL",IF(#REF!="Debil","REQUIERE FORTALECER EL CONTROL"," ")))</f>
        <v>#REF!</v>
      </c>
      <c r="AD48" s="37"/>
      <c r="AE48" s="37"/>
      <c r="AF48" s="37"/>
      <c r="AG48" s="37"/>
      <c r="AH48" s="37"/>
      <c r="AI48" s="37"/>
      <c r="AJ48" s="37"/>
      <c r="AK48" s="37"/>
      <c r="AL48" s="37"/>
      <c r="AM48" s="37"/>
      <c r="AN48" s="37"/>
      <c r="AO48" s="37"/>
    </row>
    <row r="49" spans="1:41" ht="165.75" customHeight="1" x14ac:dyDescent="0.2">
      <c r="A49" s="62">
        <f t="shared" si="0"/>
        <v>38</v>
      </c>
      <c r="B49" s="68" t="s">
        <v>277</v>
      </c>
      <c r="C49" s="69" t="s">
        <v>284</v>
      </c>
      <c r="D49" s="63" t="s">
        <v>285</v>
      </c>
      <c r="E49" s="50" t="s">
        <v>64</v>
      </c>
      <c r="F49" s="30"/>
      <c r="G49" s="30"/>
      <c r="H49" s="30"/>
      <c r="I49" s="30"/>
      <c r="J49" s="48">
        <f>+MATRIZ_RIESGOS[[#This Row],[IMPACTO]]*MATRIZ_RIESGOS[[#This Row],[PROBABILIDAD]]</f>
        <v>0</v>
      </c>
      <c r="K49" s="55" t="e">
        <f>+LOOKUP(MATRIZ_RIESGOS[[#This Row],[Columna1]],'[2]VALORACIÓN PRO-IMP'!$G$38:$H$51,'[2]VALORACIÓN PRO-IMP'!$I$38:$I$51)</f>
        <v>#N/A</v>
      </c>
      <c r="L49" s="31"/>
      <c r="M49" s="2" t="s">
        <v>286</v>
      </c>
      <c r="N49" s="14" t="s">
        <v>287</v>
      </c>
      <c r="O49" s="16" t="s">
        <v>288</v>
      </c>
      <c r="P49" s="73" t="s">
        <v>289</v>
      </c>
      <c r="Q49" s="54"/>
      <c r="R49" s="83"/>
      <c r="S49" s="73"/>
      <c r="T49" s="54"/>
      <c r="U49" s="54"/>
      <c r="V49" s="54"/>
      <c r="W49" s="54"/>
      <c r="X49" s="51"/>
      <c r="Y49" s="51"/>
      <c r="Z49" s="51"/>
      <c r="AA49" s="51"/>
      <c r="AB49" s="30" t="e">
        <f>+INDEX('[2]Evaluación Controles'!$AM$10:$AM$40,MATCH('[2]Evaluación Controles'!#REF!,MATRIZ_RIESGOS[ID_Riesgo],0))</f>
        <v>#REF!</v>
      </c>
      <c r="AC49" s="32" t="e">
        <f>IF(#REF!="Fuerte","NO REQUIERE  FORTALECER EL CONTROL",IF(#REF!="Moderado","REQUIERE FORTALECER EL CONTROL",IF(#REF!="Debil","REQUIERE FORTALECER EL CONTROL"," ")))</f>
        <v>#REF!</v>
      </c>
      <c r="AD49" s="37"/>
      <c r="AE49" s="37"/>
      <c r="AF49" s="37"/>
      <c r="AG49" s="37"/>
      <c r="AH49" s="37"/>
      <c r="AI49" s="37"/>
      <c r="AJ49" s="37"/>
      <c r="AK49" s="37"/>
      <c r="AL49" s="37"/>
      <c r="AM49" s="37"/>
      <c r="AN49" s="37"/>
      <c r="AO49" s="37"/>
    </row>
    <row r="50" spans="1:41" ht="165.75" customHeight="1" x14ac:dyDescent="0.2">
      <c r="A50" s="62">
        <f t="shared" si="0"/>
        <v>39</v>
      </c>
      <c r="B50" s="69" t="s">
        <v>277</v>
      </c>
      <c r="C50" s="69" t="s">
        <v>290</v>
      </c>
      <c r="D50" s="63" t="s">
        <v>291</v>
      </c>
      <c r="E50" s="50" t="s">
        <v>64</v>
      </c>
      <c r="F50" s="30"/>
      <c r="G50" s="30"/>
      <c r="H50" s="30"/>
      <c r="I50" s="30"/>
      <c r="J50" s="48">
        <f>+MATRIZ_RIESGOS[[#This Row],[IMPACTO]]*MATRIZ_RIESGOS[[#This Row],[PROBABILIDAD]]</f>
        <v>0</v>
      </c>
      <c r="K50" s="55" t="e">
        <f>+LOOKUP(MATRIZ_RIESGOS[[#This Row],[Columna1]],'[2]VALORACIÓN PRO-IMP'!$G$38:$H$51,'[2]VALORACIÓN PRO-IMP'!$I$38:$I$51)</f>
        <v>#N/A</v>
      </c>
      <c r="L50" s="31"/>
      <c r="M50" s="1" t="s">
        <v>292</v>
      </c>
      <c r="N50" s="14" t="s">
        <v>293</v>
      </c>
      <c r="O50" s="15" t="s">
        <v>294</v>
      </c>
      <c r="P50" s="72" t="s">
        <v>295</v>
      </c>
      <c r="Q50" s="35"/>
      <c r="R50" s="82"/>
      <c r="S50" s="72"/>
      <c r="T50" s="35"/>
      <c r="U50" s="35"/>
      <c r="V50" s="35"/>
      <c r="W50" s="35"/>
      <c r="X50" s="51"/>
      <c r="Y50" s="51"/>
      <c r="Z50" s="51"/>
      <c r="AA50" s="51"/>
      <c r="AB50" s="30" t="e">
        <f>+INDEX('[2]Evaluación Controles'!$AM$10:$AM$40,MATCH('[2]Evaluación Controles'!#REF!,MATRIZ_RIESGOS[ID_Riesgo],0))</f>
        <v>#REF!</v>
      </c>
      <c r="AC50" s="32" t="e">
        <f>IF(#REF!="Fuerte","NO REQUIERE  FORTALECER EL CONTROL",IF(#REF!="Moderado","REQUIERE FORTALECER EL CONTROL",IF(#REF!="Debil","REQUIERE FORTALECER EL CONTROL"," ")))</f>
        <v>#REF!</v>
      </c>
      <c r="AD50" s="37"/>
      <c r="AE50" s="37"/>
      <c r="AF50" s="37"/>
      <c r="AG50" s="37"/>
      <c r="AH50" s="37"/>
      <c r="AI50" s="37"/>
      <c r="AJ50" s="37"/>
      <c r="AK50" s="37"/>
      <c r="AL50" s="37"/>
      <c r="AM50" s="37"/>
      <c r="AN50" s="37"/>
      <c r="AO50" s="37"/>
    </row>
    <row r="51" spans="1:41" ht="165.75" customHeight="1" x14ac:dyDescent="0.2">
      <c r="A51" s="62">
        <f t="shared" si="0"/>
        <v>40</v>
      </c>
      <c r="B51" s="69" t="s">
        <v>277</v>
      </c>
      <c r="C51" s="69" t="s">
        <v>296</v>
      </c>
      <c r="D51" s="63" t="s">
        <v>297</v>
      </c>
      <c r="E51" s="50" t="s">
        <v>67</v>
      </c>
      <c r="F51" s="30"/>
      <c r="G51" s="30"/>
      <c r="H51" s="30"/>
      <c r="I51" s="30"/>
      <c r="J51" s="48">
        <f>+MATRIZ_RIESGOS[[#This Row],[IMPACTO]]*MATRIZ_RIESGOS[[#This Row],[PROBABILIDAD]]</f>
        <v>0</v>
      </c>
      <c r="K51" s="55" t="e">
        <f>+LOOKUP(MATRIZ_RIESGOS[[#This Row],[Columna1]],'[2]VALORACIÓN PRO-IMP'!$G$38:$H$51,'[2]VALORACIÓN PRO-IMP'!$I$38:$I$51)</f>
        <v>#N/A</v>
      </c>
      <c r="L51" s="31"/>
      <c r="M51" s="2" t="s">
        <v>298</v>
      </c>
      <c r="N51" s="14" t="s">
        <v>299</v>
      </c>
      <c r="O51" s="16" t="s">
        <v>294</v>
      </c>
      <c r="P51" s="73" t="s">
        <v>300</v>
      </c>
      <c r="Q51" s="54"/>
      <c r="R51" s="83"/>
      <c r="S51" s="73"/>
      <c r="T51" s="54"/>
      <c r="U51" s="54"/>
      <c r="V51" s="54"/>
      <c r="W51" s="54"/>
      <c r="X51" s="51"/>
      <c r="Y51" s="51"/>
      <c r="Z51" s="51"/>
      <c r="AA51" s="51"/>
      <c r="AB51" s="30" t="e">
        <f>+INDEX('[2]Evaluación Controles'!$AM$10:$AM$40,MATCH('[2]Evaluación Controles'!#REF!,MATRIZ_RIESGOS[ID_Riesgo],0))</f>
        <v>#REF!</v>
      </c>
      <c r="AC51" s="32" t="e">
        <f>IF(#REF!="Fuerte","NO REQUIERE  FORTALECER EL CONTROL",IF(#REF!="Moderado","REQUIERE FORTALECER EL CONTROL",IF(#REF!="Debil","REQUIERE FORTALECER EL CONTROL"," ")))</f>
        <v>#REF!</v>
      </c>
      <c r="AD51" s="37"/>
      <c r="AE51" s="37"/>
      <c r="AF51" s="37"/>
      <c r="AG51" s="37"/>
      <c r="AH51" s="37"/>
      <c r="AI51" s="37"/>
      <c r="AJ51" s="37"/>
      <c r="AK51" s="37"/>
      <c r="AL51" s="37"/>
      <c r="AM51" s="37"/>
      <c r="AN51" s="37"/>
      <c r="AO51" s="37"/>
    </row>
    <row r="52" spans="1:41" ht="165.75" customHeight="1" x14ac:dyDescent="0.2">
      <c r="A52" s="62">
        <f t="shared" si="0"/>
        <v>41</v>
      </c>
      <c r="B52" s="69" t="s">
        <v>277</v>
      </c>
      <c r="C52" s="69" t="s">
        <v>290</v>
      </c>
      <c r="D52" s="63" t="s">
        <v>301</v>
      </c>
      <c r="E52" s="50" t="s">
        <v>64</v>
      </c>
      <c r="F52" s="30"/>
      <c r="G52" s="30"/>
      <c r="H52" s="30"/>
      <c r="I52" s="30"/>
      <c r="J52" s="48">
        <f>+MATRIZ_RIESGOS[[#This Row],[IMPACTO]]*MATRIZ_RIESGOS[[#This Row],[PROBABILIDAD]]</f>
        <v>0</v>
      </c>
      <c r="K52" s="55" t="e">
        <f>+LOOKUP(MATRIZ_RIESGOS[[#This Row],[Columna1]],'[2]VALORACIÓN PRO-IMP'!$G$38:$H$51,'[2]VALORACIÓN PRO-IMP'!$I$38:$I$51)</f>
        <v>#N/A</v>
      </c>
      <c r="L52" s="31"/>
      <c r="M52" s="2" t="s">
        <v>302</v>
      </c>
      <c r="N52" s="14" t="s">
        <v>303</v>
      </c>
      <c r="O52" s="16" t="s">
        <v>294</v>
      </c>
      <c r="P52" s="3" t="s">
        <v>304</v>
      </c>
      <c r="Q52" s="35"/>
      <c r="R52" s="82"/>
      <c r="S52" s="3"/>
      <c r="T52" s="35"/>
      <c r="U52" s="35"/>
      <c r="V52" s="35"/>
      <c r="W52" s="35"/>
      <c r="X52" s="51"/>
      <c r="Y52" s="51"/>
      <c r="Z52" s="51"/>
      <c r="AA52" s="51"/>
      <c r="AB52" s="30" t="e">
        <f>+INDEX('[2]Evaluación Controles'!$AM$10:$AM$40,MATCH('[2]Evaluación Controles'!#REF!,MATRIZ_RIESGOS[ID_Riesgo],0))</f>
        <v>#REF!</v>
      </c>
      <c r="AC52" s="56" t="e">
        <f>IF(#REF!="Fuerte","NO REQUIERE  FORTALECER EL CONTROL",IF(#REF!="Moderado","REQUIERE FORTALECER EL CONTROL",IF(#REF!="Debil","REQUIERE FORTALECER EL CONTROL"," ")))</f>
        <v>#REF!</v>
      </c>
      <c r="AD52" s="37"/>
      <c r="AE52" s="37"/>
      <c r="AF52" s="37"/>
      <c r="AG52" s="37"/>
      <c r="AH52" s="37"/>
      <c r="AI52" s="37"/>
      <c r="AJ52" s="37"/>
      <c r="AK52" s="37"/>
      <c r="AL52" s="37"/>
      <c r="AM52" s="37"/>
      <c r="AN52" s="37"/>
      <c r="AO52" s="37"/>
    </row>
    <row r="53" spans="1:41" ht="165.75" customHeight="1" x14ac:dyDescent="0.2">
      <c r="A53" s="62">
        <f t="shared" si="0"/>
        <v>42</v>
      </c>
      <c r="B53" s="69" t="s">
        <v>305</v>
      </c>
      <c r="C53" s="69" t="s">
        <v>305</v>
      </c>
      <c r="D53" s="63" t="s">
        <v>306</v>
      </c>
      <c r="E53" s="50" t="s">
        <v>69</v>
      </c>
      <c r="F53" s="30"/>
      <c r="G53" s="30"/>
      <c r="H53" s="30"/>
      <c r="I53" s="30"/>
      <c r="J53" s="48">
        <f>+MATRIZ_RIESGOS[[#This Row],[IMPACTO]]*MATRIZ_RIESGOS[[#This Row],[PROBABILIDAD]]</f>
        <v>0</v>
      </c>
      <c r="K53" s="55" t="e">
        <f>+LOOKUP(MATRIZ_RIESGOS[[#This Row],[Columna1]],'[2]VALORACIÓN PRO-IMP'!$G$38:$H$51,'[2]VALORACIÓN PRO-IMP'!$I$38:$I$51)</f>
        <v>#N/A</v>
      </c>
      <c r="L53" s="31"/>
      <c r="M53" s="12" t="s">
        <v>307</v>
      </c>
      <c r="N53" s="9" t="s">
        <v>308</v>
      </c>
      <c r="O53" s="17" t="s">
        <v>309</v>
      </c>
      <c r="P53" s="70" t="s">
        <v>310</v>
      </c>
      <c r="Q53" s="54"/>
      <c r="R53" s="84"/>
      <c r="S53" s="70"/>
      <c r="T53" s="54"/>
      <c r="U53" s="54"/>
      <c r="V53" s="54"/>
      <c r="W53" s="54"/>
      <c r="X53" s="51"/>
      <c r="Y53" s="51"/>
      <c r="Z53" s="51"/>
      <c r="AA53" s="51"/>
      <c r="AB53" s="30" t="e">
        <f>+INDEX('[2]Evaluación Controles'!$AM$10:$AM$40,MATCH('[2]Evaluación Controles'!#REF!,MATRIZ_RIESGOS[ID_Riesgo],0))</f>
        <v>#REF!</v>
      </c>
      <c r="AC53" s="56" t="e">
        <f>IF(#REF!="Fuerte","NO REQUIERE  FORTALECER EL CONTROL",IF(#REF!="Moderado","REQUIERE FORTALECER EL CONTROL",IF(#REF!="Debil","REQUIERE FORTALECER EL CONTROL"," ")))</f>
        <v>#REF!</v>
      </c>
      <c r="AD53" s="37"/>
      <c r="AE53" s="37"/>
      <c r="AF53" s="37"/>
      <c r="AG53" s="37"/>
      <c r="AH53" s="37"/>
      <c r="AI53" s="37"/>
      <c r="AJ53" s="37"/>
      <c r="AK53" s="37"/>
      <c r="AL53" s="37"/>
      <c r="AM53" s="37"/>
      <c r="AN53" s="37"/>
      <c r="AO53" s="37"/>
    </row>
    <row r="54" spans="1:41" ht="165.75" customHeight="1" x14ac:dyDescent="0.2">
      <c r="A54" s="62">
        <f t="shared" si="0"/>
        <v>43</v>
      </c>
      <c r="B54" s="69" t="s">
        <v>305</v>
      </c>
      <c r="C54" s="69" t="s">
        <v>305</v>
      </c>
      <c r="D54" s="63" t="s">
        <v>311</v>
      </c>
      <c r="E54" s="50" t="s">
        <v>64</v>
      </c>
      <c r="F54" s="30"/>
      <c r="G54" s="30"/>
      <c r="H54" s="30"/>
      <c r="I54" s="30"/>
      <c r="J54" s="48">
        <f>+MATRIZ_RIESGOS[[#This Row],[IMPACTO]]*MATRIZ_RIESGOS[[#This Row],[PROBABILIDAD]]</f>
        <v>0</v>
      </c>
      <c r="K54" s="55" t="e">
        <f>+LOOKUP(MATRIZ_RIESGOS[[#This Row],[Columna1]],'[2]VALORACIÓN PRO-IMP'!$G$38:$H$51,'[2]VALORACIÓN PRO-IMP'!$I$38:$I$51)</f>
        <v>#N/A</v>
      </c>
      <c r="L54" s="31"/>
      <c r="M54" s="6" t="s">
        <v>312</v>
      </c>
      <c r="N54" s="7" t="s">
        <v>313</v>
      </c>
      <c r="O54" s="10" t="s">
        <v>309</v>
      </c>
      <c r="P54" s="21" t="s">
        <v>314</v>
      </c>
      <c r="Q54" s="35"/>
      <c r="R54" s="76"/>
      <c r="S54" s="21"/>
      <c r="T54" s="35"/>
      <c r="U54" s="35"/>
      <c r="V54" s="35"/>
      <c r="W54" s="35"/>
      <c r="X54" s="51"/>
      <c r="Y54" s="51"/>
      <c r="Z54" s="51"/>
      <c r="AA54" s="51"/>
      <c r="AB54" s="30" t="e">
        <f>+INDEX('[2]Evaluación Controles'!$AM$10:$AM$40,MATCH('[2]Evaluación Controles'!#REF!,MATRIZ_RIESGOS[ID_Riesgo],0))</f>
        <v>#REF!</v>
      </c>
      <c r="AC54" s="56" t="e">
        <f>IF(#REF!="Fuerte","NO REQUIERE  FORTALECER EL CONTROL",IF(#REF!="Moderado","REQUIERE FORTALECER EL CONTROL",IF(#REF!="Debil","REQUIERE FORTALECER EL CONTROL"," ")))</f>
        <v>#REF!</v>
      </c>
      <c r="AD54" s="37"/>
      <c r="AE54" s="37"/>
      <c r="AF54" s="37"/>
      <c r="AG54" s="37"/>
      <c r="AH54" s="37"/>
      <c r="AI54" s="37"/>
      <c r="AJ54" s="37"/>
      <c r="AK54" s="37"/>
      <c r="AL54" s="37"/>
      <c r="AM54" s="37"/>
      <c r="AN54" s="37"/>
      <c r="AO54" s="37"/>
    </row>
    <row r="55" spans="1:41" ht="165.75" customHeight="1" x14ac:dyDescent="0.2">
      <c r="A55" s="62">
        <f t="shared" si="0"/>
        <v>44</v>
      </c>
      <c r="B55" s="69" t="s">
        <v>305</v>
      </c>
      <c r="C55" s="69" t="s">
        <v>305</v>
      </c>
      <c r="D55" s="63" t="s">
        <v>315</v>
      </c>
      <c r="E55" s="50" t="s">
        <v>67</v>
      </c>
      <c r="F55" s="30"/>
      <c r="G55" s="30"/>
      <c r="H55" s="30"/>
      <c r="I55" s="30"/>
      <c r="J55" s="48">
        <f>+MATRIZ_RIESGOS[[#This Row],[IMPACTO]]*MATRIZ_RIESGOS[[#This Row],[PROBABILIDAD]]</f>
        <v>0</v>
      </c>
      <c r="K55" s="55" t="e">
        <f>+LOOKUP(MATRIZ_RIESGOS[[#This Row],[Columna1]],'[2]VALORACIÓN PRO-IMP'!$G$38:$H$51,'[2]VALORACIÓN PRO-IMP'!$I$38:$I$51)</f>
        <v>#N/A</v>
      </c>
      <c r="L55" s="31"/>
      <c r="M55" s="6" t="s">
        <v>316</v>
      </c>
      <c r="N55" s="9" t="s">
        <v>317</v>
      </c>
      <c r="O55" s="10" t="s">
        <v>309</v>
      </c>
      <c r="P55" s="25" t="s">
        <v>318</v>
      </c>
      <c r="Q55" s="54"/>
      <c r="R55" s="81"/>
      <c r="S55" s="25"/>
      <c r="T55" s="54"/>
      <c r="U55" s="54"/>
      <c r="V55" s="54"/>
      <c r="W55" s="54"/>
      <c r="X55" s="51"/>
      <c r="Y55" s="51"/>
      <c r="Z55" s="51"/>
      <c r="AA55" s="51"/>
      <c r="AB55" s="30" t="e">
        <f>+INDEX('[2]Evaluación Controles'!$AM$10:$AM$40,MATCH('[2]Evaluación Controles'!#REF!,MATRIZ_RIESGOS[ID_Riesgo],0))</f>
        <v>#REF!</v>
      </c>
      <c r="AC55" s="56" t="e">
        <f>IF(#REF!="Fuerte","NO REQUIERE  FORTALECER EL CONTROL",IF(#REF!="Moderado","REQUIERE FORTALECER EL CONTROL",IF(#REF!="Debil","REQUIERE FORTALECER EL CONTROL"," ")))</f>
        <v>#REF!</v>
      </c>
      <c r="AD55" s="37"/>
      <c r="AE55" s="37"/>
      <c r="AF55" s="37"/>
      <c r="AG55" s="37"/>
      <c r="AH55" s="37"/>
      <c r="AI55" s="37"/>
      <c r="AJ55" s="37"/>
      <c r="AK55" s="37"/>
      <c r="AL55" s="37"/>
      <c r="AM55" s="37"/>
      <c r="AN55" s="37"/>
      <c r="AO55" s="37"/>
    </row>
    <row r="56" spans="1:41" ht="165.75" customHeight="1" x14ac:dyDescent="0.2">
      <c r="A56" s="62">
        <f t="shared" si="0"/>
        <v>45</v>
      </c>
      <c r="B56" s="69" t="s">
        <v>319</v>
      </c>
      <c r="C56" s="69" t="s">
        <v>320</v>
      </c>
      <c r="D56" s="63" t="s">
        <v>321</v>
      </c>
      <c r="E56" s="50" t="s">
        <v>61</v>
      </c>
      <c r="F56" s="30"/>
      <c r="G56" s="30"/>
      <c r="H56" s="30"/>
      <c r="I56" s="30"/>
      <c r="J56" s="48">
        <f>+MATRIZ_RIESGOS[[#This Row],[IMPACTO]]*MATRIZ_RIESGOS[[#This Row],[PROBABILIDAD]]</f>
        <v>0</v>
      </c>
      <c r="K56" s="55" t="e">
        <f>+LOOKUP(MATRIZ_RIESGOS[[#This Row],[Columna1]],'[2]VALORACIÓN PRO-IMP'!$G$38:$H$51,'[2]VALORACIÓN PRO-IMP'!$I$38:$I$51)</f>
        <v>#N/A</v>
      </c>
      <c r="L56" s="31"/>
      <c r="M56" s="12" t="s">
        <v>322</v>
      </c>
      <c r="N56" s="9" t="s">
        <v>323</v>
      </c>
      <c r="O56" s="8" t="s">
        <v>324</v>
      </c>
      <c r="P56" s="20" t="s">
        <v>325</v>
      </c>
      <c r="Q56" s="35"/>
      <c r="R56" s="76"/>
      <c r="S56" s="20"/>
      <c r="T56" s="35"/>
      <c r="U56" s="35"/>
      <c r="V56" s="35"/>
      <c r="W56" s="35"/>
      <c r="X56" s="51"/>
      <c r="Y56" s="51"/>
      <c r="Z56" s="51"/>
      <c r="AA56" s="51"/>
      <c r="AB56" s="30" t="e">
        <f>+INDEX('[2]Evaluación Controles'!$AM$10:$AM$40,MATCH('[2]Evaluación Controles'!#REF!,MATRIZ_RIESGOS[ID_Riesgo],0))</f>
        <v>#REF!</v>
      </c>
      <c r="AC56" s="56" t="e">
        <f>IF(#REF!="Fuerte","NO REQUIERE  FORTALECER EL CONTROL",IF(#REF!="Moderado","REQUIERE FORTALECER EL CONTROL",IF(#REF!="Debil","REQUIERE FORTALECER EL CONTROL"," ")))</f>
        <v>#REF!</v>
      </c>
      <c r="AD56" s="37"/>
      <c r="AE56" s="37"/>
      <c r="AF56" s="37"/>
      <c r="AG56" s="37"/>
      <c r="AH56" s="37"/>
      <c r="AI56" s="37"/>
      <c r="AJ56" s="37"/>
      <c r="AK56" s="37"/>
      <c r="AL56" s="37"/>
      <c r="AM56" s="37"/>
      <c r="AN56" s="37"/>
      <c r="AO56" s="37"/>
    </row>
    <row r="57" spans="1:41" ht="165.75" customHeight="1" x14ac:dyDescent="0.25">
      <c r="A57" s="62">
        <f t="shared" si="0"/>
        <v>46</v>
      </c>
      <c r="B57" s="69" t="s">
        <v>319</v>
      </c>
      <c r="C57" s="69" t="s">
        <v>326</v>
      </c>
      <c r="D57" s="63" t="s">
        <v>327</v>
      </c>
      <c r="E57" s="50" t="s">
        <v>61</v>
      </c>
      <c r="F57" s="30"/>
      <c r="G57" s="30"/>
      <c r="H57" s="30"/>
      <c r="I57" s="30"/>
      <c r="J57" s="48">
        <f>+MATRIZ_RIESGOS[[#This Row],[IMPACTO]]*MATRIZ_RIESGOS[[#This Row],[PROBABILIDAD]]</f>
        <v>0</v>
      </c>
      <c r="K57" s="55" t="e">
        <f>+LOOKUP(MATRIZ_RIESGOS[[#This Row],[Columna1]],'[2]VALORACIÓN PRO-IMP'!$G$38:$H$51,'[2]VALORACIÓN PRO-IMP'!$I$38:$I$51)</f>
        <v>#N/A</v>
      </c>
      <c r="L57" s="31"/>
      <c r="M57" s="12" t="s">
        <v>328</v>
      </c>
      <c r="N57" s="9" t="s">
        <v>329</v>
      </c>
      <c r="O57" s="10" t="s">
        <v>330</v>
      </c>
      <c r="P57" s="23" t="s">
        <v>331</v>
      </c>
      <c r="Q57" s="54"/>
      <c r="R57" s="77" t="s">
        <v>332</v>
      </c>
      <c r="S57" s="95"/>
      <c r="T57" s="54"/>
      <c r="U57" s="54"/>
      <c r="V57" s="54"/>
      <c r="W57" s="54"/>
      <c r="X57" s="51"/>
      <c r="Y57" s="51"/>
      <c r="Z57" s="51"/>
      <c r="AA57" s="51"/>
      <c r="AB57" s="30" t="e">
        <f>+INDEX('[2]Evaluación Controles'!$AM$10:$AM$40,MATCH('[2]Evaluación Controles'!#REF!,MATRIZ_RIESGOS[ID_Riesgo],0))</f>
        <v>#REF!</v>
      </c>
      <c r="AC57" s="56" t="e">
        <f>IF(#REF!="Fuerte","NO REQUIERE  FORTALECER EL CONTROL",IF(#REF!="Moderado","REQUIERE FORTALECER EL CONTROL",IF(#REF!="Debil","REQUIERE FORTALECER EL CONTROL"," ")))</f>
        <v>#REF!</v>
      </c>
      <c r="AD57" s="37"/>
      <c r="AE57" s="37"/>
      <c r="AF57" s="37"/>
      <c r="AG57" s="37"/>
      <c r="AH57" s="37"/>
      <c r="AI57" s="37"/>
      <c r="AJ57" s="37"/>
      <c r="AK57" s="37"/>
      <c r="AL57" s="37"/>
      <c r="AM57" s="37"/>
      <c r="AN57" s="37"/>
      <c r="AO57" s="37"/>
    </row>
    <row r="58" spans="1:41" ht="275.25" customHeight="1" x14ac:dyDescent="0.2">
      <c r="A58" s="62">
        <f t="shared" si="0"/>
        <v>47</v>
      </c>
      <c r="B58" s="69" t="s">
        <v>319</v>
      </c>
      <c r="C58" s="69" t="s">
        <v>333</v>
      </c>
      <c r="D58" s="63" t="s">
        <v>334</v>
      </c>
      <c r="E58" s="50" t="s">
        <v>61</v>
      </c>
      <c r="F58" s="30"/>
      <c r="G58" s="30"/>
      <c r="H58" s="30"/>
      <c r="I58" s="30"/>
      <c r="J58" s="48">
        <f>+MATRIZ_RIESGOS[[#This Row],[IMPACTO]]*MATRIZ_RIESGOS[[#This Row],[PROBABILIDAD]]</f>
        <v>0</v>
      </c>
      <c r="K58" s="55" t="e">
        <f>+LOOKUP(MATRIZ_RIESGOS[[#This Row],[Columna1]],'[2]VALORACIÓN PRO-IMP'!$G$38:$H$51,'[2]VALORACIÓN PRO-IMP'!$I$38:$I$51)</f>
        <v>#N/A</v>
      </c>
      <c r="L58" s="31"/>
      <c r="M58" s="12" t="s">
        <v>335</v>
      </c>
      <c r="N58" s="9" t="s">
        <v>336</v>
      </c>
      <c r="O58" s="10" t="s">
        <v>337</v>
      </c>
      <c r="P58" s="21" t="s">
        <v>338</v>
      </c>
      <c r="Q58" s="33"/>
      <c r="R58" s="85" t="s">
        <v>339</v>
      </c>
      <c r="S58" s="96"/>
      <c r="T58" s="33"/>
      <c r="U58" s="33"/>
      <c r="V58" s="33"/>
      <c r="W58" s="33"/>
      <c r="X58" s="51"/>
      <c r="Y58" s="51"/>
      <c r="Z58" s="51"/>
      <c r="AA58" s="51"/>
      <c r="AB58" s="30" t="e">
        <f>+INDEX('[2]Evaluación Controles'!$AM$10:$AM$40,MATCH('[2]Evaluación Controles'!#REF!,MATRIZ_RIESGOS[ID_Riesgo],0))</f>
        <v>#REF!</v>
      </c>
      <c r="AC58" s="57" t="e">
        <f>IF(#REF!="Fuerte","NO REQUIERE  FORTALECER EL CONTROL",IF(#REF!="Moderado","REQUIERE FORTALECER EL CONTROL",IF(#REF!="Debil","REQUIERE FORTALECER EL CONTROL"," ")))</f>
        <v>#REF!</v>
      </c>
      <c r="AD58" s="37"/>
      <c r="AE58" s="37"/>
      <c r="AF58" s="37"/>
      <c r="AG58" s="37"/>
      <c r="AH58" s="37"/>
      <c r="AI58" s="37"/>
      <c r="AJ58" s="37"/>
      <c r="AK58" s="37"/>
      <c r="AL58" s="37"/>
      <c r="AM58" s="37"/>
      <c r="AN58" s="37"/>
      <c r="AO58" s="37"/>
    </row>
    <row r="59" spans="1:41" ht="237.75" customHeight="1" x14ac:dyDescent="0.2">
      <c r="A59" s="62">
        <f t="shared" si="0"/>
        <v>48</v>
      </c>
      <c r="B59" s="69" t="s">
        <v>319</v>
      </c>
      <c r="C59" s="69" t="s">
        <v>333</v>
      </c>
      <c r="D59" s="63" t="s">
        <v>340</v>
      </c>
      <c r="E59" s="50" t="s">
        <v>61</v>
      </c>
      <c r="F59" s="30"/>
      <c r="G59" s="30"/>
      <c r="H59" s="30"/>
      <c r="I59" s="30"/>
      <c r="J59" s="48">
        <f>+MATRIZ_RIESGOS[[#This Row],[IMPACTO]]*MATRIZ_RIESGOS[[#This Row],[PROBABILIDAD]]</f>
        <v>0</v>
      </c>
      <c r="K59" s="55" t="e">
        <f>+LOOKUP(MATRIZ_RIESGOS[[#This Row],[Columna1]],'[2]VALORACIÓN PRO-IMP'!$G$38:$H$51,'[2]VALORACIÓN PRO-IMP'!$I$38:$I$51)</f>
        <v>#N/A</v>
      </c>
      <c r="L59" s="31"/>
      <c r="M59" s="12" t="s">
        <v>341</v>
      </c>
      <c r="N59" s="9" t="s">
        <v>342</v>
      </c>
      <c r="O59" s="10" t="s">
        <v>337</v>
      </c>
      <c r="P59" s="24" t="s">
        <v>343</v>
      </c>
      <c r="Q59" s="54"/>
      <c r="R59" s="85" t="s">
        <v>344</v>
      </c>
      <c r="S59" s="96"/>
      <c r="T59" s="54"/>
      <c r="U59" s="54"/>
      <c r="V59" s="54"/>
      <c r="W59" s="54"/>
      <c r="X59" s="51"/>
      <c r="Y59" s="51"/>
      <c r="Z59" s="51"/>
      <c r="AA59" s="51"/>
      <c r="AB59" s="30" t="e">
        <f>+INDEX('[2]Evaluación Controles'!$AM$10:$AM$40,MATCH('[2]Evaluación Controles'!#REF!,MATRIZ_RIESGOS[ID_Riesgo],0))</f>
        <v>#REF!</v>
      </c>
      <c r="AC59" s="56" t="e">
        <f>IF(#REF!="Fuerte","NO REQUIERE  FORTALECER EL CONTROL",IF(#REF!="Moderado","REQUIERE FORTALECER EL CONTROL",IF(#REF!="Debil","REQUIERE FORTALECER EL CONTROL"," ")))</f>
        <v>#REF!</v>
      </c>
      <c r="AD59" s="37"/>
      <c r="AE59" s="37"/>
      <c r="AF59" s="37"/>
      <c r="AG59" s="37"/>
      <c r="AH59" s="37"/>
      <c r="AI59" s="37"/>
      <c r="AJ59" s="37"/>
      <c r="AK59" s="37"/>
      <c r="AL59" s="37"/>
      <c r="AM59" s="37"/>
      <c r="AN59" s="37"/>
      <c r="AO59" s="37"/>
    </row>
    <row r="60" spans="1:41" ht="288" customHeight="1" x14ac:dyDescent="0.2">
      <c r="A60" s="62">
        <f t="shared" si="0"/>
        <v>49</v>
      </c>
      <c r="B60" s="69" t="s">
        <v>319</v>
      </c>
      <c r="C60" s="69" t="s">
        <v>333</v>
      </c>
      <c r="D60" s="63" t="s">
        <v>345</v>
      </c>
      <c r="E60" s="50" t="s">
        <v>61</v>
      </c>
      <c r="F60" s="30"/>
      <c r="G60" s="30"/>
      <c r="H60" s="30"/>
      <c r="I60" s="30"/>
      <c r="J60" s="48">
        <f>+MATRIZ_RIESGOS[[#This Row],[IMPACTO]]*MATRIZ_RIESGOS[[#This Row],[PROBABILIDAD]]</f>
        <v>0</v>
      </c>
      <c r="K60" s="55" t="e">
        <f>+LOOKUP(MATRIZ_RIESGOS[[#This Row],[Columna1]],'[2]VALORACIÓN PRO-IMP'!$G$38:$H$51,'[2]VALORACIÓN PRO-IMP'!$I$38:$I$51)</f>
        <v>#N/A</v>
      </c>
      <c r="L60" s="31"/>
      <c r="M60" s="12" t="s">
        <v>346</v>
      </c>
      <c r="N60" s="9" t="s">
        <v>347</v>
      </c>
      <c r="O60" s="10" t="s">
        <v>337</v>
      </c>
      <c r="P60" s="21" t="s">
        <v>348</v>
      </c>
      <c r="Q60" s="35"/>
      <c r="R60" s="85" t="s">
        <v>349</v>
      </c>
      <c r="S60" s="96"/>
      <c r="T60" s="35"/>
      <c r="U60" s="35"/>
      <c r="V60" s="35"/>
      <c r="W60" s="35"/>
      <c r="X60" s="51"/>
      <c r="Y60" s="51"/>
      <c r="Z60" s="51"/>
      <c r="AA60" s="51"/>
      <c r="AB60" s="30" t="e">
        <f>+INDEX('[2]Evaluación Controles'!$AM$10:$AM$40,MATCH('[2]Evaluación Controles'!#REF!,MATRIZ_RIESGOS[ID_Riesgo],0))</f>
        <v>#REF!</v>
      </c>
      <c r="AC60" s="56" t="e">
        <f>IF(#REF!="Fuerte","NO REQUIERE  FORTALECER EL CONTROL",IF(#REF!="Moderado","REQUIERE FORTALECER EL CONTROL",IF(#REF!="Debil","REQUIERE FORTALECER EL CONTROL"," ")))</f>
        <v>#REF!</v>
      </c>
      <c r="AD60" s="37"/>
      <c r="AE60" s="37"/>
      <c r="AF60" s="37"/>
      <c r="AG60" s="37"/>
      <c r="AH60" s="37"/>
      <c r="AI60" s="37"/>
      <c r="AJ60" s="37"/>
      <c r="AK60" s="37"/>
      <c r="AL60" s="37"/>
      <c r="AM60" s="37"/>
      <c r="AN60" s="37"/>
      <c r="AO60" s="37"/>
    </row>
    <row r="61" spans="1:41" ht="190.5" customHeight="1" x14ac:dyDescent="0.2">
      <c r="A61" s="62">
        <f t="shared" si="0"/>
        <v>50</v>
      </c>
      <c r="B61" s="69" t="s">
        <v>319</v>
      </c>
      <c r="C61" s="69" t="s">
        <v>350</v>
      </c>
      <c r="D61" s="63" t="s">
        <v>351</v>
      </c>
      <c r="E61" s="50" t="s">
        <v>61</v>
      </c>
      <c r="F61" s="30"/>
      <c r="G61" s="30"/>
      <c r="H61" s="30"/>
      <c r="I61" s="30"/>
      <c r="J61" s="48">
        <f>+MATRIZ_RIESGOS[[#This Row],[IMPACTO]]*MATRIZ_RIESGOS[[#This Row],[PROBABILIDAD]]</f>
        <v>0</v>
      </c>
      <c r="K61" s="55" t="e">
        <f>+LOOKUP(MATRIZ_RIESGOS[[#This Row],[Columna1]],'[2]VALORACIÓN PRO-IMP'!$G$38:$H$51,'[2]VALORACIÓN PRO-IMP'!$I$38:$I$51)</f>
        <v>#N/A</v>
      </c>
      <c r="L61" s="31"/>
      <c r="M61" s="12" t="s">
        <v>352</v>
      </c>
      <c r="N61" s="9" t="s">
        <v>353</v>
      </c>
      <c r="O61" s="10" t="s">
        <v>354</v>
      </c>
      <c r="P61" s="24" t="s">
        <v>355</v>
      </c>
      <c r="Q61" s="54"/>
      <c r="R61" s="77" t="s">
        <v>356</v>
      </c>
      <c r="S61" s="24" t="s">
        <v>357</v>
      </c>
      <c r="T61" s="54"/>
      <c r="U61" s="54"/>
      <c r="V61" s="54"/>
      <c r="W61" s="54"/>
      <c r="X61" s="51"/>
      <c r="Y61" s="51"/>
      <c r="Z61" s="51"/>
      <c r="AA61" s="51"/>
      <c r="AB61" s="30" t="e">
        <f>+INDEX('[2]Evaluación Controles'!$AM$10:$AM$40,MATCH('[2]Evaluación Controles'!#REF!,MATRIZ_RIESGOS[ID_Riesgo],0))</f>
        <v>#REF!</v>
      </c>
      <c r="AC61" s="56" t="e">
        <f>IF(#REF!="Fuerte","NO REQUIERE  FORTALECER EL CONTROL",IF(#REF!="Moderado","REQUIERE FORTALECER EL CONTROL",IF(#REF!="Debil","REQUIERE FORTALECER EL CONTROL"," ")))</f>
        <v>#REF!</v>
      </c>
      <c r="AD61" s="37"/>
      <c r="AE61" s="37"/>
      <c r="AF61" s="37"/>
      <c r="AG61" s="37"/>
      <c r="AH61" s="37"/>
      <c r="AI61" s="37"/>
      <c r="AJ61" s="37"/>
      <c r="AK61" s="37"/>
      <c r="AL61" s="37"/>
      <c r="AM61" s="37"/>
      <c r="AN61" s="37"/>
      <c r="AO61" s="37"/>
    </row>
    <row r="62" spans="1:41" ht="165.75" customHeight="1" x14ac:dyDescent="0.2">
      <c r="A62" s="62">
        <f t="shared" si="0"/>
        <v>51</v>
      </c>
      <c r="B62" s="69" t="s">
        <v>319</v>
      </c>
      <c r="C62" s="69" t="s">
        <v>358</v>
      </c>
      <c r="D62" s="63" t="s">
        <v>359</v>
      </c>
      <c r="E62" s="50" t="s">
        <v>442</v>
      </c>
      <c r="F62" s="30"/>
      <c r="G62" s="30"/>
      <c r="H62" s="30"/>
      <c r="I62" s="30"/>
      <c r="J62" s="48">
        <f>+MATRIZ_RIESGOS[[#This Row],[IMPACTO]]*MATRIZ_RIESGOS[[#This Row],[PROBABILIDAD]]</f>
        <v>0</v>
      </c>
      <c r="K62" s="55" t="e">
        <f>+LOOKUP(MATRIZ_RIESGOS[[#This Row],[Columna1]],'[2]VALORACIÓN PRO-IMP'!$G$38:$H$51,'[2]VALORACIÓN PRO-IMP'!$I$38:$I$51)</f>
        <v>#N/A</v>
      </c>
      <c r="L62" s="31"/>
      <c r="M62" s="6" t="s">
        <v>360</v>
      </c>
      <c r="N62" s="7" t="s">
        <v>361</v>
      </c>
      <c r="O62" s="18" t="s">
        <v>362</v>
      </c>
      <c r="P62" s="28" t="s">
        <v>363</v>
      </c>
      <c r="Q62" s="35"/>
      <c r="R62" s="80"/>
      <c r="S62" s="28"/>
      <c r="T62" s="35"/>
      <c r="U62" s="35"/>
      <c r="V62" s="35"/>
      <c r="W62" s="35"/>
      <c r="X62" s="51"/>
      <c r="Y62" s="51"/>
      <c r="Z62" s="51"/>
      <c r="AA62" s="51"/>
      <c r="AB62" s="30" t="e">
        <f>+INDEX('[2]Evaluación Controles'!$AM$10:$AM$40,MATCH('[2]Evaluación Controles'!#REF!,MATRIZ_RIESGOS[ID_Riesgo],0))</f>
        <v>#REF!</v>
      </c>
      <c r="AC62" s="56" t="e">
        <f>IF(#REF!="Fuerte","NO REQUIERE  FORTALECER EL CONTROL",IF(#REF!="Moderado","REQUIERE FORTALECER EL CONTROL",IF(#REF!="Debil","REQUIERE FORTALECER EL CONTROL"," ")))</f>
        <v>#REF!</v>
      </c>
      <c r="AD62" s="37"/>
      <c r="AE62" s="37"/>
      <c r="AF62" s="37"/>
      <c r="AG62" s="37"/>
      <c r="AH62" s="37"/>
      <c r="AI62" s="37"/>
      <c r="AJ62" s="37"/>
      <c r="AK62" s="37"/>
      <c r="AL62" s="37"/>
      <c r="AM62" s="37"/>
      <c r="AN62" s="37"/>
      <c r="AO62" s="37"/>
    </row>
    <row r="63" spans="1:41" ht="165.75" customHeight="1" x14ac:dyDescent="0.2">
      <c r="A63" s="62">
        <f t="shared" si="0"/>
        <v>52</v>
      </c>
      <c r="B63" s="69" t="s">
        <v>319</v>
      </c>
      <c r="C63" s="69" t="s">
        <v>364</v>
      </c>
      <c r="D63" s="63" t="s">
        <v>365</v>
      </c>
      <c r="E63" s="50" t="s">
        <v>65</v>
      </c>
      <c r="F63" s="30"/>
      <c r="G63" s="30"/>
      <c r="H63" s="30"/>
      <c r="I63" s="30"/>
      <c r="J63" s="48">
        <f>+MATRIZ_RIESGOS[[#This Row],[IMPACTO]]*MATRIZ_RIESGOS[[#This Row],[PROBABILIDAD]]</f>
        <v>0</v>
      </c>
      <c r="K63" s="55" t="e">
        <f>+LOOKUP(MATRIZ_RIESGOS[[#This Row],[Columna1]],'[2]VALORACIÓN PRO-IMP'!$G$38:$H$51,'[2]VALORACIÓN PRO-IMP'!$I$38:$I$51)</f>
        <v>#N/A</v>
      </c>
      <c r="L63" s="31"/>
      <c r="M63" s="6" t="s">
        <v>366</v>
      </c>
      <c r="N63" s="7" t="s">
        <v>367</v>
      </c>
      <c r="O63" s="13" t="s">
        <v>368</v>
      </c>
      <c r="P63" s="22" t="s">
        <v>369</v>
      </c>
      <c r="Q63" s="54"/>
      <c r="R63" s="81"/>
      <c r="S63" s="22"/>
      <c r="T63" s="54"/>
      <c r="U63" s="54"/>
      <c r="V63" s="54"/>
      <c r="W63" s="54"/>
      <c r="X63" s="51"/>
      <c r="Y63" s="51"/>
      <c r="Z63" s="51"/>
      <c r="AA63" s="51"/>
      <c r="AB63" s="30" t="e">
        <f>+INDEX('[2]Evaluación Controles'!$AM$10:$AM$40,MATCH('[2]Evaluación Controles'!#REF!,MATRIZ_RIESGOS[ID_Riesgo],0))</f>
        <v>#REF!</v>
      </c>
      <c r="AC63" s="56" t="e">
        <f>IF(#REF!="Fuerte","NO REQUIERE  FORTALECER EL CONTROL",IF(#REF!="Moderado","REQUIERE FORTALECER EL CONTROL",IF(#REF!="Debil","REQUIERE FORTALECER EL CONTROL"," ")))</f>
        <v>#REF!</v>
      </c>
      <c r="AD63" s="37"/>
      <c r="AE63" s="37"/>
      <c r="AF63" s="37"/>
      <c r="AG63" s="37"/>
      <c r="AH63" s="37"/>
      <c r="AI63" s="37"/>
      <c r="AJ63" s="37"/>
      <c r="AK63" s="37"/>
      <c r="AL63" s="37"/>
      <c r="AM63" s="37"/>
      <c r="AN63" s="37"/>
      <c r="AO63" s="37"/>
    </row>
    <row r="64" spans="1:41" ht="165.75" customHeight="1" x14ac:dyDescent="0.2">
      <c r="A64" s="62">
        <f t="shared" si="0"/>
        <v>53</v>
      </c>
      <c r="B64" s="69" t="s">
        <v>370</v>
      </c>
      <c r="C64" s="69" t="s">
        <v>371</v>
      </c>
      <c r="D64" s="63" t="s">
        <v>372</v>
      </c>
      <c r="E64" s="50" t="s">
        <v>64</v>
      </c>
      <c r="F64" s="30"/>
      <c r="G64" s="30"/>
      <c r="H64" s="30"/>
      <c r="I64" s="30"/>
      <c r="J64" s="48">
        <f>+MATRIZ_RIESGOS[[#This Row],[IMPACTO]]*MATRIZ_RIESGOS[[#This Row],[PROBABILIDAD]]</f>
        <v>0</v>
      </c>
      <c r="K64" s="55" t="e">
        <f>+LOOKUP(MATRIZ_RIESGOS[[#This Row],[Columna1]],'[2]VALORACIÓN PRO-IMP'!$G$38:$H$51,'[2]VALORACIÓN PRO-IMP'!$I$38:$I$51)</f>
        <v>#N/A</v>
      </c>
      <c r="L64" s="31"/>
      <c r="M64" s="12" t="s">
        <v>373</v>
      </c>
      <c r="N64" s="9" t="s">
        <v>374</v>
      </c>
      <c r="O64" s="13" t="s">
        <v>375</v>
      </c>
      <c r="P64" s="28" t="s">
        <v>376</v>
      </c>
      <c r="Q64" s="35"/>
      <c r="R64" s="80"/>
      <c r="S64" s="28"/>
      <c r="T64" s="35"/>
      <c r="U64" s="35"/>
      <c r="V64" s="35"/>
      <c r="W64" s="35"/>
      <c r="X64" s="51"/>
      <c r="Y64" s="51"/>
      <c r="Z64" s="51"/>
      <c r="AA64" s="51"/>
      <c r="AB64" s="30" t="e">
        <f>+INDEX('[2]Evaluación Controles'!$AM$10:$AM$40,MATCH('[2]Evaluación Controles'!#REF!,MATRIZ_RIESGOS[ID_Riesgo],0))</f>
        <v>#REF!</v>
      </c>
      <c r="AC64" s="56" t="e">
        <f>IF(#REF!="Fuerte","NO REQUIERE  FORTALECER EL CONTROL",IF(#REF!="Moderado","REQUIERE FORTALECER EL CONTROL",IF(#REF!="Debil","REQUIERE FORTALECER EL CONTROL"," ")))</f>
        <v>#REF!</v>
      </c>
      <c r="AD64" s="37"/>
      <c r="AE64" s="37"/>
      <c r="AF64" s="37"/>
      <c r="AG64" s="37"/>
      <c r="AH64" s="37"/>
      <c r="AI64" s="37"/>
      <c r="AJ64" s="37"/>
      <c r="AK64" s="37"/>
      <c r="AL64" s="37"/>
      <c r="AM64" s="37"/>
      <c r="AN64" s="37"/>
      <c r="AO64" s="37"/>
    </row>
    <row r="65" spans="1:41" ht="165.75" customHeight="1" x14ac:dyDescent="0.2">
      <c r="A65" s="62">
        <f t="shared" si="0"/>
        <v>54</v>
      </c>
      <c r="B65" s="68" t="s">
        <v>119</v>
      </c>
      <c r="C65" s="69" t="s">
        <v>136</v>
      </c>
      <c r="D65" s="63" t="s">
        <v>377</v>
      </c>
      <c r="E65" s="50" t="s">
        <v>67</v>
      </c>
      <c r="F65" s="30"/>
      <c r="G65" s="30"/>
      <c r="H65" s="30"/>
      <c r="I65" s="30"/>
      <c r="J65" s="48">
        <f>+MATRIZ_RIESGOS[[#This Row],[IMPACTO]]*MATRIZ_RIESGOS[[#This Row],[PROBABILIDAD]]</f>
        <v>0</v>
      </c>
      <c r="K65" s="55" t="e">
        <f>+LOOKUP(MATRIZ_RIESGOS[[#This Row],[Columna1]],'[2]VALORACIÓN PRO-IMP'!$G$38:$H$51,'[2]VALORACIÓN PRO-IMP'!$I$38:$I$51)</f>
        <v>#N/A</v>
      </c>
      <c r="L65" s="31"/>
      <c r="M65" s="6" t="s">
        <v>378</v>
      </c>
      <c r="N65" s="7" t="s">
        <v>379</v>
      </c>
      <c r="O65" s="8" t="s">
        <v>380</v>
      </c>
      <c r="P65" s="24" t="s">
        <v>381</v>
      </c>
      <c r="Q65" s="54"/>
      <c r="R65" s="77"/>
      <c r="S65" s="24"/>
      <c r="T65" s="54"/>
      <c r="U65" s="54"/>
      <c r="V65" s="54"/>
      <c r="W65" s="54"/>
      <c r="X65" s="51"/>
      <c r="Y65" s="51"/>
      <c r="Z65" s="51"/>
      <c r="AA65" s="51"/>
      <c r="AB65" s="30" t="e">
        <f>+INDEX('[2]Evaluación Controles'!$AM$10:$AM$40,MATCH('[2]Evaluación Controles'!#REF!,MATRIZ_RIESGOS[ID_Riesgo],0))</f>
        <v>#REF!</v>
      </c>
      <c r="AC65" s="56" t="e">
        <f>IF(#REF!="Fuerte","NO REQUIERE  FORTALECER EL CONTROL",IF(#REF!="Moderado","REQUIERE FORTALECER EL CONTROL",IF(#REF!="Debil","REQUIERE FORTALECER EL CONTROL"," ")))</f>
        <v>#REF!</v>
      </c>
      <c r="AD65" s="37"/>
      <c r="AE65" s="37"/>
      <c r="AF65" s="37"/>
      <c r="AG65" s="37"/>
      <c r="AH65" s="37"/>
      <c r="AI65" s="37"/>
      <c r="AJ65" s="37"/>
      <c r="AK65" s="37"/>
      <c r="AL65" s="37"/>
      <c r="AM65" s="37"/>
      <c r="AN65" s="37"/>
      <c r="AO65" s="37"/>
    </row>
    <row r="66" spans="1:41" ht="165.75" customHeight="1" x14ac:dyDescent="0.2">
      <c r="A66" s="62">
        <f t="shared" si="0"/>
        <v>55</v>
      </c>
      <c r="B66" s="69" t="s">
        <v>207</v>
      </c>
      <c r="C66" s="69" t="s">
        <v>382</v>
      </c>
      <c r="D66" s="63" t="s">
        <v>383</v>
      </c>
      <c r="E66" s="50" t="s">
        <v>64</v>
      </c>
      <c r="F66" s="30"/>
      <c r="G66" s="30"/>
      <c r="H66" s="30"/>
      <c r="I66" s="30"/>
      <c r="J66" s="48">
        <f>+MATRIZ_RIESGOS[[#This Row],[IMPACTO]]*MATRIZ_RIESGOS[[#This Row],[PROBABILIDAD]]</f>
        <v>0</v>
      </c>
      <c r="K66" s="55" t="e">
        <f>+LOOKUP(MATRIZ_RIESGOS[[#This Row],[Columna1]],'[2]VALORACIÓN PRO-IMP'!$G$38:$H$51,'[2]VALORACIÓN PRO-IMP'!$I$38:$I$51)</f>
        <v>#N/A</v>
      </c>
      <c r="L66" s="31"/>
      <c r="M66" s="6" t="s">
        <v>384</v>
      </c>
      <c r="N66" s="7" t="s">
        <v>385</v>
      </c>
      <c r="O66" s="8" t="s">
        <v>386</v>
      </c>
      <c r="P66" s="28" t="s">
        <v>387</v>
      </c>
      <c r="Q66" s="35"/>
      <c r="R66" s="80" t="s">
        <v>388</v>
      </c>
      <c r="S66" s="29">
        <v>1</v>
      </c>
      <c r="T66" s="35"/>
      <c r="U66" s="35"/>
      <c r="V66" s="35"/>
      <c r="W66" s="35"/>
      <c r="X66" s="51"/>
      <c r="Y66" s="51"/>
      <c r="Z66" s="51"/>
      <c r="AA66" s="51"/>
      <c r="AB66" s="30" t="e">
        <f>+INDEX('[2]Evaluación Controles'!$AM$10:$AM$40,MATCH('[2]Evaluación Controles'!#REF!,MATRIZ_RIESGOS[ID_Riesgo],0))</f>
        <v>#REF!</v>
      </c>
      <c r="AC66" s="56" t="e">
        <f>IF(#REF!="Fuerte","NO REQUIERE  FORTALECER EL CONTROL",IF(#REF!="Moderado","REQUIERE FORTALECER EL CONTROL",IF(#REF!="Debil","REQUIERE FORTALECER EL CONTROL"," ")))</f>
        <v>#REF!</v>
      </c>
      <c r="AD66" s="37"/>
      <c r="AE66" s="37"/>
      <c r="AF66" s="37"/>
      <c r="AG66" s="37"/>
      <c r="AH66" s="37"/>
      <c r="AI66" s="37"/>
      <c r="AJ66" s="37"/>
      <c r="AK66" s="37"/>
      <c r="AL66" s="37"/>
      <c r="AM66" s="37"/>
      <c r="AN66" s="37"/>
      <c r="AO66" s="37"/>
    </row>
    <row r="67" spans="1:41" ht="165.75" customHeight="1" x14ac:dyDescent="0.2">
      <c r="A67" s="62">
        <f t="shared" si="0"/>
        <v>56</v>
      </c>
      <c r="B67" s="69" t="s">
        <v>319</v>
      </c>
      <c r="C67" s="69" t="s">
        <v>326</v>
      </c>
      <c r="D67" s="63" t="s">
        <v>389</v>
      </c>
      <c r="E67" s="50" t="s">
        <v>61</v>
      </c>
      <c r="F67" s="30"/>
      <c r="G67" s="30"/>
      <c r="H67" s="30"/>
      <c r="I67" s="30"/>
      <c r="J67" s="48">
        <f>+MATRIZ_RIESGOS[[#This Row],[IMPACTO]]*MATRIZ_RIESGOS[[#This Row],[PROBABILIDAD]]</f>
        <v>0</v>
      </c>
      <c r="K67" s="55" t="e">
        <f>+LOOKUP(MATRIZ_RIESGOS[[#This Row],[Columna1]],'[2]VALORACIÓN PRO-IMP'!$G$38:$H$51,'[2]VALORACIÓN PRO-IMP'!$I$38:$I$51)</f>
        <v>#N/A</v>
      </c>
      <c r="L67" s="31"/>
      <c r="M67" s="6" t="s">
        <v>390</v>
      </c>
      <c r="N67" s="7" t="s">
        <v>391</v>
      </c>
      <c r="O67" s="10" t="s">
        <v>392</v>
      </c>
      <c r="P67" s="25" t="s">
        <v>393</v>
      </c>
      <c r="Q67" s="34"/>
      <c r="R67" s="81" t="s">
        <v>394</v>
      </c>
      <c r="S67" s="97">
        <v>0.81799999999999995</v>
      </c>
      <c r="T67" s="34"/>
      <c r="U67" s="34"/>
      <c r="V67" s="34"/>
      <c r="W67" s="34"/>
      <c r="X67" s="51"/>
      <c r="Y67" s="51"/>
      <c r="Z67" s="51"/>
      <c r="AA67" s="51"/>
      <c r="AB67" s="30" t="e">
        <f>+INDEX('[2]Evaluación Controles'!$AM$10:$AM$40,MATCH('[2]Evaluación Controles'!#REF!,MATRIZ_RIESGOS[ID_Riesgo],0))</f>
        <v>#REF!</v>
      </c>
      <c r="AC67" s="57" t="e">
        <f>IF(#REF!="Fuerte","NO REQUIERE  FORTALECER EL CONTROL",IF(#REF!="Moderado","REQUIERE FORTALECER EL CONTROL",IF(#REF!="Debil","REQUIERE FORTALECER EL CONTROL"," ")))</f>
        <v>#REF!</v>
      </c>
      <c r="AD67" s="37"/>
      <c r="AE67" s="37"/>
      <c r="AF67" s="37"/>
      <c r="AG67" s="37"/>
      <c r="AH67" s="37"/>
      <c r="AI67" s="37"/>
      <c r="AJ67" s="37"/>
      <c r="AK67" s="37"/>
      <c r="AL67" s="37"/>
      <c r="AM67" s="37"/>
      <c r="AN67" s="37"/>
      <c r="AO67" s="37"/>
    </row>
    <row r="68" spans="1:41" ht="165.75" customHeight="1" x14ac:dyDescent="0.2">
      <c r="A68" s="62">
        <f t="shared" si="0"/>
        <v>57</v>
      </c>
      <c r="B68" s="69" t="s">
        <v>319</v>
      </c>
      <c r="C68" s="69" t="s">
        <v>358</v>
      </c>
      <c r="D68" s="63" t="s">
        <v>395</v>
      </c>
      <c r="E68" s="50" t="s">
        <v>61</v>
      </c>
      <c r="F68" s="30"/>
      <c r="G68" s="30"/>
      <c r="H68" s="30"/>
      <c r="I68" s="30"/>
      <c r="J68" s="48">
        <f>+MATRIZ_RIESGOS[[#This Row],[IMPACTO]]*MATRIZ_RIESGOS[[#This Row],[PROBABILIDAD]]</f>
        <v>0</v>
      </c>
      <c r="K68" s="55" t="e">
        <f>+LOOKUP(MATRIZ_RIESGOS[[#This Row],[Columna1]],'[2]VALORACIÓN PRO-IMP'!$G$38:$H$51,'[2]VALORACIÓN PRO-IMP'!$I$38:$I$51)</f>
        <v>#N/A</v>
      </c>
      <c r="L68" s="31"/>
      <c r="M68" s="6" t="s">
        <v>396</v>
      </c>
      <c r="N68" s="7" t="s">
        <v>397</v>
      </c>
      <c r="O68" s="18" t="s">
        <v>362</v>
      </c>
      <c r="P68" s="28" t="s">
        <v>398</v>
      </c>
      <c r="Q68" s="33"/>
      <c r="R68" s="80"/>
      <c r="S68" s="28"/>
      <c r="T68" s="33"/>
      <c r="U68" s="33"/>
      <c r="V68" s="33"/>
      <c r="W68" s="33"/>
      <c r="X68" s="51"/>
      <c r="Y68" s="51"/>
      <c r="Z68" s="51"/>
      <c r="AA68" s="51"/>
      <c r="AB68" s="30" t="e">
        <f>+INDEX('[2]Evaluación Controles'!$AM$10:$AM$40,MATCH('[2]Evaluación Controles'!#REF!,MATRIZ_RIESGOS[ID_Riesgo],0))</f>
        <v>#REF!</v>
      </c>
      <c r="AC68" s="57" t="e">
        <f>IF(#REF!="Fuerte","NO REQUIERE  FORTALECER EL CONTROL",IF(#REF!="Moderado","REQUIERE FORTALECER EL CONTROL",IF(#REF!="Debil","REQUIERE FORTALECER EL CONTROL"," ")))</f>
        <v>#REF!</v>
      </c>
      <c r="AD68" s="37"/>
      <c r="AE68" s="37"/>
      <c r="AF68" s="37"/>
      <c r="AG68" s="37"/>
      <c r="AH68" s="37"/>
      <c r="AI68" s="37"/>
      <c r="AJ68" s="37"/>
      <c r="AK68" s="37"/>
      <c r="AL68" s="37"/>
      <c r="AM68" s="37"/>
      <c r="AN68" s="37"/>
      <c r="AO68" s="37"/>
    </row>
    <row r="69" spans="1:41" ht="165.75" customHeight="1" x14ac:dyDescent="0.2">
      <c r="A69" s="62">
        <f t="shared" si="0"/>
        <v>58</v>
      </c>
      <c r="B69" s="69" t="s">
        <v>319</v>
      </c>
      <c r="C69" s="69" t="s">
        <v>358</v>
      </c>
      <c r="D69" s="63" t="s">
        <v>399</v>
      </c>
      <c r="E69" s="50" t="s">
        <v>61</v>
      </c>
      <c r="F69" s="30"/>
      <c r="G69" s="30"/>
      <c r="H69" s="30"/>
      <c r="I69" s="30"/>
      <c r="J69" s="48">
        <f>+MATRIZ_RIESGOS[[#This Row],[IMPACTO]]*MATRIZ_RIESGOS[[#This Row],[PROBABILIDAD]]</f>
        <v>0</v>
      </c>
      <c r="K69" s="55" t="e">
        <f>+LOOKUP(MATRIZ_RIESGOS[[#This Row],[Columna1]],'[2]VALORACIÓN PRO-IMP'!$G$38:$H$51,'[2]VALORACIÓN PRO-IMP'!$I$38:$I$51)</f>
        <v>#N/A</v>
      </c>
      <c r="L69" s="31"/>
      <c r="M69" s="6" t="s">
        <v>400</v>
      </c>
      <c r="N69" s="7" t="s">
        <v>401</v>
      </c>
      <c r="O69" s="18" t="s">
        <v>362</v>
      </c>
      <c r="P69" s="25" t="s">
        <v>402</v>
      </c>
      <c r="Q69" s="34"/>
      <c r="R69" s="81"/>
      <c r="S69" s="25"/>
      <c r="T69" s="34"/>
      <c r="U69" s="34"/>
      <c r="V69" s="34"/>
      <c r="W69" s="34"/>
      <c r="X69" s="51"/>
      <c r="Y69" s="51"/>
      <c r="Z69" s="51"/>
      <c r="AA69" s="51"/>
      <c r="AB69" s="30" t="e">
        <f>+INDEX('[2]Evaluación Controles'!$AM$10:$AM$40,MATCH('[2]Evaluación Controles'!#REF!,MATRIZ_RIESGOS[ID_Riesgo],0))</f>
        <v>#REF!</v>
      </c>
      <c r="AC69" s="57" t="e">
        <f>IF(#REF!="Fuerte","NO REQUIERE  FORTALECER EL CONTROL",IF(#REF!="Moderado","REQUIERE FORTALECER EL CONTROL",IF(#REF!="Debil","REQUIERE FORTALECER EL CONTROL"," ")))</f>
        <v>#REF!</v>
      </c>
      <c r="AD69" s="37"/>
      <c r="AE69" s="37"/>
      <c r="AF69" s="37"/>
      <c r="AG69" s="37"/>
      <c r="AH69" s="37"/>
      <c r="AI69" s="37"/>
      <c r="AJ69" s="37"/>
      <c r="AK69" s="37"/>
      <c r="AL69" s="37"/>
      <c r="AM69" s="37"/>
      <c r="AN69" s="37"/>
      <c r="AO69" s="37"/>
    </row>
    <row r="70" spans="1:41" ht="165.75" customHeight="1" x14ac:dyDescent="0.2">
      <c r="A70" s="62">
        <f t="shared" si="0"/>
        <v>59</v>
      </c>
      <c r="B70" s="69" t="s">
        <v>319</v>
      </c>
      <c r="C70" s="69" t="s">
        <v>350</v>
      </c>
      <c r="D70" s="63" t="s">
        <v>403</v>
      </c>
      <c r="E70" s="50" t="s">
        <v>61</v>
      </c>
      <c r="F70" s="30"/>
      <c r="G70" s="30"/>
      <c r="H70" s="30"/>
      <c r="I70" s="30"/>
      <c r="J70" s="48">
        <f>+MATRIZ_RIESGOS[[#This Row],[IMPACTO]]*MATRIZ_RIESGOS[[#This Row],[PROBABILIDAD]]</f>
        <v>0</v>
      </c>
      <c r="K70" s="55" t="e">
        <f>+LOOKUP(MATRIZ_RIESGOS[[#This Row],[Columna1]],'[2]VALORACIÓN PRO-IMP'!$G$38:$H$51,'[2]VALORACIÓN PRO-IMP'!$I$38:$I$51)</f>
        <v>#N/A</v>
      </c>
      <c r="L70" s="31"/>
      <c r="M70" s="6" t="s">
        <v>404</v>
      </c>
      <c r="N70" s="7" t="s">
        <v>405</v>
      </c>
      <c r="O70" s="10" t="s">
        <v>406</v>
      </c>
      <c r="P70" s="28" t="s">
        <v>407</v>
      </c>
      <c r="Q70" s="35"/>
      <c r="R70" s="86" t="s">
        <v>408</v>
      </c>
      <c r="S70" s="74" t="s">
        <v>409</v>
      </c>
      <c r="T70" s="35"/>
      <c r="U70" s="35"/>
      <c r="V70" s="35"/>
      <c r="W70" s="35"/>
      <c r="X70" s="51"/>
      <c r="Y70" s="51"/>
      <c r="Z70" s="51"/>
      <c r="AA70" s="51"/>
      <c r="AB70" s="30" t="e">
        <f>+INDEX('[2]Evaluación Controles'!$AM$10:$AM$40,MATCH('[2]Evaluación Controles'!#REF!,MATRIZ_RIESGOS[ID_Riesgo],0))</f>
        <v>#REF!</v>
      </c>
      <c r="AC70" s="32" t="e">
        <f>IF(#REF!="Fuerte","NO REQUIERE  FORTALECER EL CONTROL",IF(#REF!="Moderado","REQUIERE FORTALECER EL CONTROL",IF(#REF!="Debil","REQUIERE FORTALECER EL CONTROL"," ")))</f>
        <v>#REF!</v>
      </c>
      <c r="AD70" s="37"/>
      <c r="AE70" s="37"/>
      <c r="AF70" s="37"/>
      <c r="AG70" s="37"/>
      <c r="AH70" s="37"/>
      <c r="AI70" s="37"/>
      <c r="AJ70" s="37"/>
      <c r="AK70" s="37"/>
      <c r="AL70" s="37"/>
      <c r="AM70" s="37"/>
      <c r="AN70" s="37"/>
      <c r="AO70" s="37"/>
    </row>
    <row r="71" spans="1:41" ht="165.75" customHeight="1" x14ac:dyDescent="0.2">
      <c r="A71" s="62">
        <f t="shared" si="0"/>
        <v>60</v>
      </c>
      <c r="B71" s="69" t="s">
        <v>319</v>
      </c>
      <c r="C71" s="69" t="s">
        <v>333</v>
      </c>
      <c r="D71" s="63" t="s">
        <v>410</v>
      </c>
      <c r="E71" s="50" t="s">
        <v>61</v>
      </c>
      <c r="F71" s="30"/>
      <c r="G71" s="30"/>
      <c r="H71" s="30"/>
      <c r="I71" s="30"/>
      <c r="J71" s="48">
        <f>+MATRIZ_RIESGOS[[#This Row],[IMPACTO]]*MATRIZ_RIESGOS[[#This Row],[PROBABILIDAD]]</f>
        <v>0</v>
      </c>
      <c r="K71" s="55" t="e">
        <f>+LOOKUP(MATRIZ_RIESGOS[[#This Row],[Columna1]],'[2]VALORACIÓN PRO-IMP'!$G$38:$H$51,'[2]VALORACIÓN PRO-IMP'!$I$38:$I$51)</f>
        <v>#N/A</v>
      </c>
      <c r="L71" s="31"/>
      <c r="M71" s="6" t="s">
        <v>411</v>
      </c>
      <c r="N71" s="7" t="s">
        <v>412</v>
      </c>
      <c r="O71" s="10" t="s">
        <v>337</v>
      </c>
      <c r="P71" s="22" t="s">
        <v>413</v>
      </c>
      <c r="Q71" s="34"/>
      <c r="R71" s="85" t="s">
        <v>414</v>
      </c>
      <c r="S71" s="98"/>
      <c r="T71" s="34"/>
      <c r="U71" s="34"/>
      <c r="V71" s="34"/>
      <c r="W71" s="34"/>
      <c r="X71" s="51"/>
      <c r="Y71" s="51"/>
      <c r="Z71" s="51"/>
      <c r="AA71" s="51"/>
      <c r="AB71" s="30" t="e">
        <f>+INDEX('[2]Evaluación Controles'!$AM$10:$AM$40,MATCH('[2]Evaluación Controles'!#REF!,MATRIZ_RIESGOS[ID_Riesgo],0))</f>
        <v>#REF!</v>
      </c>
      <c r="AC71" s="30" t="e">
        <f>IF(#REF!="Fuerte","NO REQUIERE  FORTALECER EL CONTROL",IF(#REF!="Moderado","REQUIERE FORTALECER EL CONTROL",IF(#REF!="Debil","REQUIERE FORTALECER EL CONTROL"," ")))</f>
        <v>#REF!</v>
      </c>
      <c r="AD71" s="37"/>
      <c r="AE71" s="37"/>
      <c r="AF71" s="37"/>
      <c r="AG71" s="37"/>
      <c r="AH71" s="37"/>
      <c r="AI71" s="37"/>
      <c r="AJ71" s="37"/>
      <c r="AK71" s="37"/>
      <c r="AL71" s="37"/>
      <c r="AM71" s="37"/>
      <c r="AN71" s="37"/>
      <c r="AO71" s="37"/>
    </row>
    <row r="72" spans="1:41" ht="165.75" customHeight="1" x14ac:dyDescent="0.2">
      <c r="A72" s="62">
        <f t="shared" si="0"/>
        <v>61</v>
      </c>
      <c r="B72" s="69" t="s">
        <v>319</v>
      </c>
      <c r="C72" s="69" t="s">
        <v>333</v>
      </c>
      <c r="D72" s="63" t="s">
        <v>415</v>
      </c>
      <c r="E72" s="50" t="s">
        <v>61</v>
      </c>
      <c r="F72" s="30"/>
      <c r="G72" s="30"/>
      <c r="H72" s="30"/>
      <c r="I72" s="30"/>
      <c r="J72" s="48">
        <f>+MATRIZ_RIESGOS[[#This Row],[IMPACTO]]*MATRIZ_RIESGOS[[#This Row],[PROBABILIDAD]]</f>
        <v>0</v>
      </c>
      <c r="K72" s="55" t="e">
        <f>+LOOKUP(MATRIZ_RIESGOS[[#This Row],[Columna1]],'[2]VALORACIÓN PRO-IMP'!$G$38:$H$51,'[2]VALORACIÓN PRO-IMP'!$I$38:$I$51)</f>
        <v>#N/A</v>
      </c>
      <c r="L72" s="31"/>
      <c r="M72" s="6" t="s">
        <v>416</v>
      </c>
      <c r="N72" s="7" t="s">
        <v>417</v>
      </c>
      <c r="O72" s="10" t="s">
        <v>337</v>
      </c>
      <c r="P72" s="21" t="s">
        <v>348</v>
      </c>
      <c r="Q72" s="33"/>
      <c r="R72" s="85" t="s">
        <v>418</v>
      </c>
      <c r="S72" s="96"/>
      <c r="T72" s="33"/>
      <c r="U72" s="33"/>
      <c r="V72" s="33"/>
      <c r="W72" s="33"/>
      <c r="X72" s="51"/>
      <c r="Y72" s="51"/>
      <c r="Z72" s="51"/>
      <c r="AA72" s="51"/>
      <c r="AB72" s="30" t="e">
        <f>+INDEX('[2]Evaluación Controles'!$AM$10:$AM$40,MATCH('[2]Evaluación Controles'!#REF!,MATRIZ_RIESGOS[ID_Riesgo],0))</f>
        <v>#REF!</v>
      </c>
      <c r="AC72" s="30" t="e">
        <f>IF(#REF!="Fuerte","NO REQUIERE  FORTALECER EL CONTROL",IF(#REF!="Moderado","REQUIERE FORTALECER EL CONTROL",IF(#REF!="Debil","REQUIERE FORTALECER EL CONTROL"," ")))</f>
        <v>#REF!</v>
      </c>
      <c r="AD72" s="37"/>
      <c r="AE72" s="37"/>
      <c r="AF72" s="37"/>
      <c r="AG72" s="37"/>
      <c r="AH72" s="37"/>
      <c r="AI72" s="37"/>
      <c r="AJ72" s="37"/>
      <c r="AK72" s="37"/>
      <c r="AL72" s="37"/>
      <c r="AM72" s="37"/>
      <c r="AN72" s="37"/>
      <c r="AO72" s="37"/>
    </row>
    <row r="73" spans="1:41" ht="254.25" customHeight="1" x14ac:dyDescent="0.2">
      <c r="A73" s="62">
        <f t="shared" si="0"/>
        <v>62</v>
      </c>
      <c r="B73" s="69" t="s">
        <v>319</v>
      </c>
      <c r="C73" s="69" t="s">
        <v>333</v>
      </c>
      <c r="D73" s="63" t="s">
        <v>419</v>
      </c>
      <c r="E73" s="50" t="s">
        <v>61</v>
      </c>
      <c r="F73" s="30"/>
      <c r="G73" s="30"/>
      <c r="H73" s="30"/>
      <c r="I73" s="30"/>
      <c r="J73" s="48">
        <f>+MATRIZ_RIESGOS[[#This Row],[IMPACTO]]*MATRIZ_RIESGOS[[#This Row],[PROBABILIDAD]]</f>
        <v>0</v>
      </c>
      <c r="K73" s="55" t="e">
        <f>+LOOKUP(MATRIZ_RIESGOS[[#This Row],[Columna1]],'[2]VALORACIÓN PRO-IMP'!$G$38:$H$51,'[2]VALORACIÓN PRO-IMP'!$I$38:$I$51)</f>
        <v>#N/A</v>
      </c>
      <c r="L73" s="31"/>
      <c r="M73" s="6" t="s">
        <v>420</v>
      </c>
      <c r="N73" s="7" t="s">
        <v>417</v>
      </c>
      <c r="O73" s="10" t="s">
        <v>337</v>
      </c>
      <c r="P73" s="24" t="s">
        <v>348</v>
      </c>
      <c r="Q73" s="34"/>
      <c r="R73" s="85" t="s">
        <v>421</v>
      </c>
      <c r="S73" s="96"/>
      <c r="T73" s="34"/>
      <c r="U73" s="34"/>
      <c r="V73" s="34"/>
      <c r="W73" s="34"/>
      <c r="X73" s="51"/>
      <c r="Y73" s="51"/>
      <c r="Z73" s="51"/>
      <c r="AA73" s="51"/>
      <c r="AB73" s="30" t="e">
        <f>+INDEX('[2]Evaluación Controles'!$AM$10:$AM$40,MATCH('[2]Evaluación Controles'!#REF!,MATRIZ_RIESGOS[ID_Riesgo],0))</f>
        <v>#REF!</v>
      </c>
      <c r="AC73" s="30" t="e">
        <f>IF(#REF!="Fuerte","NO REQUIERE  FORTALECER EL CONTROL",IF(#REF!="Moderado","REQUIERE FORTALECER EL CONTROL",IF(#REF!="Debil","REQUIERE FORTALECER EL CONTROL"," ")))</f>
        <v>#REF!</v>
      </c>
      <c r="AD73" s="37"/>
      <c r="AE73" s="37"/>
      <c r="AF73" s="37"/>
      <c r="AG73" s="37"/>
      <c r="AH73" s="37"/>
      <c r="AI73" s="37"/>
      <c r="AJ73" s="37"/>
      <c r="AK73" s="37"/>
      <c r="AL73" s="37"/>
      <c r="AM73" s="37"/>
      <c r="AN73" s="37"/>
      <c r="AO73" s="37"/>
    </row>
    <row r="74" spans="1:41" ht="165.75" customHeight="1" x14ac:dyDescent="0.2">
      <c r="A74" s="62">
        <f t="shared" si="0"/>
        <v>63</v>
      </c>
      <c r="B74" s="69" t="s">
        <v>422</v>
      </c>
      <c r="C74" s="69" t="s">
        <v>423</v>
      </c>
      <c r="D74" s="63" t="s">
        <v>424</v>
      </c>
      <c r="E74" s="50" t="s">
        <v>65</v>
      </c>
      <c r="F74" s="30"/>
      <c r="G74" s="30"/>
      <c r="H74" s="30"/>
      <c r="I74" s="30"/>
      <c r="J74" s="48">
        <f>+MATRIZ_RIESGOS[[#This Row],[IMPACTO]]*MATRIZ_RIESGOS[[#This Row],[PROBABILIDAD]]</f>
        <v>0</v>
      </c>
      <c r="K74" s="55" t="e">
        <f>+LOOKUP(MATRIZ_RIESGOS[[#This Row],[Columna1]],'[2]VALORACIÓN PRO-IMP'!$G$38:$H$51,'[2]VALORACIÓN PRO-IMP'!$I$38:$I$51)</f>
        <v>#N/A</v>
      </c>
      <c r="L74" s="31"/>
      <c r="M74" s="12" t="s">
        <v>425</v>
      </c>
      <c r="N74" s="9" t="s">
        <v>426</v>
      </c>
      <c r="O74" s="13" t="s">
        <v>427</v>
      </c>
      <c r="P74" s="28" t="s">
        <v>428</v>
      </c>
      <c r="Q74" s="33"/>
      <c r="R74" s="80" t="s">
        <v>429</v>
      </c>
      <c r="S74" s="29">
        <v>1</v>
      </c>
      <c r="T74" s="33"/>
      <c r="U74" s="33"/>
      <c r="V74" s="33"/>
      <c r="W74" s="33"/>
      <c r="X74" s="51"/>
      <c r="Y74" s="51"/>
      <c r="Z74" s="51"/>
      <c r="AA74" s="51"/>
      <c r="AB74" s="30" t="e">
        <f>+INDEX('[2]Evaluación Controles'!$AM$10:$AM$40,MATCH('[2]Evaluación Controles'!#REF!,MATRIZ_RIESGOS[ID_Riesgo],0))</f>
        <v>#REF!</v>
      </c>
      <c r="AC74" s="30" t="e">
        <f>IF(#REF!="Fuerte","NO REQUIERE  FORTALECER EL CONTROL",IF(#REF!="Moderado","REQUIERE FORTALECER EL CONTROL",IF(#REF!="Debil","REQUIERE FORTALECER EL CONTROL"," ")))</f>
        <v>#REF!</v>
      </c>
      <c r="AD74" s="37"/>
      <c r="AE74" s="37"/>
      <c r="AF74" s="37"/>
      <c r="AG74" s="37"/>
      <c r="AH74" s="37"/>
      <c r="AI74" s="37"/>
      <c r="AJ74" s="37"/>
      <c r="AK74" s="37"/>
      <c r="AL74" s="37"/>
      <c r="AM74" s="37"/>
      <c r="AN74" s="37"/>
      <c r="AO74" s="37"/>
    </row>
    <row r="75" spans="1:41" ht="165.75" customHeight="1" x14ac:dyDescent="0.2">
      <c r="A75" s="62">
        <f t="shared" si="0"/>
        <v>64</v>
      </c>
      <c r="B75" s="69" t="s">
        <v>422</v>
      </c>
      <c r="C75" s="69" t="s">
        <v>423</v>
      </c>
      <c r="D75" s="63" t="s">
        <v>430</v>
      </c>
      <c r="E75" s="50" t="s">
        <v>69</v>
      </c>
      <c r="F75" s="30"/>
      <c r="G75" s="30"/>
      <c r="H75" s="30"/>
      <c r="I75" s="30"/>
      <c r="J75" s="48">
        <f>+MATRIZ_RIESGOS[[#This Row],[IMPACTO]]*MATRIZ_RIESGOS[[#This Row],[PROBABILIDAD]]</f>
        <v>0</v>
      </c>
      <c r="K75" s="55" t="e">
        <f>+LOOKUP(MATRIZ_RIESGOS[[#This Row],[Columna1]],'[2]VALORACIÓN PRO-IMP'!$G$38:$H$51,'[2]VALORACIÓN PRO-IMP'!$I$38:$I$51)</f>
        <v>#N/A</v>
      </c>
      <c r="L75" s="31"/>
      <c r="M75" s="6" t="s">
        <v>431</v>
      </c>
      <c r="N75" s="9" t="s">
        <v>432</v>
      </c>
      <c r="O75" s="18" t="s">
        <v>427</v>
      </c>
      <c r="P75" s="25" t="s">
        <v>433</v>
      </c>
      <c r="Q75" s="34"/>
      <c r="R75" s="81" t="s">
        <v>434</v>
      </c>
      <c r="S75" s="26">
        <v>1</v>
      </c>
      <c r="T75" s="34"/>
      <c r="U75" s="34"/>
      <c r="V75" s="34"/>
      <c r="W75" s="34"/>
      <c r="X75" s="51"/>
      <c r="Y75" s="51"/>
      <c r="Z75" s="51"/>
      <c r="AA75" s="51"/>
      <c r="AB75" s="30" t="e">
        <f>+INDEX('[2]Evaluación Controles'!$AM$10:$AM$40,MATCH('[2]Evaluación Controles'!#REF!,MATRIZ_RIESGOS[ID_Riesgo],0))</f>
        <v>#REF!</v>
      </c>
      <c r="AC75" s="30" t="e">
        <f>IF(#REF!="Fuerte","NO REQUIERE  FORTALECER EL CONTROL",IF(#REF!="Moderado","REQUIERE FORTALECER EL CONTROL",IF(#REF!="Debil","REQUIERE FORTALECER EL CONTROL"," ")))</f>
        <v>#REF!</v>
      </c>
      <c r="AD75" s="37"/>
      <c r="AE75" s="37"/>
      <c r="AF75" s="37"/>
      <c r="AG75" s="37"/>
      <c r="AH75" s="37"/>
      <c r="AI75" s="37"/>
      <c r="AJ75" s="37"/>
      <c r="AK75" s="37"/>
      <c r="AL75" s="37"/>
      <c r="AM75" s="37"/>
      <c r="AN75" s="37"/>
      <c r="AO75" s="37"/>
    </row>
    <row r="76" spans="1:41" ht="165.75" customHeight="1" x14ac:dyDescent="0.2">
      <c r="A76" s="62">
        <f t="shared" si="0"/>
        <v>65</v>
      </c>
      <c r="B76" s="69" t="s">
        <v>435</v>
      </c>
      <c r="C76" s="69" t="s">
        <v>333</v>
      </c>
      <c r="D76" s="63" t="s">
        <v>436</v>
      </c>
      <c r="E76" s="50" t="s">
        <v>61</v>
      </c>
      <c r="F76" s="30"/>
      <c r="G76" s="30"/>
      <c r="H76" s="30"/>
      <c r="I76" s="30"/>
      <c r="J76" s="48">
        <f>+MATRIZ_RIESGOS[[#This Row],[IMPACTO]]*MATRIZ_RIESGOS[[#This Row],[PROBABILIDAD]]</f>
        <v>0</v>
      </c>
      <c r="K76" s="55" t="e">
        <f>+LOOKUP(MATRIZ_RIESGOS[[#This Row],[Columna1]],'[2]VALORACIÓN PRO-IMP'!$G$38:$H$51,'[2]VALORACIÓN PRO-IMP'!$I$38:$I$51)</f>
        <v>#N/A</v>
      </c>
      <c r="L76" s="31"/>
      <c r="M76" s="6" t="s">
        <v>437</v>
      </c>
      <c r="N76" s="12" t="s">
        <v>438</v>
      </c>
      <c r="O76" s="19" t="s">
        <v>337</v>
      </c>
      <c r="P76" s="27" t="s">
        <v>439</v>
      </c>
      <c r="Q76" s="33"/>
      <c r="R76" s="87"/>
      <c r="S76" s="27"/>
      <c r="T76" s="33"/>
      <c r="U76" s="33"/>
      <c r="V76" s="33"/>
      <c r="W76" s="33"/>
      <c r="X76" s="51"/>
      <c r="Y76" s="51"/>
      <c r="Z76" s="51"/>
      <c r="AA76" s="51"/>
      <c r="AB76" s="30" t="e">
        <f>+INDEX('[2]Evaluación Controles'!$AM$10:$AM$40,MATCH('[2]Evaluación Controles'!#REF!,MATRIZ_RIESGOS[ID_Riesgo],0))</f>
        <v>#REF!</v>
      </c>
      <c r="AC76" s="30" t="e">
        <f>IF(#REF!="Fuerte","NO REQUIERE  FORTALECER EL CONTROL",IF(#REF!="Moderado","REQUIERE FORTALECER EL CONTROL",IF(#REF!="Debil","REQUIERE FORTALECER EL CONTROL"," ")))</f>
        <v>#REF!</v>
      </c>
      <c r="AD76" s="37"/>
      <c r="AE76" s="37"/>
      <c r="AF76" s="37"/>
      <c r="AG76" s="37"/>
      <c r="AH76" s="37"/>
      <c r="AI76" s="37"/>
      <c r="AJ76" s="37"/>
      <c r="AK76" s="37"/>
      <c r="AL76" s="37"/>
      <c r="AM76" s="37"/>
      <c r="AN76" s="37"/>
      <c r="AO76" s="37"/>
    </row>
    <row r="77" spans="1:41" ht="14.25" x14ac:dyDescent="0.2">
      <c r="A77" s="62">
        <f t="shared" si="0"/>
        <v>66</v>
      </c>
      <c r="B77" s="61"/>
      <c r="C77" s="61"/>
      <c r="D77" s="63"/>
      <c r="E77" s="31"/>
      <c r="F77" s="30"/>
      <c r="G77" s="30"/>
      <c r="H77" s="30"/>
      <c r="I77" s="30"/>
      <c r="J77" s="48">
        <f>+MATRIZ_RIESGOS[[#This Row],[IMPACTO]]*MATRIZ_RIESGOS[[#This Row],[PROBABILIDAD]]</f>
        <v>0</v>
      </c>
      <c r="K77" s="111" t="e">
        <f>+LOOKUP(MATRIZ_RIESGOS[[#This Row],[Columna1]],'[2]VALORACIÓN PRO-IMP'!$G$38:$H$51,'[2]VALORACIÓN PRO-IMP'!$I$38:$I$51)</f>
        <v>#N/A</v>
      </c>
      <c r="L77" s="31"/>
      <c r="M77" s="30"/>
      <c r="N77" s="30"/>
      <c r="O77" s="49"/>
      <c r="P77" s="50"/>
      <c r="Q77" s="34"/>
      <c r="R77" s="67"/>
      <c r="S77" s="34"/>
      <c r="T77" s="34"/>
      <c r="U77" s="34"/>
      <c r="V77" s="34"/>
      <c r="W77" s="34"/>
      <c r="X77" s="51"/>
      <c r="Y77" s="51"/>
      <c r="Z77" s="51"/>
      <c r="AA77" s="51"/>
      <c r="AB77" s="30" t="e">
        <f>+INDEX('[2]Evaluación Controles'!$AM$10:$AM$40,MATCH('[2]Evaluación Controles'!#REF!,MATRIZ_RIESGOS[ID_Riesgo],0))</f>
        <v>#REF!</v>
      </c>
      <c r="AC77" s="30" t="e">
        <f>IF(#REF!="Fuerte","NO REQUIERE  FORTALECER EL CONTROL",IF(#REF!="Moderado","REQUIERE FORTALECER EL CONTROL",IF(#REF!="Debil","REQUIERE FORTALECER EL CONTROL"," ")))</f>
        <v>#REF!</v>
      </c>
      <c r="AD77" s="37"/>
      <c r="AE77" s="37"/>
      <c r="AF77" s="37"/>
      <c r="AG77" s="37"/>
      <c r="AH77" s="37"/>
      <c r="AI77" s="37"/>
      <c r="AJ77" s="37"/>
      <c r="AK77" s="37"/>
      <c r="AL77" s="37"/>
      <c r="AM77" s="37"/>
      <c r="AN77" s="37"/>
      <c r="AO77" s="37"/>
    </row>
    <row r="78" spans="1:41" ht="14.25" x14ac:dyDescent="0.2">
      <c r="A78" s="62">
        <f t="shared" si="0"/>
        <v>67</v>
      </c>
      <c r="B78" s="61"/>
      <c r="C78" s="61"/>
      <c r="D78" s="63"/>
      <c r="E78" s="31"/>
      <c r="F78" s="30"/>
      <c r="G78" s="30"/>
      <c r="H78" s="30"/>
      <c r="I78" s="30"/>
      <c r="J78" s="48">
        <f>+MATRIZ_RIESGOS[[#This Row],[IMPACTO]]*MATRIZ_RIESGOS[[#This Row],[PROBABILIDAD]]</f>
        <v>0</v>
      </c>
      <c r="K78" s="111" t="e">
        <f>+LOOKUP(MATRIZ_RIESGOS[[#This Row],[Columna1]],'[2]VALORACIÓN PRO-IMP'!$G$38:$H$51,'[2]VALORACIÓN PRO-IMP'!$I$38:$I$51)</f>
        <v>#N/A</v>
      </c>
      <c r="L78" s="31"/>
      <c r="M78" s="30"/>
      <c r="N78" s="30"/>
      <c r="O78" s="49"/>
      <c r="P78" s="50"/>
      <c r="Q78" s="33"/>
      <c r="R78" s="66"/>
      <c r="S78" s="33"/>
      <c r="T78" s="33"/>
      <c r="U78" s="33"/>
      <c r="V78" s="33"/>
      <c r="W78" s="33"/>
      <c r="X78" s="51"/>
      <c r="Y78" s="51"/>
      <c r="Z78" s="51"/>
      <c r="AA78" s="51"/>
      <c r="AB78" s="30" t="e">
        <f>+INDEX('[2]Evaluación Controles'!$AM$10:$AM$40,MATCH('[2]Evaluación Controles'!#REF!,MATRIZ_RIESGOS[ID_Riesgo],0))</f>
        <v>#REF!</v>
      </c>
      <c r="AC78" s="30" t="e">
        <f>IF(#REF!="Fuerte","NO REQUIERE  FORTALECER EL CONTROL",IF(#REF!="Moderado","REQUIERE FORTALECER EL CONTROL",IF(#REF!="Debil","REQUIERE FORTALECER EL CONTROL"," ")))</f>
        <v>#REF!</v>
      </c>
      <c r="AD78" s="37"/>
      <c r="AE78" s="37"/>
      <c r="AF78" s="37"/>
      <c r="AG78" s="37"/>
      <c r="AH78" s="37"/>
      <c r="AI78" s="37"/>
      <c r="AJ78" s="37"/>
      <c r="AK78" s="37"/>
      <c r="AL78" s="37"/>
      <c r="AM78" s="37"/>
      <c r="AN78" s="37"/>
      <c r="AO78" s="37"/>
    </row>
    <row r="79" spans="1:41" ht="14.25" x14ac:dyDescent="0.2">
      <c r="A79" s="62">
        <f t="shared" ref="A79:A91" si="1">1+A78</f>
        <v>68</v>
      </c>
      <c r="B79" s="61"/>
      <c r="C79" s="61"/>
      <c r="D79" s="63"/>
      <c r="E79" s="31"/>
      <c r="F79" s="30"/>
      <c r="G79" s="30"/>
      <c r="H79" s="30"/>
      <c r="I79" s="30"/>
      <c r="J79" s="48">
        <f>+MATRIZ_RIESGOS[[#This Row],[IMPACTO]]*MATRIZ_RIESGOS[[#This Row],[PROBABILIDAD]]</f>
        <v>0</v>
      </c>
      <c r="K79" s="111" t="e">
        <f>+LOOKUP(MATRIZ_RIESGOS[[#This Row],[Columna1]],'[2]VALORACIÓN PRO-IMP'!$G$38:$H$51,'[2]VALORACIÓN PRO-IMP'!$I$38:$I$51)</f>
        <v>#N/A</v>
      </c>
      <c r="L79" s="31"/>
      <c r="M79" s="30"/>
      <c r="N79" s="30"/>
      <c r="O79" s="49"/>
      <c r="P79" s="50"/>
      <c r="Q79" s="34"/>
      <c r="R79" s="67"/>
      <c r="S79" s="34"/>
      <c r="T79" s="34"/>
      <c r="U79" s="34"/>
      <c r="V79" s="34"/>
      <c r="W79" s="34"/>
      <c r="X79" s="51"/>
      <c r="Y79" s="51"/>
      <c r="Z79" s="51"/>
      <c r="AA79" s="51"/>
      <c r="AB79" s="30" t="e">
        <f>+INDEX('[2]Evaluación Controles'!$AM$10:$AM$40,MATCH('[2]Evaluación Controles'!#REF!,MATRIZ_RIESGOS[ID_Riesgo],0))</f>
        <v>#REF!</v>
      </c>
      <c r="AC79" s="30" t="e">
        <f>IF(#REF!="Fuerte","NO REQUIERE  FORTALECER EL CONTROL",IF(#REF!="Moderado","REQUIERE FORTALECER EL CONTROL",IF(#REF!="Debil","REQUIERE FORTALECER EL CONTROL"," ")))</f>
        <v>#REF!</v>
      </c>
      <c r="AD79" s="37"/>
      <c r="AE79" s="37"/>
      <c r="AF79" s="37"/>
      <c r="AG79" s="37"/>
      <c r="AH79" s="37"/>
      <c r="AI79" s="37"/>
      <c r="AJ79" s="37"/>
      <c r="AK79" s="37"/>
      <c r="AL79" s="37"/>
      <c r="AM79" s="37"/>
      <c r="AN79" s="37"/>
      <c r="AO79" s="37"/>
    </row>
    <row r="80" spans="1:41" ht="14.25" x14ac:dyDescent="0.2">
      <c r="A80" s="62">
        <f t="shared" si="1"/>
        <v>69</v>
      </c>
      <c r="B80" s="61"/>
      <c r="C80" s="61"/>
      <c r="D80" s="63"/>
      <c r="E80" s="31"/>
      <c r="F80" s="30"/>
      <c r="G80" s="30"/>
      <c r="H80" s="30"/>
      <c r="I80" s="30"/>
      <c r="J80" s="48">
        <f>+MATRIZ_RIESGOS[[#This Row],[IMPACTO]]*MATRIZ_RIESGOS[[#This Row],[PROBABILIDAD]]</f>
        <v>0</v>
      </c>
      <c r="K80" s="111" t="e">
        <f>+LOOKUP(MATRIZ_RIESGOS[[#This Row],[Columna1]],'[2]VALORACIÓN PRO-IMP'!$G$38:$H$51,'[2]VALORACIÓN PRO-IMP'!$I$38:$I$51)</f>
        <v>#N/A</v>
      </c>
      <c r="L80" s="31"/>
      <c r="M80" s="30"/>
      <c r="N80" s="30"/>
      <c r="O80" s="49"/>
      <c r="P80" s="50"/>
      <c r="Q80" s="33"/>
      <c r="R80" s="66"/>
      <c r="S80" s="33"/>
      <c r="T80" s="33"/>
      <c r="U80" s="33"/>
      <c r="V80" s="33"/>
      <c r="W80" s="33"/>
      <c r="X80" s="51"/>
      <c r="Y80" s="51"/>
      <c r="Z80" s="51"/>
      <c r="AA80" s="51"/>
      <c r="AB80" s="30" t="e">
        <f>+INDEX('[2]Evaluación Controles'!$AM$10:$AM$40,MATCH('[2]Evaluación Controles'!#REF!,MATRIZ_RIESGOS[ID_Riesgo],0))</f>
        <v>#REF!</v>
      </c>
      <c r="AC80" s="30" t="e">
        <f>IF(#REF!="Fuerte","NO REQUIERE  FORTALECER EL CONTROL",IF(#REF!="Moderado","REQUIERE FORTALECER EL CONTROL",IF(#REF!="Debil","REQUIERE FORTALECER EL CONTROL"," ")))</f>
        <v>#REF!</v>
      </c>
      <c r="AD80" s="37"/>
      <c r="AE80" s="37"/>
      <c r="AF80" s="37"/>
      <c r="AG80" s="37"/>
      <c r="AH80" s="37"/>
      <c r="AI80" s="37"/>
      <c r="AJ80" s="37"/>
      <c r="AK80" s="37"/>
      <c r="AL80" s="37"/>
      <c r="AM80" s="37"/>
      <c r="AN80" s="37"/>
      <c r="AO80" s="37"/>
    </row>
    <row r="81" spans="1:41" ht="14.25" x14ac:dyDescent="0.2">
      <c r="A81" s="62">
        <f t="shared" si="1"/>
        <v>70</v>
      </c>
      <c r="B81" s="61"/>
      <c r="C81" s="61"/>
      <c r="D81" s="63"/>
      <c r="E81" s="31"/>
      <c r="F81" s="30"/>
      <c r="G81" s="30"/>
      <c r="H81" s="30"/>
      <c r="I81" s="30"/>
      <c r="J81" s="48">
        <f>+MATRIZ_RIESGOS[[#This Row],[IMPACTO]]*MATRIZ_RIESGOS[[#This Row],[PROBABILIDAD]]</f>
        <v>0</v>
      </c>
      <c r="K81" s="111" t="e">
        <f>+LOOKUP(MATRIZ_RIESGOS[[#This Row],[Columna1]],'[2]VALORACIÓN PRO-IMP'!$G$38:$H$51,'[2]VALORACIÓN PRO-IMP'!$I$38:$I$51)</f>
        <v>#N/A</v>
      </c>
      <c r="L81" s="31"/>
      <c r="M81" s="30"/>
      <c r="N81" s="30"/>
      <c r="O81" s="49"/>
      <c r="P81" s="50"/>
      <c r="Q81" s="33"/>
      <c r="R81" s="66"/>
      <c r="S81" s="33"/>
      <c r="T81" s="33"/>
      <c r="U81" s="33"/>
      <c r="V81" s="33"/>
      <c r="W81" s="33"/>
      <c r="X81" s="51"/>
      <c r="Y81" s="51"/>
      <c r="Z81" s="51"/>
      <c r="AA81" s="51"/>
      <c r="AB81" s="30" t="e">
        <f>+INDEX('[2]Evaluación Controles'!$AM$10:$AM$40,MATCH('[2]Evaluación Controles'!Z79,MATRIZ_RIESGOS[ID_Riesgo],0))</f>
        <v>#N/A</v>
      </c>
      <c r="AC81" s="30" t="e">
        <f>IF(#REF!="Fuerte","NO REQUIERE  FORTALECER EL CONTROL",IF(#REF!="Moderado","REQUIERE FORTALECER EL CONTROL",IF(#REF!="Debil","REQUIERE FORTALECER EL CONTROL"," ")))</f>
        <v>#REF!</v>
      </c>
      <c r="AD81" s="37"/>
      <c r="AE81" s="37"/>
      <c r="AF81" s="37"/>
      <c r="AG81" s="37"/>
      <c r="AH81" s="37"/>
      <c r="AI81" s="37"/>
      <c r="AJ81" s="37"/>
      <c r="AK81" s="37"/>
      <c r="AL81" s="37"/>
      <c r="AM81" s="37"/>
      <c r="AN81" s="37"/>
      <c r="AO81" s="37"/>
    </row>
    <row r="82" spans="1:41" ht="14.25" x14ac:dyDescent="0.2">
      <c r="A82" s="62">
        <f t="shared" si="1"/>
        <v>71</v>
      </c>
      <c r="B82" s="61"/>
      <c r="C82" s="61"/>
      <c r="D82" s="63"/>
      <c r="E82" s="31"/>
      <c r="F82" s="30"/>
      <c r="G82" s="30"/>
      <c r="H82" s="30"/>
      <c r="I82" s="30"/>
      <c r="J82" s="48">
        <f>+MATRIZ_RIESGOS[[#This Row],[IMPACTO]]*MATRIZ_RIESGOS[[#This Row],[PROBABILIDAD]]</f>
        <v>0</v>
      </c>
      <c r="K82" s="111" t="e">
        <f>+LOOKUP(MATRIZ_RIESGOS[[#This Row],[Columna1]],'[2]VALORACIÓN PRO-IMP'!$G$38:$H$51,'[2]VALORACIÓN PRO-IMP'!$I$38:$I$51)</f>
        <v>#N/A</v>
      </c>
      <c r="L82" s="31"/>
      <c r="M82" s="30"/>
      <c r="N82" s="30"/>
      <c r="O82" s="49"/>
      <c r="P82" s="50"/>
      <c r="Q82" s="33"/>
      <c r="R82" s="66"/>
      <c r="S82" s="33"/>
      <c r="T82" s="33"/>
      <c r="U82" s="33"/>
      <c r="V82" s="33"/>
      <c r="W82" s="33"/>
      <c r="X82" s="51"/>
      <c r="Y82" s="51"/>
      <c r="Z82" s="51"/>
      <c r="AA82" s="51"/>
      <c r="AB82" s="30" t="e">
        <f>+INDEX('[2]Evaluación Controles'!$AM$10:$AM$40,MATCH('[2]Evaluación Controles'!Z79,MATRIZ_RIESGOS[ID_Riesgo],0))</f>
        <v>#N/A</v>
      </c>
      <c r="AC82" s="30" t="e">
        <f>IF(#REF!="Fuerte","NO REQUIERE  FORTALECER EL CONTROL",IF(#REF!="Moderado","REQUIERE FORTALECER EL CONTROL",IF(#REF!="Debil","REQUIERE FORTALECER EL CONTROL"," ")))</f>
        <v>#REF!</v>
      </c>
      <c r="AD82" s="37"/>
      <c r="AE82" s="37"/>
      <c r="AF82" s="37"/>
      <c r="AG82" s="37"/>
      <c r="AH82" s="37"/>
      <c r="AI82" s="37"/>
      <c r="AJ82" s="37"/>
      <c r="AK82" s="37"/>
      <c r="AL82" s="37"/>
      <c r="AM82" s="37"/>
      <c r="AN82" s="37"/>
      <c r="AO82" s="37"/>
    </row>
    <row r="83" spans="1:41" ht="14.25" x14ac:dyDescent="0.2">
      <c r="A83" s="62">
        <f t="shared" si="1"/>
        <v>72</v>
      </c>
      <c r="B83" s="61"/>
      <c r="C83" s="61"/>
      <c r="D83" s="63"/>
      <c r="E83" s="31"/>
      <c r="F83" s="30"/>
      <c r="G83" s="30"/>
      <c r="H83" s="30"/>
      <c r="I83" s="30"/>
      <c r="J83" s="48">
        <f>+MATRIZ_RIESGOS[[#This Row],[IMPACTO]]*MATRIZ_RIESGOS[[#This Row],[PROBABILIDAD]]</f>
        <v>0</v>
      </c>
      <c r="K83" s="111" t="e">
        <f>+LOOKUP(MATRIZ_RIESGOS[[#This Row],[Columna1]],'[2]VALORACIÓN PRO-IMP'!$G$38:$H$51,'[2]VALORACIÓN PRO-IMP'!$I$38:$I$51)</f>
        <v>#N/A</v>
      </c>
      <c r="L83" s="31"/>
      <c r="M83" s="30"/>
      <c r="N83" s="30"/>
      <c r="O83" s="49"/>
      <c r="P83" s="50"/>
      <c r="Q83" s="33"/>
      <c r="R83" s="66"/>
      <c r="S83" s="33"/>
      <c r="T83" s="33"/>
      <c r="U83" s="33"/>
      <c r="V83" s="33"/>
      <c r="W83" s="33"/>
      <c r="X83" s="51"/>
      <c r="Y83" s="51"/>
      <c r="Z83" s="51"/>
      <c r="AA83" s="51"/>
      <c r="AB83" s="30" t="e">
        <f>+INDEX('[2]Evaluación Controles'!$AM$10:$AM$40,MATCH('[2]Evaluación Controles'!Z79,MATRIZ_RIESGOS[ID_Riesgo],0))</f>
        <v>#N/A</v>
      </c>
      <c r="AC83" s="30" t="e">
        <f>IF(#REF!="Fuerte","NO REQUIERE  FORTALECER EL CONTROL",IF(#REF!="Moderado","REQUIERE FORTALECER EL CONTROL",IF(#REF!="Debil","REQUIERE FORTALECER EL CONTROL"," ")))</f>
        <v>#REF!</v>
      </c>
      <c r="AD83" s="37"/>
      <c r="AE83" s="37"/>
      <c r="AF83" s="37"/>
      <c r="AG83" s="37"/>
      <c r="AH83" s="37"/>
      <c r="AI83" s="37"/>
      <c r="AJ83" s="37"/>
      <c r="AK83" s="37"/>
      <c r="AL83" s="37"/>
      <c r="AM83" s="37"/>
      <c r="AN83" s="37"/>
      <c r="AO83" s="37"/>
    </row>
    <row r="84" spans="1:41" ht="14.25" x14ac:dyDescent="0.2">
      <c r="A84" s="62">
        <f t="shared" si="1"/>
        <v>73</v>
      </c>
      <c r="B84" s="61"/>
      <c r="C84" s="61"/>
      <c r="D84" s="63"/>
      <c r="E84" s="31"/>
      <c r="F84" s="30"/>
      <c r="G84" s="30"/>
      <c r="H84" s="30"/>
      <c r="I84" s="30"/>
      <c r="J84" s="48">
        <f>+MATRIZ_RIESGOS[[#This Row],[IMPACTO]]*MATRIZ_RIESGOS[[#This Row],[PROBABILIDAD]]</f>
        <v>0</v>
      </c>
      <c r="K84" s="111" t="e">
        <f>+LOOKUP(MATRIZ_RIESGOS[[#This Row],[Columna1]],'[2]VALORACIÓN PRO-IMP'!$G$38:$H$51,'[2]VALORACIÓN PRO-IMP'!$I$38:$I$51)</f>
        <v>#N/A</v>
      </c>
      <c r="L84" s="31"/>
      <c r="M84" s="30"/>
      <c r="N84" s="30"/>
      <c r="O84" s="49"/>
      <c r="P84" s="50"/>
      <c r="Q84" s="33"/>
      <c r="R84" s="66"/>
      <c r="S84" s="33"/>
      <c r="T84" s="33"/>
      <c r="U84" s="33"/>
      <c r="V84" s="33"/>
      <c r="W84" s="33"/>
      <c r="X84" s="51"/>
      <c r="Y84" s="51"/>
      <c r="Z84" s="51"/>
      <c r="AA84" s="51"/>
      <c r="AB84" s="30" t="e">
        <f>+INDEX('[2]Evaluación Controles'!$AM$10:$AM$40,MATCH('[2]Evaluación Controles'!Z79,MATRIZ_RIESGOS[ID_Riesgo],0))</f>
        <v>#N/A</v>
      </c>
      <c r="AC84" s="30" t="e">
        <f>IF(#REF!="Fuerte","NO REQUIERE  FORTALECER EL CONTROL",IF(#REF!="Moderado","REQUIERE FORTALECER EL CONTROL",IF(#REF!="Debil","REQUIERE FORTALECER EL CONTROL"," ")))</f>
        <v>#REF!</v>
      </c>
      <c r="AD84" s="37"/>
      <c r="AE84" s="37"/>
      <c r="AF84" s="37"/>
      <c r="AG84" s="37"/>
      <c r="AH84" s="37"/>
      <c r="AI84" s="37"/>
      <c r="AJ84" s="37"/>
      <c r="AK84" s="37"/>
      <c r="AL84" s="37"/>
      <c r="AM84" s="37"/>
      <c r="AN84" s="37"/>
      <c r="AO84" s="37"/>
    </row>
    <row r="85" spans="1:41" ht="14.25" x14ac:dyDescent="0.2">
      <c r="A85" s="62">
        <f t="shared" si="1"/>
        <v>74</v>
      </c>
      <c r="B85" s="61"/>
      <c r="C85" s="61"/>
      <c r="D85" s="63"/>
      <c r="E85" s="31"/>
      <c r="F85" s="30"/>
      <c r="G85" s="30"/>
      <c r="H85" s="30"/>
      <c r="I85" s="30"/>
      <c r="J85" s="48">
        <f>+MATRIZ_RIESGOS[[#This Row],[IMPACTO]]*MATRIZ_RIESGOS[[#This Row],[PROBABILIDAD]]</f>
        <v>0</v>
      </c>
      <c r="K85" s="111" t="e">
        <f>+LOOKUP(MATRIZ_RIESGOS[[#This Row],[Columna1]],'[2]VALORACIÓN PRO-IMP'!$G$38:$H$51,'[2]VALORACIÓN PRO-IMP'!$I$38:$I$51)</f>
        <v>#N/A</v>
      </c>
      <c r="L85" s="31"/>
      <c r="M85" s="30"/>
      <c r="N85" s="30"/>
      <c r="O85" s="49"/>
      <c r="P85" s="50"/>
      <c r="Q85" s="33"/>
      <c r="R85" s="66"/>
      <c r="S85" s="33"/>
      <c r="T85" s="33"/>
      <c r="U85" s="33"/>
      <c r="V85" s="33"/>
      <c r="W85" s="33"/>
      <c r="X85" s="51"/>
      <c r="Y85" s="51"/>
      <c r="Z85" s="51"/>
      <c r="AA85" s="51"/>
      <c r="AB85" s="30" t="e">
        <f>+INDEX('[2]Evaluación Controles'!$AM$10:$AM$40,MATCH('[2]Evaluación Controles'!Z79,MATRIZ_RIESGOS[ID_Riesgo],0))</f>
        <v>#N/A</v>
      </c>
      <c r="AC85" s="30" t="e">
        <f>IF(#REF!="Fuerte","NO REQUIERE  FORTALECER EL CONTROL",IF(#REF!="Moderado","REQUIERE FORTALECER EL CONTROL",IF(#REF!="Debil","REQUIERE FORTALECER EL CONTROL"," ")))</f>
        <v>#REF!</v>
      </c>
      <c r="AD85" s="37"/>
      <c r="AE85" s="37"/>
      <c r="AF85" s="37"/>
      <c r="AG85" s="37"/>
      <c r="AH85" s="37"/>
      <c r="AI85" s="37"/>
      <c r="AJ85" s="37"/>
      <c r="AK85" s="37"/>
      <c r="AL85" s="37"/>
      <c r="AM85" s="37"/>
      <c r="AN85" s="37"/>
      <c r="AO85" s="37"/>
    </row>
    <row r="86" spans="1:41" ht="14.25" x14ac:dyDescent="0.2">
      <c r="A86" s="62">
        <f t="shared" si="1"/>
        <v>75</v>
      </c>
      <c r="B86" s="61"/>
      <c r="C86" s="61"/>
      <c r="D86" s="63"/>
      <c r="E86" s="31"/>
      <c r="F86" s="30"/>
      <c r="G86" s="30"/>
      <c r="H86" s="30"/>
      <c r="I86" s="30"/>
      <c r="J86" s="48">
        <f>+MATRIZ_RIESGOS[[#This Row],[IMPACTO]]*MATRIZ_RIESGOS[[#This Row],[PROBABILIDAD]]</f>
        <v>0</v>
      </c>
      <c r="K86" s="111" t="e">
        <f>+LOOKUP(MATRIZ_RIESGOS[[#This Row],[Columna1]],'[2]VALORACIÓN PRO-IMP'!$G$38:$H$51,'[2]VALORACIÓN PRO-IMP'!$I$38:$I$51)</f>
        <v>#N/A</v>
      </c>
      <c r="L86" s="31"/>
      <c r="M86" s="30"/>
      <c r="N86" s="30"/>
      <c r="O86" s="49"/>
      <c r="P86" s="50"/>
      <c r="Q86" s="33"/>
      <c r="R86" s="66"/>
      <c r="S86" s="33"/>
      <c r="T86" s="33"/>
      <c r="U86" s="33"/>
      <c r="V86" s="33"/>
      <c r="W86" s="33"/>
      <c r="X86" s="51"/>
      <c r="Y86" s="51"/>
      <c r="Z86" s="51"/>
      <c r="AA86" s="51"/>
      <c r="AB86" s="30" t="e">
        <f>+INDEX('[2]Evaluación Controles'!$AM$10:$AM$40,MATCH('[2]Evaluación Controles'!Z79,MATRIZ_RIESGOS[ID_Riesgo],0))</f>
        <v>#N/A</v>
      </c>
      <c r="AC86" s="30" t="e">
        <f>IF(#REF!="Fuerte","NO REQUIERE  FORTALECER EL CONTROL",IF(#REF!="Moderado","REQUIERE FORTALECER EL CONTROL",IF(#REF!="Debil","REQUIERE FORTALECER EL CONTROL"," ")))</f>
        <v>#REF!</v>
      </c>
      <c r="AD86" s="37"/>
      <c r="AE86" s="37"/>
      <c r="AF86" s="37"/>
      <c r="AG86" s="37"/>
      <c r="AH86" s="37"/>
      <c r="AI86" s="37"/>
      <c r="AJ86" s="37"/>
      <c r="AK86" s="37"/>
      <c r="AL86" s="37"/>
      <c r="AM86" s="37"/>
      <c r="AN86" s="37"/>
      <c r="AO86" s="37"/>
    </row>
    <row r="87" spans="1:41" ht="14.25" x14ac:dyDescent="0.2">
      <c r="A87" s="62">
        <f t="shared" si="1"/>
        <v>76</v>
      </c>
      <c r="B87" s="61"/>
      <c r="C87" s="61"/>
      <c r="D87" s="63"/>
      <c r="E87" s="31"/>
      <c r="F87" s="30"/>
      <c r="G87" s="30"/>
      <c r="H87" s="30"/>
      <c r="I87" s="30"/>
      <c r="J87" s="48">
        <f>+MATRIZ_RIESGOS[[#This Row],[IMPACTO]]*MATRIZ_RIESGOS[[#This Row],[PROBABILIDAD]]</f>
        <v>0</v>
      </c>
      <c r="K87" s="111" t="e">
        <f>+LOOKUP(MATRIZ_RIESGOS[[#This Row],[Columna1]],'[2]VALORACIÓN PRO-IMP'!$G$38:$H$51,'[2]VALORACIÓN PRO-IMP'!$I$38:$I$51)</f>
        <v>#N/A</v>
      </c>
      <c r="L87" s="31"/>
      <c r="M87" s="30"/>
      <c r="N87" s="30"/>
      <c r="O87" s="49"/>
      <c r="P87" s="50"/>
      <c r="Q87" s="33"/>
      <c r="R87" s="66"/>
      <c r="S87" s="33"/>
      <c r="T87" s="33"/>
      <c r="U87" s="33"/>
      <c r="V87" s="33"/>
      <c r="W87" s="33"/>
      <c r="X87" s="51"/>
      <c r="Y87" s="51"/>
      <c r="Z87" s="51"/>
      <c r="AA87" s="51"/>
      <c r="AB87" s="30" t="e">
        <f>+INDEX('[2]Evaluación Controles'!$AM$10:$AM$40,MATCH('[2]Evaluación Controles'!Z79,MATRIZ_RIESGOS[ID_Riesgo],0))</f>
        <v>#N/A</v>
      </c>
      <c r="AC87" s="30" t="e">
        <f>IF(#REF!="Fuerte","NO REQUIERE  FORTALECER EL CONTROL",IF(#REF!="Moderado","REQUIERE FORTALECER EL CONTROL",IF(#REF!="Debil","REQUIERE FORTALECER EL CONTROL"," ")))</f>
        <v>#REF!</v>
      </c>
      <c r="AD87" s="37"/>
      <c r="AE87" s="37"/>
      <c r="AF87" s="37"/>
      <c r="AG87" s="37"/>
      <c r="AH87" s="37"/>
      <c r="AI87" s="37"/>
      <c r="AJ87" s="37"/>
      <c r="AK87" s="37"/>
      <c r="AL87" s="37"/>
      <c r="AM87" s="37"/>
      <c r="AN87" s="37"/>
      <c r="AO87" s="37"/>
    </row>
    <row r="88" spans="1:41" ht="14.25" x14ac:dyDescent="0.2">
      <c r="A88" s="62">
        <f t="shared" si="1"/>
        <v>77</v>
      </c>
      <c r="B88" s="61"/>
      <c r="C88" s="61"/>
      <c r="D88" s="63"/>
      <c r="E88" s="31"/>
      <c r="F88" s="30"/>
      <c r="G88" s="30"/>
      <c r="H88" s="30"/>
      <c r="I88" s="30"/>
      <c r="J88" s="48">
        <f>+MATRIZ_RIESGOS[[#This Row],[IMPACTO]]*MATRIZ_RIESGOS[[#This Row],[PROBABILIDAD]]</f>
        <v>0</v>
      </c>
      <c r="K88" s="111" t="e">
        <f>+LOOKUP(MATRIZ_RIESGOS[[#This Row],[Columna1]],'[2]VALORACIÓN PRO-IMP'!$G$38:$H$51,'[2]VALORACIÓN PRO-IMP'!$I$38:$I$51)</f>
        <v>#N/A</v>
      </c>
      <c r="L88" s="31"/>
      <c r="M88" s="30"/>
      <c r="N88" s="30"/>
      <c r="O88" s="49"/>
      <c r="P88" s="50"/>
      <c r="Q88" s="33"/>
      <c r="R88" s="66"/>
      <c r="S88" s="33"/>
      <c r="T88" s="33"/>
      <c r="U88" s="33"/>
      <c r="V88" s="33"/>
      <c r="W88" s="33"/>
      <c r="X88" s="51"/>
      <c r="Y88" s="51"/>
      <c r="Z88" s="51"/>
      <c r="AA88" s="51"/>
      <c r="AB88" s="30" t="e">
        <f>+INDEX('[2]Evaluación Controles'!$AM$10:$AM$40,MATCH('[2]Evaluación Controles'!Z79,MATRIZ_RIESGOS[ID_Riesgo],0))</f>
        <v>#N/A</v>
      </c>
      <c r="AC88" s="30" t="e">
        <f>IF(#REF!="Fuerte","NO REQUIERE  FORTALECER EL CONTROL",IF(#REF!="Moderado","REQUIERE FORTALECER EL CONTROL",IF(#REF!="Debil","REQUIERE FORTALECER EL CONTROL"," ")))</f>
        <v>#REF!</v>
      </c>
      <c r="AD88" s="37"/>
      <c r="AE88" s="37"/>
      <c r="AF88" s="37"/>
      <c r="AG88" s="37"/>
      <c r="AH88" s="37"/>
      <c r="AI88" s="37"/>
      <c r="AJ88" s="37"/>
      <c r="AK88" s="37"/>
      <c r="AL88" s="37"/>
      <c r="AM88" s="37"/>
      <c r="AN88" s="37"/>
      <c r="AO88" s="37"/>
    </row>
    <row r="89" spans="1:41" ht="14.25" x14ac:dyDescent="0.2">
      <c r="A89" s="62">
        <f t="shared" si="1"/>
        <v>78</v>
      </c>
      <c r="B89" s="61"/>
      <c r="C89" s="61"/>
      <c r="D89" s="63"/>
      <c r="E89" s="31"/>
      <c r="F89" s="30"/>
      <c r="G89" s="30"/>
      <c r="H89" s="30"/>
      <c r="I89" s="30"/>
      <c r="J89" s="48">
        <f>+MATRIZ_RIESGOS[[#This Row],[IMPACTO]]*MATRIZ_RIESGOS[[#This Row],[PROBABILIDAD]]</f>
        <v>0</v>
      </c>
      <c r="K89" s="111" t="e">
        <f>+LOOKUP(MATRIZ_RIESGOS[[#This Row],[Columna1]],'[2]VALORACIÓN PRO-IMP'!$G$38:$H$51,'[2]VALORACIÓN PRO-IMP'!$I$38:$I$51)</f>
        <v>#N/A</v>
      </c>
      <c r="L89" s="31"/>
      <c r="M89" s="30"/>
      <c r="N89" s="30"/>
      <c r="O89" s="49"/>
      <c r="P89" s="50"/>
      <c r="Q89" s="33"/>
      <c r="R89" s="66"/>
      <c r="S89" s="33"/>
      <c r="T89" s="33"/>
      <c r="U89" s="33"/>
      <c r="V89" s="33"/>
      <c r="W89" s="33"/>
      <c r="X89" s="51"/>
      <c r="Y89" s="51"/>
      <c r="Z89" s="51"/>
      <c r="AA89" s="51"/>
      <c r="AB89" s="30" t="e">
        <f>+INDEX('[2]Evaluación Controles'!$AM$10:$AM$40,MATCH('[2]Evaluación Controles'!Z79,MATRIZ_RIESGOS[ID_Riesgo],0))</f>
        <v>#N/A</v>
      </c>
      <c r="AC89" s="30" t="e">
        <f>IF(#REF!="Fuerte","NO REQUIERE  FORTALECER EL CONTROL",IF(#REF!="Moderado","REQUIERE FORTALECER EL CONTROL",IF(#REF!="Debil","REQUIERE FORTALECER EL CONTROL"," ")))</f>
        <v>#REF!</v>
      </c>
      <c r="AD89" s="37"/>
      <c r="AE89" s="37"/>
      <c r="AF89" s="37"/>
      <c r="AG89" s="37"/>
      <c r="AH89" s="37"/>
      <c r="AI89" s="37"/>
      <c r="AJ89" s="37"/>
      <c r="AK89" s="37"/>
      <c r="AL89" s="37"/>
      <c r="AM89" s="37"/>
      <c r="AN89" s="37"/>
      <c r="AO89" s="37"/>
    </row>
    <row r="90" spans="1:41" ht="14.25" x14ac:dyDescent="0.2">
      <c r="A90" s="62">
        <f t="shared" si="1"/>
        <v>79</v>
      </c>
      <c r="B90" s="61"/>
      <c r="C90" s="61"/>
      <c r="D90" s="63"/>
      <c r="E90" s="31"/>
      <c r="F90" s="30"/>
      <c r="G90" s="30"/>
      <c r="H90" s="30"/>
      <c r="I90" s="30"/>
      <c r="J90" s="48">
        <f>+MATRIZ_RIESGOS[[#This Row],[IMPACTO]]*MATRIZ_RIESGOS[[#This Row],[PROBABILIDAD]]</f>
        <v>0</v>
      </c>
      <c r="K90" s="111" t="e">
        <f>+LOOKUP(MATRIZ_RIESGOS[[#This Row],[Columna1]],'[2]VALORACIÓN PRO-IMP'!$G$38:$H$51,'[2]VALORACIÓN PRO-IMP'!$I$38:$I$51)</f>
        <v>#N/A</v>
      </c>
      <c r="L90" s="31"/>
      <c r="M90" s="30"/>
      <c r="N90" s="30"/>
      <c r="O90" s="49"/>
      <c r="P90" s="50"/>
      <c r="Q90" s="33"/>
      <c r="R90" s="66"/>
      <c r="S90" s="33"/>
      <c r="T90" s="33"/>
      <c r="U90" s="33"/>
      <c r="V90" s="33"/>
      <c r="W90" s="33"/>
      <c r="X90" s="51"/>
      <c r="Y90" s="51"/>
      <c r="Z90" s="51"/>
      <c r="AA90" s="51"/>
      <c r="AB90" s="30" t="e">
        <f>+INDEX('[2]Evaluación Controles'!$AM$10:$AM$40,MATCH('[2]Evaluación Controles'!Z79,MATRIZ_RIESGOS[ID_Riesgo],0))</f>
        <v>#N/A</v>
      </c>
      <c r="AC90" s="30" t="e">
        <f>IF(#REF!="Fuerte","NO REQUIERE  FORTALECER EL CONTROL",IF(#REF!="Moderado","REQUIERE FORTALECER EL CONTROL",IF(#REF!="Debil","REQUIERE FORTALECER EL CONTROL"," ")))</f>
        <v>#REF!</v>
      </c>
      <c r="AD90" s="37"/>
      <c r="AE90" s="37"/>
      <c r="AF90" s="37"/>
      <c r="AG90" s="37"/>
      <c r="AH90" s="37"/>
      <c r="AI90" s="37"/>
      <c r="AJ90" s="37"/>
      <c r="AK90" s="37"/>
      <c r="AL90" s="37"/>
      <c r="AM90" s="37"/>
      <c r="AN90" s="37"/>
      <c r="AO90" s="37"/>
    </row>
    <row r="91" spans="1:41" ht="14.25" x14ac:dyDescent="0.2">
      <c r="A91" s="62">
        <f t="shared" si="1"/>
        <v>80</v>
      </c>
      <c r="B91" s="61"/>
      <c r="C91" s="61"/>
      <c r="D91" s="63"/>
      <c r="E91" s="31"/>
      <c r="F91" s="30"/>
      <c r="G91" s="30"/>
      <c r="H91" s="30"/>
      <c r="I91" s="30"/>
      <c r="J91" s="48">
        <f>+MATRIZ_RIESGOS[[#This Row],[IMPACTO]]*MATRIZ_RIESGOS[[#This Row],[PROBABILIDAD]]</f>
        <v>0</v>
      </c>
      <c r="K91" s="111" t="e">
        <f>+LOOKUP(MATRIZ_RIESGOS[[#This Row],[Columna1]],'[2]VALORACIÓN PRO-IMP'!$G$38:$H$51,'[2]VALORACIÓN PRO-IMP'!$I$38:$I$51)</f>
        <v>#N/A</v>
      </c>
      <c r="L91" s="31"/>
      <c r="M91" s="30"/>
      <c r="N91" s="30"/>
      <c r="O91" s="49"/>
      <c r="P91" s="50"/>
      <c r="Q91" s="33"/>
      <c r="R91" s="66"/>
      <c r="S91" s="33"/>
      <c r="T91" s="33"/>
      <c r="U91" s="33"/>
      <c r="V91" s="33"/>
      <c r="W91" s="33"/>
      <c r="X91" s="51"/>
      <c r="Y91" s="51"/>
      <c r="Z91" s="51"/>
      <c r="AA91" s="51"/>
      <c r="AB91" s="30" t="e">
        <f>+INDEX('[2]Evaluación Controles'!$AM$10:$AM$40,MATCH('[2]Evaluación Controles'!Z79,MATRIZ_RIESGOS[ID_Riesgo],0))</f>
        <v>#N/A</v>
      </c>
      <c r="AC91" s="30" t="e">
        <f>IF(#REF!="Fuerte","NO REQUIERE  FORTALECER EL CONTROL",IF(#REF!="Moderado","REQUIERE FORTALECER EL CONTROL",IF(#REF!="Debil","REQUIERE FORTALECER EL CONTROL"," ")))</f>
        <v>#REF!</v>
      </c>
      <c r="AD91" s="37"/>
      <c r="AE91" s="37"/>
      <c r="AF91" s="37"/>
      <c r="AG91" s="37"/>
      <c r="AH91" s="37"/>
      <c r="AI91" s="37"/>
      <c r="AJ91" s="37"/>
      <c r="AK91" s="37"/>
      <c r="AL91" s="37"/>
      <c r="AM91" s="37"/>
      <c r="AN91" s="37"/>
      <c r="AO91" s="37"/>
    </row>
    <row r="92" spans="1:41" ht="14.25" x14ac:dyDescent="0.2">
      <c r="A92" s="99"/>
      <c r="B92" s="100"/>
      <c r="C92" s="100"/>
      <c r="D92" s="101"/>
      <c r="E92" s="102"/>
      <c r="F92" s="103"/>
      <c r="G92" s="103"/>
      <c r="H92" s="103"/>
      <c r="I92" s="103"/>
      <c r="J92" s="104"/>
      <c r="K92" s="42"/>
      <c r="L92" s="105"/>
      <c r="M92" s="103"/>
      <c r="N92" s="103"/>
      <c r="O92" s="106"/>
      <c r="P92" s="107"/>
      <c r="Q92" s="109"/>
      <c r="R92" s="110"/>
      <c r="S92" s="109"/>
      <c r="T92" s="109"/>
      <c r="U92" s="109"/>
      <c r="V92" s="109"/>
      <c r="W92" s="109"/>
      <c r="X92" s="108"/>
      <c r="Y92" s="108"/>
      <c r="Z92" s="108"/>
      <c r="AA92" s="108"/>
      <c r="AB92" s="103"/>
      <c r="AC92" s="103"/>
      <c r="AD92" s="37"/>
      <c r="AE92" s="37"/>
      <c r="AF92" s="37"/>
      <c r="AG92" s="37"/>
      <c r="AH92" s="37"/>
      <c r="AI92" s="37"/>
      <c r="AJ92" s="37"/>
      <c r="AK92" s="37"/>
      <c r="AL92" s="37"/>
      <c r="AM92" s="37"/>
      <c r="AN92" s="37"/>
      <c r="AO92" s="37"/>
    </row>
    <row r="93" spans="1:41" ht="14.25" x14ac:dyDescent="0.2">
      <c r="A93" s="99"/>
      <c r="B93" s="100"/>
      <c r="C93" s="100"/>
      <c r="D93" s="101"/>
      <c r="E93" s="102"/>
      <c r="F93" s="103"/>
      <c r="G93" s="103"/>
      <c r="H93" s="103"/>
      <c r="I93" s="103"/>
      <c r="J93" s="104"/>
      <c r="K93" s="42"/>
      <c r="L93" s="105"/>
      <c r="M93" s="103"/>
      <c r="N93" s="103"/>
      <c r="O93" s="106"/>
      <c r="P93" s="107"/>
      <c r="Q93" s="109"/>
      <c r="R93" s="110"/>
      <c r="S93" s="109"/>
      <c r="T93" s="109"/>
      <c r="U93" s="109"/>
      <c r="V93" s="109"/>
      <c r="W93" s="109"/>
      <c r="X93" s="108"/>
      <c r="Y93" s="108"/>
      <c r="Z93" s="108"/>
      <c r="AA93" s="108"/>
      <c r="AB93" s="103"/>
      <c r="AC93" s="103"/>
      <c r="AD93" s="37"/>
      <c r="AE93" s="37"/>
      <c r="AF93" s="37"/>
      <c r="AG93" s="37"/>
      <c r="AH93" s="37"/>
      <c r="AI93" s="37"/>
      <c r="AJ93" s="37"/>
      <c r="AK93" s="37"/>
      <c r="AL93" s="37"/>
      <c r="AM93" s="37"/>
      <c r="AN93" s="37"/>
      <c r="AO93" s="37"/>
    </row>
    <row r="94" spans="1:41" ht="14.25" x14ac:dyDescent="0.2">
      <c r="A94" s="99"/>
      <c r="B94" s="100"/>
      <c r="C94" s="100"/>
      <c r="D94" s="101"/>
      <c r="E94" s="102"/>
      <c r="F94" s="103"/>
      <c r="G94" s="103"/>
      <c r="H94" s="103"/>
      <c r="I94" s="103"/>
      <c r="J94" s="104"/>
      <c r="K94" s="42"/>
      <c r="L94" s="105"/>
      <c r="M94" s="103"/>
      <c r="N94" s="103"/>
      <c r="O94" s="106"/>
      <c r="P94" s="107"/>
      <c r="Q94" s="109"/>
      <c r="R94" s="110"/>
      <c r="S94" s="109"/>
      <c r="T94" s="109"/>
      <c r="U94" s="109"/>
      <c r="V94" s="109"/>
      <c r="W94" s="109"/>
      <c r="X94" s="108"/>
      <c r="Y94" s="108"/>
      <c r="Z94" s="108"/>
      <c r="AA94" s="108"/>
      <c r="AB94" s="103"/>
      <c r="AC94" s="103"/>
      <c r="AD94" s="37"/>
      <c r="AE94" s="37"/>
      <c r="AF94" s="37"/>
      <c r="AG94" s="37"/>
      <c r="AH94" s="37"/>
      <c r="AI94" s="37"/>
      <c r="AJ94" s="37"/>
      <c r="AK94" s="37"/>
      <c r="AL94" s="37"/>
      <c r="AM94" s="37"/>
      <c r="AN94" s="37"/>
      <c r="AO94" s="37"/>
    </row>
    <row r="95" spans="1:41" ht="14.25" x14ac:dyDescent="0.2">
      <c r="A95" s="205"/>
      <c r="B95" s="205"/>
      <c r="C95" s="205"/>
      <c r="D95" s="40"/>
      <c r="E95" s="40"/>
      <c r="F95" s="40"/>
      <c r="G95" s="40"/>
      <c r="H95" s="40"/>
      <c r="I95" s="40"/>
      <c r="J95" s="41"/>
      <c r="K95" s="41"/>
      <c r="L95" s="40"/>
      <c r="M95" s="40"/>
      <c r="N95" s="40"/>
      <c r="O95" s="40"/>
      <c r="P95" s="40"/>
      <c r="Q95" s="37"/>
      <c r="R95" s="75"/>
      <c r="S95" s="37"/>
      <c r="T95" s="37"/>
      <c r="U95" s="37"/>
      <c r="V95" s="37"/>
      <c r="W95" s="37"/>
      <c r="X95" s="40"/>
      <c r="Y95" s="40"/>
      <c r="Z95" s="40"/>
      <c r="AA95" s="40"/>
      <c r="AB95" s="40"/>
      <c r="AC95" s="40"/>
      <c r="AD95" s="37"/>
      <c r="AE95" s="37"/>
      <c r="AF95" s="37"/>
      <c r="AG95" s="37"/>
      <c r="AH95" s="37"/>
      <c r="AI95" s="37"/>
      <c r="AJ95" s="37"/>
      <c r="AK95" s="37"/>
      <c r="AL95" s="37"/>
      <c r="AM95" s="37"/>
      <c r="AN95" s="37"/>
      <c r="AO95" s="37"/>
    </row>
    <row r="96" spans="1:41" x14ac:dyDescent="0.2">
      <c r="A96" s="215"/>
      <c r="B96" s="215"/>
      <c r="C96" s="215"/>
      <c r="D96" s="216" t="s">
        <v>47</v>
      </c>
      <c r="E96" s="216"/>
      <c r="F96" s="58" t="s">
        <v>48</v>
      </c>
      <c r="G96" s="217" t="s">
        <v>49</v>
      </c>
      <c r="H96" s="217"/>
      <c r="I96" s="217"/>
      <c r="J96" s="217"/>
      <c r="K96" s="217"/>
      <c r="L96" s="217"/>
      <c r="M96" s="217"/>
      <c r="N96" s="217"/>
      <c r="O96" s="217"/>
      <c r="P96" s="217"/>
      <c r="Q96" s="37"/>
      <c r="R96" s="75"/>
      <c r="S96" s="37"/>
      <c r="T96" s="37"/>
      <c r="U96" s="37"/>
      <c r="V96" s="37"/>
      <c r="W96" s="37"/>
      <c r="X96" s="37"/>
      <c r="Y96" s="37"/>
      <c r="Z96" s="37"/>
      <c r="AA96" s="37"/>
      <c r="AB96" s="37"/>
      <c r="AC96" s="37"/>
      <c r="AD96" s="37"/>
      <c r="AE96" s="37"/>
      <c r="AF96" s="37"/>
      <c r="AG96" s="37"/>
      <c r="AH96" s="37"/>
      <c r="AI96" s="37"/>
      <c r="AJ96" s="37"/>
      <c r="AK96" s="37"/>
      <c r="AL96" s="37"/>
      <c r="AM96" s="37"/>
      <c r="AN96" s="37"/>
      <c r="AO96" s="37"/>
    </row>
    <row r="97" spans="1:41" x14ac:dyDescent="0.2">
      <c r="A97" s="216" t="s">
        <v>50</v>
      </c>
      <c r="B97" s="216"/>
      <c r="C97" s="216"/>
      <c r="D97" s="218"/>
      <c r="E97" s="218"/>
      <c r="F97" s="59"/>
      <c r="G97" s="217"/>
      <c r="H97" s="217"/>
      <c r="I97" s="217"/>
      <c r="J97" s="217"/>
      <c r="K97" s="217"/>
      <c r="L97" s="217"/>
      <c r="M97" s="217"/>
      <c r="N97" s="217"/>
      <c r="O97" s="217"/>
      <c r="P97" s="217"/>
      <c r="Q97" s="37"/>
      <c r="R97" s="75"/>
      <c r="S97" s="37"/>
      <c r="T97" s="37"/>
      <c r="U97" s="37"/>
      <c r="V97" s="37"/>
      <c r="W97" s="37"/>
      <c r="X97" s="37"/>
      <c r="Y97" s="37"/>
      <c r="Z97" s="37"/>
      <c r="AA97" s="37"/>
      <c r="AB97" s="37"/>
      <c r="AC97" s="37"/>
      <c r="AD97" s="37"/>
      <c r="AE97" s="37"/>
      <c r="AF97" s="37"/>
      <c r="AG97" s="37"/>
      <c r="AH97" s="37"/>
      <c r="AI97" s="37"/>
      <c r="AJ97" s="37"/>
      <c r="AK97" s="37"/>
      <c r="AL97" s="37"/>
      <c r="AM97" s="37"/>
      <c r="AN97" s="37"/>
      <c r="AO97" s="37"/>
    </row>
    <row r="98" spans="1:41" x14ac:dyDescent="0.2">
      <c r="A98" s="216" t="s">
        <v>51</v>
      </c>
      <c r="B98" s="216"/>
      <c r="C98" s="216"/>
      <c r="D98" s="218" t="s">
        <v>52</v>
      </c>
      <c r="E98" s="218"/>
      <c r="F98" s="59"/>
      <c r="G98" s="217"/>
      <c r="H98" s="217"/>
      <c r="I98" s="217"/>
      <c r="J98" s="217"/>
      <c r="K98" s="217"/>
      <c r="L98" s="217"/>
      <c r="M98" s="217"/>
      <c r="N98" s="217"/>
      <c r="O98" s="217"/>
      <c r="P98" s="217"/>
      <c r="Q98" s="37"/>
      <c r="R98" s="75"/>
      <c r="S98" s="37"/>
      <c r="T98" s="37"/>
      <c r="U98" s="37"/>
      <c r="V98" s="37"/>
      <c r="W98" s="37"/>
      <c r="X98" s="37"/>
      <c r="Y98" s="37"/>
      <c r="Z98" s="37"/>
      <c r="AA98" s="37"/>
      <c r="AB98" s="37"/>
      <c r="AC98" s="37"/>
      <c r="AD98" s="37"/>
      <c r="AE98" s="37"/>
      <c r="AF98" s="37"/>
      <c r="AG98" s="37"/>
      <c r="AH98" s="37"/>
      <c r="AI98" s="37"/>
      <c r="AJ98" s="37"/>
      <c r="AK98" s="37"/>
      <c r="AL98" s="37"/>
      <c r="AM98" s="37"/>
      <c r="AN98" s="37"/>
      <c r="AO98" s="37"/>
    </row>
    <row r="99" spans="1:41" x14ac:dyDescent="0.2">
      <c r="A99" s="216" t="s">
        <v>53</v>
      </c>
      <c r="B99" s="216"/>
      <c r="C99" s="216"/>
      <c r="D99" s="218" t="s">
        <v>54</v>
      </c>
      <c r="E99" s="218"/>
      <c r="F99" s="59"/>
      <c r="G99" s="217"/>
      <c r="H99" s="217"/>
      <c r="I99" s="217"/>
      <c r="J99" s="217"/>
      <c r="K99" s="217"/>
      <c r="L99" s="217"/>
      <c r="M99" s="217"/>
      <c r="N99" s="217"/>
      <c r="O99" s="217"/>
      <c r="P99" s="217"/>
      <c r="Q99" s="37"/>
      <c r="R99" s="75"/>
      <c r="S99" s="37"/>
      <c r="T99" s="37"/>
      <c r="U99" s="37"/>
      <c r="V99" s="37"/>
      <c r="W99" s="37"/>
      <c r="X99" s="37"/>
      <c r="Y99" s="37"/>
      <c r="Z99" s="37"/>
      <c r="AA99" s="37"/>
      <c r="AB99" s="37"/>
      <c r="AC99" s="37"/>
      <c r="AD99" s="37"/>
      <c r="AE99" s="37"/>
      <c r="AF99" s="37"/>
      <c r="AG99" s="37"/>
      <c r="AH99" s="37"/>
      <c r="AI99" s="37"/>
      <c r="AJ99" s="37"/>
      <c r="AK99" s="37"/>
      <c r="AL99" s="37"/>
      <c r="AM99" s="37"/>
      <c r="AN99" s="37"/>
      <c r="AO99" s="37"/>
    </row>
    <row r="100" spans="1:41" ht="14.25" x14ac:dyDescent="0.2">
      <c r="A100" s="39"/>
      <c r="B100" s="40"/>
      <c r="C100" s="40"/>
      <c r="D100" s="40"/>
      <c r="E100" s="40"/>
      <c r="F100" s="40"/>
      <c r="G100" s="40"/>
      <c r="H100" s="40"/>
      <c r="I100" s="40"/>
      <c r="J100" s="41"/>
      <c r="K100" s="41"/>
      <c r="L100" s="40"/>
      <c r="M100" s="40"/>
      <c r="N100" s="40"/>
      <c r="O100" s="40"/>
      <c r="P100" s="40"/>
      <c r="Q100" s="37"/>
      <c r="R100" s="75"/>
      <c r="S100" s="37"/>
      <c r="T100" s="37"/>
      <c r="U100" s="37"/>
      <c r="V100" s="37"/>
      <c r="W100" s="37"/>
      <c r="X100" s="40"/>
      <c r="Y100" s="40"/>
      <c r="Z100" s="40"/>
      <c r="AA100" s="40"/>
      <c r="AB100" s="40"/>
      <c r="AC100" s="40"/>
      <c r="AD100" s="37"/>
      <c r="AE100" s="37"/>
      <c r="AF100" s="37"/>
      <c r="AG100" s="37"/>
      <c r="AH100" s="37"/>
      <c r="AI100" s="37"/>
      <c r="AJ100" s="37"/>
      <c r="AK100" s="37"/>
      <c r="AL100" s="37"/>
      <c r="AM100" s="37"/>
      <c r="AN100" s="37"/>
      <c r="AO100" s="37"/>
    </row>
    <row r="101" spans="1:41" ht="14.25" x14ac:dyDescent="0.2">
      <c r="A101" s="39"/>
      <c r="B101" s="40"/>
      <c r="C101" s="40"/>
      <c r="D101" s="40"/>
      <c r="E101" s="40"/>
      <c r="F101" s="40"/>
      <c r="G101" s="40"/>
      <c r="H101" s="40"/>
      <c r="I101" s="40"/>
      <c r="J101" s="41"/>
      <c r="K101" s="41"/>
      <c r="L101" s="40"/>
      <c r="M101" s="40"/>
      <c r="N101" s="40"/>
      <c r="O101" s="40"/>
      <c r="P101" s="40"/>
      <c r="Q101" s="37"/>
      <c r="R101" s="75"/>
      <c r="S101" s="37"/>
      <c r="T101" s="37"/>
      <c r="U101" s="37"/>
      <c r="V101" s="37"/>
      <c r="W101" s="37"/>
      <c r="X101" s="40"/>
      <c r="Y101" s="40"/>
      <c r="Z101" s="40"/>
      <c r="AA101" s="40"/>
      <c r="AB101" s="40"/>
      <c r="AC101" s="40"/>
      <c r="AD101" s="37"/>
      <c r="AE101" s="37"/>
      <c r="AF101" s="37"/>
      <c r="AG101" s="37"/>
      <c r="AH101" s="37"/>
      <c r="AI101" s="37"/>
      <c r="AJ101" s="37"/>
      <c r="AK101" s="37"/>
      <c r="AL101" s="37"/>
      <c r="AM101" s="37"/>
      <c r="AN101" s="37"/>
      <c r="AO101" s="37"/>
    </row>
    <row r="102" spans="1:41" ht="14.25" x14ac:dyDescent="0.2">
      <c r="A102" s="39"/>
      <c r="B102" s="40"/>
      <c r="C102" s="40"/>
      <c r="D102" s="40"/>
      <c r="E102" s="40"/>
      <c r="F102" s="40"/>
      <c r="G102" s="40"/>
      <c r="H102" s="40"/>
      <c r="I102" s="40"/>
      <c r="J102" s="41"/>
      <c r="K102" s="41"/>
      <c r="L102" s="40"/>
      <c r="M102" s="40"/>
      <c r="N102" s="40"/>
      <c r="O102" s="40"/>
      <c r="P102" s="40"/>
      <c r="Q102" s="37"/>
      <c r="R102" s="75"/>
      <c r="S102" s="37"/>
      <c r="T102" s="37"/>
      <c r="U102" s="37"/>
      <c r="V102" s="37"/>
      <c r="W102" s="37"/>
      <c r="X102" s="40"/>
      <c r="Y102" s="40"/>
      <c r="Z102" s="40"/>
      <c r="AA102" s="40"/>
      <c r="AB102" s="40"/>
      <c r="AC102" s="40"/>
      <c r="AD102" s="37"/>
      <c r="AE102" s="37"/>
      <c r="AF102" s="37"/>
      <c r="AG102" s="37"/>
      <c r="AH102" s="37"/>
      <c r="AI102" s="37"/>
      <c r="AJ102" s="37"/>
      <c r="AK102" s="37"/>
      <c r="AL102" s="37"/>
      <c r="AM102" s="37"/>
      <c r="AN102" s="37"/>
      <c r="AO102" s="37"/>
    </row>
    <row r="103" spans="1:41" ht="14.25" x14ac:dyDescent="0.2">
      <c r="A103" s="39"/>
      <c r="B103" s="40"/>
      <c r="C103" s="40"/>
      <c r="D103" s="40"/>
      <c r="E103" s="40"/>
      <c r="F103" s="40"/>
      <c r="G103" s="40"/>
      <c r="H103" s="40"/>
      <c r="I103" s="40"/>
      <c r="J103" s="41"/>
      <c r="K103" s="41"/>
      <c r="L103" s="40"/>
      <c r="M103" s="40"/>
      <c r="N103" s="40"/>
      <c r="O103" s="40"/>
      <c r="P103" s="40"/>
      <c r="Q103" s="37"/>
      <c r="R103" s="75"/>
      <c r="S103" s="37"/>
      <c r="T103" s="37"/>
      <c r="U103" s="37"/>
      <c r="V103" s="37"/>
      <c r="W103" s="37"/>
      <c r="X103" s="40"/>
      <c r="Y103" s="40"/>
      <c r="Z103" s="40"/>
      <c r="AA103" s="40"/>
      <c r="AB103" s="40"/>
      <c r="AC103" s="40"/>
      <c r="AD103" s="37"/>
      <c r="AE103" s="37"/>
      <c r="AF103" s="37"/>
      <c r="AG103" s="37"/>
      <c r="AH103" s="37"/>
      <c r="AI103" s="37"/>
      <c r="AJ103" s="37"/>
      <c r="AK103" s="37"/>
      <c r="AL103" s="37"/>
      <c r="AM103" s="37"/>
      <c r="AN103" s="37"/>
      <c r="AO103" s="37"/>
    </row>
    <row r="104" spans="1:41" ht="14.25" x14ac:dyDescent="0.2">
      <c r="A104" s="39"/>
      <c r="B104" s="40"/>
      <c r="C104" s="40"/>
      <c r="D104" s="40"/>
      <c r="E104" s="40"/>
      <c r="F104" s="40"/>
      <c r="G104" s="40"/>
      <c r="H104" s="40"/>
      <c r="I104" s="40"/>
      <c r="J104" s="41"/>
      <c r="K104" s="41"/>
      <c r="L104" s="40"/>
      <c r="M104" s="40"/>
      <c r="N104" s="40"/>
      <c r="O104" s="40"/>
      <c r="P104" s="40"/>
      <c r="Q104" s="37"/>
      <c r="R104" s="75"/>
      <c r="S104" s="37"/>
      <c r="T104" s="37"/>
      <c r="U104" s="37"/>
      <c r="V104" s="37"/>
      <c r="W104" s="37"/>
      <c r="X104" s="40"/>
      <c r="Y104" s="40"/>
      <c r="Z104" s="40"/>
      <c r="AA104" s="40"/>
      <c r="AB104" s="40"/>
      <c r="AC104" s="40"/>
      <c r="AD104" s="37"/>
      <c r="AE104" s="37"/>
      <c r="AF104" s="37"/>
      <c r="AG104" s="37"/>
      <c r="AH104" s="37"/>
      <c r="AI104" s="37"/>
      <c r="AJ104" s="37"/>
      <c r="AK104" s="37"/>
      <c r="AL104" s="37"/>
      <c r="AM104" s="37"/>
      <c r="AN104" s="37"/>
      <c r="AO104" s="37"/>
    </row>
    <row r="105" spans="1:41" ht="14.25" x14ac:dyDescent="0.2">
      <c r="A105" s="39"/>
      <c r="B105" s="40"/>
      <c r="C105" s="40"/>
      <c r="D105" s="40"/>
      <c r="E105" s="40"/>
      <c r="F105" s="40"/>
      <c r="G105" s="40"/>
      <c r="H105" s="40"/>
      <c r="I105" s="40"/>
      <c r="J105" s="41"/>
      <c r="K105" s="41"/>
      <c r="L105" s="40"/>
      <c r="M105" s="40"/>
      <c r="N105" s="40"/>
      <c r="O105" s="40"/>
      <c r="P105" s="40"/>
      <c r="Q105" s="37"/>
      <c r="R105" s="75"/>
      <c r="S105" s="37"/>
      <c r="T105" s="37"/>
      <c r="U105" s="37"/>
      <c r="V105" s="37"/>
      <c r="W105" s="37"/>
      <c r="X105" s="40"/>
      <c r="Y105" s="40"/>
      <c r="Z105" s="40"/>
      <c r="AA105" s="40"/>
      <c r="AB105" s="40"/>
      <c r="AC105" s="40"/>
      <c r="AD105" s="37"/>
      <c r="AE105" s="37"/>
      <c r="AF105" s="37"/>
      <c r="AG105" s="37"/>
      <c r="AH105" s="37"/>
      <c r="AI105" s="37"/>
      <c r="AJ105" s="37"/>
      <c r="AK105" s="37"/>
      <c r="AL105" s="37"/>
      <c r="AM105" s="37"/>
      <c r="AN105" s="37"/>
      <c r="AO105" s="37"/>
    </row>
    <row r="106" spans="1:41" ht="14.25" x14ac:dyDescent="0.2">
      <c r="A106" s="39"/>
      <c r="B106" s="40"/>
      <c r="C106" s="40"/>
      <c r="D106" s="40"/>
      <c r="E106" s="40"/>
      <c r="F106" s="40"/>
      <c r="G106" s="40"/>
      <c r="H106" s="40"/>
      <c r="I106" s="40"/>
      <c r="J106" s="41"/>
      <c r="K106" s="41"/>
      <c r="L106" s="40"/>
      <c r="M106" s="40"/>
      <c r="N106" s="40"/>
      <c r="O106" s="40"/>
      <c r="P106" s="40"/>
      <c r="Q106" s="37"/>
      <c r="R106" s="75"/>
      <c r="S106" s="37"/>
      <c r="T106" s="37"/>
      <c r="U106" s="37"/>
      <c r="V106" s="37"/>
      <c r="W106" s="37"/>
      <c r="X106" s="40"/>
      <c r="Y106" s="40"/>
      <c r="Z106" s="40"/>
      <c r="AA106" s="40"/>
      <c r="AB106" s="40"/>
      <c r="AC106" s="40"/>
      <c r="AD106" s="37"/>
      <c r="AE106" s="37"/>
      <c r="AF106" s="37"/>
      <c r="AG106" s="37"/>
      <c r="AH106" s="37"/>
      <c r="AI106" s="37"/>
      <c r="AJ106" s="37"/>
      <c r="AK106" s="37"/>
      <c r="AL106" s="37"/>
      <c r="AM106" s="37"/>
      <c r="AN106" s="37"/>
      <c r="AO106" s="37"/>
    </row>
    <row r="107" spans="1:41" ht="14.25" x14ac:dyDescent="0.2">
      <c r="A107" s="39"/>
      <c r="B107" s="40"/>
      <c r="C107" s="40"/>
      <c r="D107" s="40"/>
      <c r="E107" s="40"/>
      <c r="F107" s="40"/>
      <c r="G107" s="40"/>
      <c r="H107" s="40"/>
      <c r="I107" s="40"/>
      <c r="J107" s="41"/>
      <c r="K107" s="41"/>
      <c r="L107" s="40"/>
      <c r="M107" s="40"/>
      <c r="N107" s="40"/>
      <c r="O107" s="40"/>
      <c r="P107" s="40"/>
      <c r="Q107" s="37"/>
      <c r="R107" s="75"/>
      <c r="S107" s="37"/>
      <c r="T107" s="37"/>
      <c r="U107" s="37"/>
      <c r="V107" s="37"/>
      <c r="W107" s="37"/>
      <c r="X107" s="40"/>
      <c r="Y107" s="40"/>
      <c r="Z107" s="40"/>
      <c r="AA107" s="40"/>
      <c r="AB107" s="40"/>
      <c r="AC107" s="40"/>
      <c r="AD107" s="37"/>
      <c r="AE107" s="37"/>
      <c r="AF107" s="37"/>
      <c r="AG107" s="37"/>
      <c r="AH107" s="37"/>
      <c r="AI107" s="37"/>
      <c r="AJ107" s="37"/>
      <c r="AK107" s="37"/>
      <c r="AL107" s="37"/>
      <c r="AM107" s="37"/>
      <c r="AN107" s="37"/>
      <c r="AO107" s="37"/>
    </row>
    <row r="108" spans="1:41" ht="14.25" x14ac:dyDescent="0.2">
      <c r="A108" s="39"/>
      <c r="B108" s="40"/>
      <c r="C108" s="40"/>
      <c r="D108" s="40"/>
      <c r="E108" s="40"/>
      <c r="F108" s="40"/>
      <c r="G108" s="40"/>
      <c r="H108" s="40"/>
      <c r="I108" s="40"/>
      <c r="J108" s="41"/>
      <c r="K108" s="41"/>
      <c r="L108" s="40"/>
      <c r="M108" s="40"/>
      <c r="N108" s="40"/>
      <c r="O108" s="40"/>
      <c r="P108" s="40"/>
      <c r="Q108" s="37"/>
      <c r="R108" s="75"/>
      <c r="S108" s="37"/>
      <c r="T108" s="37"/>
      <c r="U108" s="37"/>
      <c r="V108" s="37"/>
      <c r="W108" s="37"/>
      <c r="X108" s="40"/>
      <c r="Y108" s="40"/>
      <c r="Z108" s="40"/>
      <c r="AA108" s="40"/>
      <c r="AB108" s="40"/>
      <c r="AC108" s="40"/>
      <c r="AD108" s="37"/>
      <c r="AE108" s="37"/>
      <c r="AF108" s="37"/>
      <c r="AG108" s="37"/>
      <c r="AH108" s="37"/>
      <c r="AI108" s="37"/>
      <c r="AJ108" s="37"/>
      <c r="AK108" s="37"/>
      <c r="AL108" s="37"/>
      <c r="AM108" s="37"/>
      <c r="AN108" s="37"/>
      <c r="AO108" s="37"/>
    </row>
    <row r="109" spans="1:41" ht="14.25" x14ac:dyDescent="0.2">
      <c r="A109" s="39"/>
      <c r="B109" s="40"/>
      <c r="C109" s="40"/>
      <c r="D109" s="40"/>
      <c r="E109" s="40"/>
      <c r="F109" s="40"/>
      <c r="G109" s="40"/>
      <c r="H109" s="40"/>
      <c r="I109" s="40"/>
      <c r="J109" s="41"/>
      <c r="K109" s="41"/>
      <c r="L109" s="40"/>
      <c r="M109" s="40"/>
      <c r="N109" s="40"/>
      <c r="O109" s="40"/>
      <c r="P109" s="40"/>
      <c r="Q109" s="37"/>
      <c r="R109" s="75"/>
      <c r="S109" s="37"/>
      <c r="T109" s="37"/>
      <c r="U109" s="37"/>
      <c r="V109" s="37"/>
      <c r="W109" s="37"/>
      <c r="X109" s="40"/>
      <c r="Y109" s="40"/>
      <c r="Z109" s="40"/>
      <c r="AA109" s="40"/>
      <c r="AB109" s="40"/>
      <c r="AC109" s="40"/>
      <c r="AD109" s="37"/>
      <c r="AE109" s="37"/>
      <c r="AF109" s="37"/>
      <c r="AG109" s="37"/>
      <c r="AH109" s="37"/>
      <c r="AI109" s="37"/>
      <c r="AJ109" s="37"/>
      <c r="AK109" s="37"/>
      <c r="AL109" s="37"/>
      <c r="AM109" s="37"/>
      <c r="AN109" s="37"/>
      <c r="AO109" s="37"/>
    </row>
    <row r="110" spans="1:41" ht="14.25" x14ac:dyDescent="0.2">
      <c r="A110" s="39"/>
      <c r="B110" s="40"/>
      <c r="C110" s="40"/>
      <c r="D110" s="40"/>
      <c r="E110" s="40"/>
      <c r="F110" s="40"/>
      <c r="G110" s="40"/>
      <c r="H110" s="40"/>
      <c r="I110" s="40"/>
      <c r="J110" s="41"/>
      <c r="K110" s="41"/>
      <c r="L110" s="40"/>
      <c r="M110" s="40"/>
      <c r="N110" s="40"/>
      <c r="O110" s="40"/>
      <c r="P110" s="40"/>
      <c r="Q110" s="37"/>
      <c r="R110" s="75"/>
      <c r="S110" s="37"/>
      <c r="T110" s="37"/>
      <c r="U110" s="37"/>
      <c r="V110" s="37"/>
      <c r="W110" s="37"/>
      <c r="X110" s="40"/>
      <c r="Y110" s="40"/>
      <c r="Z110" s="40"/>
      <c r="AA110" s="40"/>
      <c r="AB110" s="40"/>
      <c r="AC110" s="40"/>
      <c r="AD110" s="37"/>
      <c r="AE110" s="37"/>
      <c r="AF110" s="37"/>
      <c r="AG110" s="37"/>
      <c r="AH110" s="37"/>
      <c r="AI110" s="37"/>
      <c r="AJ110" s="37"/>
      <c r="AK110" s="37"/>
      <c r="AL110" s="37"/>
      <c r="AM110" s="37"/>
      <c r="AN110" s="37"/>
      <c r="AO110" s="37"/>
    </row>
    <row r="111" spans="1:41" ht="14.25" x14ac:dyDescent="0.2">
      <c r="A111" s="39"/>
      <c r="B111" s="40"/>
      <c r="C111" s="40"/>
      <c r="D111" s="40"/>
      <c r="E111" s="40"/>
      <c r="F111" s="40"/>
      <c r="G111" s="40"/>
      <c r="H111" s="40"/>
      <c r="I111" s="40"/>
      <c r="J111" s="41"/>
      <c r="K111" s="41"/>
      <c r="L111" s="40"/>
      <c r="M111" s="40"/>
      <c r="N111" s="40"/>
      <c r="O111" s="40"/>
      <c r="P111" s="40"/>
      <c r="Q111" s="37"/>
      <c r="R111" s="75"/>
      <c r="S111" s="37"/>
      <c r="T111" s="37"/>
      <c r="U111" s="37"/>
      <c r="V111" s="37"/>
      <c r="W111" s="37"/>
      <c r="X111" s="40"/>
      <c r="Y111" s="40"/>
      <c r="Z111" s="40"/>
      <c r="AA111" s="40"/>
      <c r="AB111" s="40"/>
      <c r="AC111" s="40"/>
      <c r="AD111" s="37"/>
      <c r="AE111" s="37"/>
      <c r="AF111" s="37"/>
      <c r="AG111" s="37"/>
      <c r="AH111" s="37"/>
      <c r="AI111" s="37"/>
      <c r="AJ111" s="37"/>
      <c r="AK111" s="37"/>
      <c r="AL111" s="37"/>
      <c r="AM111" s="37"/>
      <c r="AN111" s="37"/>
      <c r="AO111" s="37"/>
    </row>
    <row r="112" spans="1:41" ht="14.25" x14ac:dyDescent="0.2">
      <c r="A112" s="39"/>
      <c r="B112" s="40"/>
      <c r="C112" s="40"/>
      <c r="D112" s="40"/>
      <c r="E112" s="40"/>
      <c r="F112" s="40"/>
      <c r="G112" s="40"/>
      <c r="H112" s="40"/>
      <c r="I112" s="40"/>
      <c r="J112" s="41"/>
      <c r="K112" s="41"/>
      <c r="L112" s="40"/>
      <c r="M112" s="40"/>
      <c r="N112" s="40"/>
      <c r="O112" s="40"/>
      <c r="P112" s="40"/>
      <c r="Q112" s="37"/>
      <c r="R112" s="75"/>
      <c r="S112" s="37"/>
      <c r="T112" s="37"/>
      <c r="U112" s="37"/>
      <c r="V112" s="37"/>
      <c r="W112" s="37"/>
      <c r="X112" s="40"/>
      <c r="Y112" s="40"/>
      <c r="Z112" s="40"/>
      <c r="AA112" s="40"/>
      <c r="AB112" s="40"/>
      <c r="AC112" s="40"/>
      <c r="AD112" s="37"/>
      <c r="AE112" s="37"/>
      <c r="AF112" s="37"/>
      <c r="AG112" s="37"/>
      <c r="AH112" s="37"/>
      <c r="AI112" s="37"/>
      <c r="AJ112" s="37"/>
      <c r="AK112" s="37"/>
      <c r="AL112" s="37"/>
      <c r="AM112" s="37"/>
      <c r="AN112" s="37"/>
      <c r="AO112" s="37"/>
    </row>
    <row r="113" spans="1:41" ht="14.25" x14ac:dyDescent="0.2">
      <c r="A113" s="39"/>
      <c r="B113" s="40"/>
      <c r="C113" s="40"/>
      <c r="D113" s="40"/>
      <c r="E113" s="40"/>
      <c r="F113" s="40"/>
      <c r="G113" s="40"/>
      <c r="H113" s="40"/>
      <c r="I113" s="40"/>
      <c r="J113" s="41"/>
      <c r="K113" s="41"/>
      <c r="L113" s="40"/>
      <c r="M113" s="40"/>
      <c r="N113" s="40"/>
      <c r="O113" s="40"/>
      <c r="P113" s="40"/>
      <c r="Q113" s="37"/>
      <c r="R113" s="75"/>
      <c r="S113" s="37"/>
      <c r="T113" s="37"/>
      <c r="U113" s="37"/>
      <c r="V113" s="37"/>
      <c r="W113" s="37"/>
      <c r="X113" s="40"/>
      <c r="Y113" s="40"/>
      <c r="Z113" s="40"/>
      <c r="AA113" s="40"/>
      <c r="AB113" s="40"/>
      <c r="AC113" s="40"/>
      <c r="AD113" s="37"/>
      <c r="AE113" s="37"/>
      <c r="AF113" s="37"/>
      <c r="AG113" s="37"/>
      <c r="AH113" s="37"/>
      <c r="AI113" s="37"/>
      <c r="AJ113" s="37"/>
      <c r="AK113" s="37"/>
      <c r="AL113" s="37"/>
      <c r="AM113" s="37"/>
      <c r="AN113" s="37"/>
      <c r="AO113" s="37"/>
    </row>
    <row r="114" spans="1:41" ht="14.25" x14ac:dyDescent="0.2">
      <c r="A114" s="39"/>
      <c r="B114" s="40"/>
      <c r="C114" s="40"/>
      <c r="D114" s="40"/>
      <c r="E114" s="40"/>
      <c r="F114" s="40"/>
      <c r="G114" s="40"/>
      <c r="H114" s="40"/>
      <c r="I114" s="40"/>
      <c r="J114" s="41"/>
      <c r="K114" s="41"/>
      <c r="L114" s="40"/>
      <c r="M114" s="40"/>
      <c r="N114" s="40"/>
      <c r="O114" s="40"/>
      <c r="P114" s="40"/>
      <c r="Q114" s="37"/>
      <c r="R114" s="75"/>
      <c r="S114" s="37"/>
      <c r="T114" s="37"/>
      <c r="U114" s="37"/>
      <c r="V114" s="37"/>
      <c r="W114" s="37"/>
      <c r="X114" s="40"/>
      <c r="Y114" s="40"/>
      <c r="Z114" s="40"/>
      <c r="AA114" s="40"/>
      <c r="AB114" s="40"/>
      <c r="AC114" s="40"/>
      <c r="AD114" s="37"/>
      <c r="AE114" s="37"/>
      <c r="AF114" s="37"/>
      <c r="AG114" s="37"/>
      <c r="AH114" s="37"/>
      <c r="AI114" s="37"/>
      <c r="AJ114" s="37"/>
      <c r="AK114" s="37"/>
      <c r="AL114" s="37"/>
      <c r="AM114" s="37"/>
      <c r="AN114" s="37"/>
      <c r="AO114" s="37"/>
    </row>
    <row r="115" spans="1:41" ht="14.25" x14ac:dyDescent="0.2">
      <c r="A115" s="39"/>
      <c r="B115" s="40"/>
      <c r="C115" s="40"/>
      <c r="D115" s="40"/>
      <c r="E115" s="40"/>
      <c r="F115" s="40"/>
      <c r="G115" s="40"/>
      <c r="H115" s="40"/>
      <c r="I115" s="40"/>
      <c r="J115" s="41"/>
      <c r="K115" s="41"/>
      <c r="L115" s="40"/>
      <c r="M115" s="40"/>
      <c r="N115" s="40"/>
      <c r="O115" s="40"/>
      <c r="P115" s="40"/>
      <c r="Q115" s="37"/>
      <c r="R115" s="75"/>
      <c r="S115" s="37"/>
      <c r="T115" s="37"/>
      <c r="U115" s="37"/>
      <c r="V115" s="37"/>
      <c r="W115" s="37"/>
      <c r="X115" s="40"/>
      <c r="Y115" s="40"/>
      <c r="Z115" s="40"/>
      <c r="AA115" s="40"/>
      <c r="AB115" s="40"/>
      <c r="AC115" s="40"/>
      <c r="AD115" s="37"/>
      <c r="AE115" s="37"/>
      <c r="AF115" s="37"/>
      <c r="AG115" s="37"/>
      <c r="AH115" s="37"/>
      <c r="AI115" s="37"/>
      <c r="AJ115" s="37"/>
      <c r="AK115" s="37"/>
      <c r="AL115" s="37"/>
      <c r="AM115" s="37"/>
      <c r="AN115" s="37"/>
      <c r="AO115" s="37"/>
    </row>
    <row r="116" spans="1:41" ht="14.25" x14ac:dyDescent="0.2">
      <c r="A116" s="39"/>
      <c r="B116" s="40"/>
      <c r="C116" s="40"/>
      <c r="D116" s="40"/>
      <c r="E116" s="40"/>
      <c r="F116" s="40"/>
      <c r="G116" s="40"/>
      <c r="H116" s="40"/>
      <c r="I116" s="40"/>
      <c r="J116" s="41"/>
      <c r="K116" s="41"/>
      <c r="L116" s="40"/>
      <c r="M116" s="40"/>
      <c r="N116" s="40"/>
      <c r="O116" s="40"/>
      <c r="P116" s="40"/>
      <c r="Q116" s="37"/>
      <c r="R116" s="75"/>
      <c r="S116" s="37"/>
      <c r="T116" s="37"/>
      <c r="U116" s="37"/>
      <c r="V116" s="37"/>
      <c r="W116" s="37"/>
      <c r="X116" s="40"/>
      <c r="Y116" s="40"/>
      <c r="Z116" s="40"/>
      <c r="AA116" s="40"/>
      <c r="AB116" s="40"/>
      <c r="AC116" s="40"/>
      <c r="AD116" s="37"/>
      <c r="AE116" s="37"/>
      <c r="AF116" s="37"/>
      <c r="AG116" s="37"/>
      <c r="AH116" s="37"/>
      <c r="AI116" s="37"/>
      <c r="AJ116" s="37"/>
      <c r="AK116" s="37"/>
      <c r="AL116" s="37"/>
      <c r="AM116" s="37"/>
      <c r="AN116" s="37"/>
      <c r="AO116" s="37"/>
    </row>
    <row r="117" spans="1:41" ht="14.25" x14ac:dyDescent="0.2">
      <c r="A117" s="39"/>
      <c r="B117" s="40"/>
      <c r="C117" s="40"/>
      <c r="D117" s="40"/>
      <c r="E117" s="40"/>
      <c r="F117" s="40"/>
      <c r="G117" s="40"/>
      <c r="H117" s="40"/>
      <c r="I117" s="40"/>
      <c r="J117" s="41"/>
      <c r="K117" s="41"/>
      <c r="L117" s="40"/>
      <c r="M117" s="40"/>
      <c r="N117" s="40"/>
      <c r="O117" s="40"/>
      <c r="P117" s="40"/>
      <c r="Q117" s="37"/>
      <c r="R117" s="75"/>
      <c r="S117" s="37"/>
      <c r="T117" s="37"/>
      <c r="U117" s="37"/>
      <c r="V117" s="37"/>
      <c r="W117" s="37"/>
      <c r="X117" s="40"/>
      <c r="Y117" s="40"/>
      <c r="Z117" s="40"/>
      <c r="AA117" s="40"/>
      <c r="AB117" s="40"/>
      <c r="AC117" s="40"/>
      <c r="AD117" s="37"/>
      <c r="AE117" s="37"/>
      <c r="AF117" s="37"/>
      <c r="AG117" s="37"/>
      <c r="AH117" s="37"/>
      <c r="AI117" s="37"/>
      <c r="AJ117" s="37"/>
      <c r="AK117" s="37"/>
      <c r="AL117" s="37"/>
      <c r="AM117" s="37"/>
      <c r="AN117" s="37"/>
      <c r="AO117" s="37"/>
    </row>
    <row r="118" spans="1:41" ht="14.25" x14ac:dyDescent="0.2">
      <c r="A118" s="39"/>
      <c r="B118" s="40"/>
      <c r="C118" s="40"/>
      <c r="D118" s="40"/>
      <c r="E118" s="40"/>
      <c r="F118" s="40"/>
      <c r="G118" s="40"/>
      <c r="H118" s="40"/>
      <c r="I118" s="40"/>
      <c r="J118" s="41"/>
      <c r="K118" s="41"/>
      <c r="L118" s="40"/>
      <c r="M118" s="40"/>
      <c r="N118" s="40"/>
      <c r="O118" s="40"/>
      <c r="P118" s="40"/>
      <c r="Q118" s="37"/>
      <c r="R118" s="75"/>
      <c r="S118" s="37"/>
      <c r="T118" s="37"/>
      <c r="U118" s="37"/>
      <c r="V118" s="37"/>
      <c r="W118" s="37"/>
      <c r="X118" s="40"/>
      <c r="Y118" s="40"/>
      <c r="Z118" s="40"/>
      <c r="AA118" s="40"/>
      <c r="AB118" s="40"/>
      <c r="AC118" s="40"/>
      <c r="AD118" s="37"/>
      <c r="AE118" s="37"/>
      <c r="AF118" s="37"/>
      <c r="AG118" s="37"/>
      <c r="AH118" s="37"/>
      <c r="AI118" s="37"/>
      <c r="AJ118" s="37"/>
      <c r="AK118" s="37"/>
      <c r="AL118" s="37"/>
      <c r="AM118" s="37"/>
      <c r="AN118" s="37"/>
      <c r="AO118" s="37"/>
    </row>
    <row r="119" spans="1:41" ht="14.25" x14ac:dyDescent="0.2">
      <c r="A119" s="39"/>
      <c r="B119" s="40"/>
      <c r="C119" s="40"/>
      <c r="D119" s="40"/>
      <c r="E119" s="40"/>
      <c r="F119" s="40"/>
      <c r="G119" s="40"/>
      <c r="H119" s="40"/>
      <c r="I119" s="40"/>
      <c r="J119" s="41"/>
      <c r="K119" s="41"/>
      <c r="L119" s="40"/>
      <c r="M119" s="40"/>
      <c r="N119" s="40"/>
      <c r="O119" s="40"/>
      <c r="P119" s="40"/>
      <c r="Q119" s="37"/>
      <c r="R119" s="75"/>
      <c r="S119" s="37"/>
      <c r="T119" s="37"/>
      <c r="U119" s="37"/>
      <c r="V119" s="37"/>
      <c r="W119" s="37"/>
      <c r="X119" s="40"/>
      <c r="Y119" s="40"/>
      <c r="Z119" s="40"/>
      <c r="AA119" s="40"/>
      <c r="AB119" s="40"/>
      <c r="AC119" s="40"/>
      <c r="AD119" s="37"/>
      <c r="AE119" s="37"/>
      <c r="AF119" s="37"/>
      <c r="AG119" s="37"/>
      <c r="AH119" s="37"/>
      <c r="AI119" s="37"/>
      <c r="AJ119" s="37"/>
      <c r="AK119" s="37"/>
      <c r="AL119" s="37"/>
      <c r="AM119" s="37"/>
      <c r="AN119" s="37"/>
      <c r="AO119" s="37"/>
    </row>
    <row r="120" spans="1:41" ht="14.25" x14ac:dyDescent="0.2">
      <c r="A120" s="39"/>
      <c r="B120" s="40"/>
      <c r="C120" s="40"/>
      <c r="D120" s="40"/>
      <c r="E120" s="40"/>
      <c r="F120" s="40"/>
      <c r="G120" s="40"/>
      <c r="H120" s="40"/>
      <c r="I120" s="40"/>
      <c r="J120" s="41"/>
      <c r="K120" s="41"/>
      <c r="L120" s="40"/>
      <c r="M120" s="40"/>
      <c r="N120" s="40"/>
      <c r="O120" s="40"/>
      <c r="P120" s="40"/>
      <c r="Q120" s="37"/>
      <c r="R120" s="75"/>
      <c r="S120" s="37"/>
      <c r="T120" s="37"/>
      <c r="U120" s="37"/>
      <c r="V120" s="37"/>
      <c r="W120" s="37"/>
      <c r="X120" s="40"/>
      <c r="Y120" s="40"/>
      <c r="Z120" s="40"/>
      <c r="AA120" s="40"/>
      <c r="AB120" s="40"/>
      <c r="AC120" s="40"/>
      <c r="AD120" s="37"/>
      <c r="AE120" s="37"/>
      <c r="AF120" s="37"/>
      <c r="AG120" s="37"/>
      <c r="AH120" s="37"/>
      <c r="AI120" s="37"/>
      <c r="AJ120" s="37"/>
      <c r="AK120" s="37"/>
      <c r="AL120" s="37"/>
      <c r="AM120" s="37"/>
      <c r="AN120" s="37"/>
      <c r="AO120" s="37"/>
    </row>
    <row r="121" spans="1:41" ht="14.25" x14ac:dyDescent="0.2">
      <c r="A121" s="39"/>
      <c r="B121" s="40"/>
      <c r="C121" s="40"/>
      <c r="D121" s="40"/>
      <c r="E121" s="40"/>
      <c r="F121" s="40"/>
      <c r="G121" s="40"/>
      <c r="H121" s="40"/>
      <c r="I121" s="40"/>
      <c r="J121" s="41"/>
      <c r="K121" s="41"/>
      <c r="L121" s="40"/>
      <c r="M121" s="40"/>
      <c r="N121" s="40"/>
      <c r="O121" s="40"/>
      <c r="P121" s="40"/>
      <c r="Q121" s="37"/>
      <c r="R121" s="75"/>
      <c r="S121" s="37"/>
      <c r="T121" s="37"/>
      <c r="U121" s="37"/>
      <c r="V121" s="37"/>
      <c r="W121" s="37"/>
      <c r="X121" s="40"/>
      <c r="Y121" s="40"/>
      <c r="Z121" s="40"/>
      <c r="AA121" s="40"/>
      <c r="AB121" s="40"/>
      <c r="AC121" s="40"/>
      <c r="AD121" s="37"/>
      <c r="AE121" s="37"/>
      <c r="AF121" s="37"/>
      <c r="AG121" s="37"/>
      <c r="AH121" s="37"/>
      <c r="AI121" s="37"/>
      <c r="AJ121" s="37"/>
      <c r="AK121" s="37"/>
      <c r="AL121" s="37"/>
      <c r="AM121" s="37"/>
      <c r="AN121" s="37"/>
      <c r="AO121" s="37"/>
    </row>
    <row r="122" spans="1:41" ht="14.25" x14ac:dyDescent="0.2">
      <c r="A122" s="39"/>
      <c r="B122" s="40"/>
      <c r="C122" s="40"/>
      <c r="D122" s="40"/>
      <c r="E122" s="40"/>
      <c r="F122" s="40"/>
      <c r="G122" s="40"/>
      <c r="H122" s="40"/>
      <c r="I122" s="40"/>
      <c r="J122" s="41"/>
      <c r="K122" s="41"/>
      <c r="L122" s="40"/>
      <c r="M122" s="40"/>
      <c r="N122" s="40"/>
      <c r="O122" s="40"/>
      <c r="P122" s="40"/>
      <c r="Q122" s="37"/>
      <c r="R122" s="75"/>
      <c r="S122" s="37"/>
      <c r="T122" s="37"/>
      <c r="U122" s="37"/>
      <c r="V122" s="37"/>
      <c r="W122" s="37"/>
      <c r="X122" s="40"/>
      <c r="Y122" s="40"/>
      <c r="Z122" s="40"/>
      <c r="AA122" s="40"/>
      <c r="AB122" s="40"/>
      <c r="AC122" s="40"/>
      <c r="AD122" s="37"/>
      <c r="AE122" s="37"/>
      <c r="AF122" s="37"/>
      <c r="AG122" s="37"/>
      <c r="AH122" s="37"/>
      <c r="AI122" s="37"/>
      <c r="AJ122" s="37"/>
      <c r="AK122" s="37"/>
      <c r="AL122" s="37"/>
      <c r="AM122" s="37"/>
      <c r="AN122" s="37"/>
      <c r="AO122" s="37"/>
    </row>
    <row r="123" spans="1:41" ht="14.25" x14ac:dyDescent="0.2">
      <c r="A123" s="39"/>
      <c r="B123" s="40"/>
      <c r="C123" s="40"/>
      <c r="D123" s="40"/>
      <c r="E123" s="40"/>
      <c r="F123" s="40"/>
      <c r="G123" s="40"/>
      <c r="H123" s="40"/>
      <c r="I123" s="40"/>
      <c r="J123" s="41"/>
      <c r="K123" s="41"/>
      <c r="L123" s="40"/>
      <c r="M123" s="40"/>
      <c r="N123" s="40"/>
      <c r="O123" s="40"/>
      <c r="P123" s="40"/>
      <c r="Q123" s="37"/>
      <c r="R123" s="75"/>
      <c r="S123" s="37"/>
      <c r="T123" s="37"/>
      <c r="U123" s="37"/>
      <c r="V123" s="37"/>
      <c r="W123" s="37"/>
      <c r="X123" s="40"/>
      <c r="Y123" s="40"/>
      <c r="Z123" s="40"/>
      <c r="AA123" s="40"/>
      <c r="AB123" s="40"/>
      <c r="AC123" s="40"/>
      <c r="AD123" s="37"/>
      <c r="AE123" s="37"/>
      <c r="AF123" s="37"/>
      <c r="AG123" s="37"/>
      <c r="AH123" s="37"/>
      <c r="AI123" s="37"/>
      <c r="AJ123" s="37"/>
      <c r="AK123" s="37"/>
      <c r="AL123" s="37"/>
      <c r="AM123" s="37"/>
      <c r="AN123" s="37"/>
      <c r="AO123" s="37"/>
    </row>
    <row r="124" spans="1:41" ht="14.25" x14ac:dyDescent="0.2">
      <c r="A124" s="39"/>
      <c r="B124" s="40"/>
      <c r="C124" s="40"/>
      <c r="D124" s="40"/>
      <c r="E124" s="40"/>
      <c r="F124" s="40"/>
      <c r="G124" s="40"/>
      <c r="H124" s="40"/>
      <c r="I124" s="40"/>
      <c r="J124" s="41"/>
      <c r="K124" s="41"/>
      <c r="L124" s="40"/>
      <c r="M124" s="40"/>
      <c r="N124" s="40"/>
      <c r="O124" s="40"/>
      <c r="P124" s="40"/>
      <c r="Q124" s="37"/>
      <c r="R124" s="75"/>
      <c r="S124" s="37"/>
      <c r="T124" s="37"/>
      <c r="U124" s="37"/>
      <c r="V124" s="37"/>
      <c r="W124" s="37"/>
      <c r="X124" s="40"/>
      <c r="Y124" s="40"/>
      <c r="Z124" s="40"/>
      <c r="AA124" s="40"/>
      <c r="AB124" s="40"/>
      <c r="AC124" s="40"/>
      <c r="AD124" s="37"/>
      <c r="AE124" s="37"/>
      <c r="AF124" s="37"/>
      <c r="AG124" s="37"/>
      <c r="AH124" s="37"/>
      <c r="AI124" s="37"/>
      <c r="AJ124" s="37"/>
      <c r="AK124" s="37"/>
      <c r="AL124" s="37"/>
      <c r="AM124" s="37"/>
      <c r="AN124" s="37"/>
      <c r="AO124" s="37"/>
    </row>
    <row r="125" spans="1:41" ht="14.25" x14ac:dyDescent="0.2">
      <c r="A125" s="39"/>
      <c r="B125" s="40"/>
      <c r="C125" s="40"/>
      <c r="D125" s="40"/>
      <c r="E125" s="40"/>
      <c r="F125" s="40"/>
      <c r="G125" s="40"/>
      <c r="H125" s="40"/>
      <c r="I125" s="40"/>
      <c r="J125" s="41"/>
      <c r="K125" s="41"/>
      <c r="L125" s="40"/>
      <c r="M125" s="40"/>
      <c r="N125" s="40"/>
      <c r="O125" s="40"/>
      <c r="P125" s="40"/>
      <c r="Q125" s="37"/>
      <c r="R125" s="75"/>
      <c r="S125" s="37"/>
      <c r="T125" s="37"/>
      <c r="U125" s="37"/>
      <c r="V125" s="37"/>
      <c r="W125" s="37"/>
      <c r="X125" s="40"/>
      <c r="Y125" s="40"/>
      <c r="Z125" s="40"/>
      <c r="AA125" s="40"/>
      <c r="AB125" s="40"/>
      <c r="AC125" s="40"/>
      <c r="AD125" s="37"/>
      <c r="AE125" s="37"/>
      <c r="AF125" s="37"/>
      <c r="AG125" s="37"/>
      <c r="AH125" s="37"/>
      <c r="AI125" s="37"/>
      <c r="AJ125" s="37"/>
      <c r="AK125" s="37"/>
      <c r="AL125" s="37"/>
      <c r="AM125" s="37"/>
      <c r="AN125" s="37"/>
      <c r="AO125" s="37"/>
    </row>
    <row r="126" spans="1:41" ht="14.25" x14ac:dyDescent="0.2">
      <c r="A126" s="39"/>
      <c r="B126" s="40"/>
      <c r="C126" s="40"/>
      <c r="D126" s="40"/>
      <c r="E126" s="40"/>
      <c r="F126" s="40"/>
      <c r="G126" s="40"/>
      <c r="H126" s="40"/>
      <c r="I126" s="40"/>
      <c r="J126" s="41"/>
      <c r="K126" s="41"/>
      <c r="L126" s="40"/>
      <c r="M126" s="40"/>
      <c r="N126" s="40"/>
      <c r="O126" s="40"/>
      <c r="P126" s="40"/>
      <c r="Q126" s="37"/>
      <c r="R126" s="75"/>
      <c r="S126" s="37"/>
      <c r="T126" s="37"/>
      <c r="U126" s="37"/>
      <c r="V126" s="37"/>
      <c r="W126" s="37"/>
      <c r="X126" s="40"/>
      <c r="Y126" s="40"/>
      <c r="Z126" s="40"/>
      <c r="AA126" s="40"/>
      <c r="AB126" s="40"/>
      <c r="AC126" s="40"/>
      <c r="AD126" s="37"/>
      <c r="AE126" s="37"/>
      <c r="AF126" s="37"/>
      <c r="AG126" s="37"/>
      <c r="AH126" s="37"/>
      <c r="AI126" s="37"/>
      <c r="AJ126" s="37"/>
      <c r="AK126" s="37"/>
      <c r="AL126" s="37"/>
      <c r="AM126" s="37"/>
      <c r="AN126" s="37"/>
      <c r="AO126" s="37"/>
    </row>
    <row r="127" spans="1:41" ht="14.25" x14ac:dyDescent="0.2">
      <c r="A127" s="39"/>
      <c r="B127" s="40"/>
      <c r="C127" s="40"/>
      <c r="D127" s="40"/>
      <c r="E127" s="40"/>
      <c r="F127" s="40"/>
      <c r="G127" s="40"/>
      <c r="H127" s="40"/>
      <c r="I127" s="40"/>
      <c r="J127" s="41"/>
      <c r="K127" s="41"/>
      <c r="L127" s="40"/>
      <c r="M127" s="40"/>
      <c r="N127" s="40"/>
      <c r="O127" s="40"/>
      <c r="P127" s="40"/>
      <c r="Q127" s="37"/>
      <c r="R127" s="75"/>
      <c r="S127" s="37"/>
      <c r="T127" s="37"/>
      <c r="U127" s="37"/>
      <c r="V127" s="37"/>
      <c r="W127" s="37"/>
      <c r="X127" s="40"/>
      <c r="Y127" s="40"/>
      <c r="Z127" s="40"/>
      <c r="AA127" s="40"/>
      <c r="AB127" s="40"/>
      <c r="AC127" s="40"/>
      <c r="AD127" s="37"/>
      <c r="AE127" s="37"/>
      <c r="AF127" s="37"/>
      <c r="AG127" s="37"/>
      <c r="AH127" s="37"/>
      <c r="AI127" s="37"/>
      <c r="AJ127" s="37"/>
      <c r="AK127" s="37"/>
      <c r="AL127" s="37"/>
      <c r="AM127" s="37"/>
      <c r="AN127" s="37"/>
      <c r="AO127" s="37"/>
    </row>
    <row r="128" spans="1:41" ht="14.25" x14ac:dyDescent="0.2">
      <c r="A128" s="39"/>
      <c r="B128" s="40"/>
      <c r="C128" s="40"/>
      <c r="D128" s="40"/>
      <c r="E128" s="40"/>
      <c r="F128" s="40"/>
      <c r="G128" s="40"/>
      <c r="H128" s="40"/>
      <c r="I128" s="40"/>
      <c r="J128" s="41"/>
      <c r="K128" s="41"/>
      <c r="L128" s="40"/>
      <c r="M128" s="40"/>
      <c r="N128" s="40"/>
      <c r="O128" s="40"/>
      <c r="P128" s="40"/>
      <c r="Q128" s="37"/>
      <c r="R128" s="75"/>
      <c r="S128" s="37"/>
      <c r="T128" s="37"/>
      <c r="U128" s="37"/>
      <c r="V128" s="37"/>
      <c r="W128" s="37"/>
      <c r="X128" s="40"/>
      <c r="Y128" s="40"/>
      <c r="Z128" s="40"/>
      <c r="AA128" s="40"/>
      <c r="AB128" s="40"/>
      <c r="AC128" s="40"/>
      <c r="AD128" s="37"/>
      <c r="AE128" s="37"/>
      <c r="AF128" s="37"/>
      <c r="AG128" s="37"/>
      <c r="AH128" s="37"/>
      <c r="AI128" s="37"/>
      <c r="AJ128" s="37"/>
      <c r="AK128" s="37"/>
      <c r="AL128" s="37"/>
      <c r="AM128" s="37"/>
      <c r="AN128" s="37"/>
      <c r="AO128" s="37"/>
    </row>
    <row r="129" spans="1:41" ht="14.25" x14ac:dyDescent="0.2">
      <c r="A129" s="39"/>
      <c r="B129" s="40"/>
      <c r="C129" s="40"/>
      <c r="D129" s="40"/>
      <c r="E129" s="40"/>
      <c r="F129" s="40"/>
      <c r="G129" s="40"/>
      <c r="H129" s="40"/>
      <c r="I129" s="40"/>
      <c r="J129" s="41"/>
      <c r="K129" s="41"/>
      <c r="L129" s="40"/>
      <c r="M129" s="40"/>
      <c r="N129" s="40"/>
      <c r="O129" s="40"/>
      <c r="P129" s="40"/>
      <c r="Q129" s="37"/>
      <c r="R129" s="75"/>
      <c r="S129" s="37"/>
      <c r="T129" s="37"/>
      <c r="U129" s="37"/>
      <c r="V129" s="37"/>
      <c r="W129" s="37"/>
      <c r="X129" s="40"/>
      <c r="Y129" s="40"/>
      <c r="Z129" s="40"/>
      <c r="AA129" s="40"/>
      <c r="AB129" s="40"/>
      <c r="AC129" s="40"/>
      <c r="AD129" s="37"/>
      <c r="AE129" s="37"/>
      <c r="AF129" s="37"/>
      <c r="AG129" s="37"/>
      <c r="AH129" s="37"/>
      <c r="AI129" s="37"/>
      <c r="AJ129" s="37"/>
      <c r="AK129" s="37"/>
      <c r="AL129" s="37"/>
      <c r="AM129" s="37"/>
      <c r="AN129" s="37"/>
      <c r="AO129" s="37"/>
    </row>
    <row r="130" spans="1:41" ht="14.25" x14ac:dyDescent="0.2">
      <c r="A130" s="39"/>
      <c r="B130" s="40"/>
      <c r="C130" s="40"/>
      <c r="D130" s="40"/>
      <c r="E130" s="40"/>
      <c r="F130" s="40"/>
      <c r="G130" s="40"/>
      <c r="H130" s="40"/>
      <c r="I130" s="40"/>
      <c r="J130" s="41"/>
      <c r="K130" s="41"/>
      <c r="L130" s="40"/>
      <c r="M130" s="40"/>
      <c r="N130" s="40"/>
      <c r="O130" s="40"/>
      <c r="P130" s="40"/>
      <c r="Q130" s="37"/>
      <c r="R130" s="75"/>
      <c r="S130" s="37"/>
      <c r="T130" s="37"/>
      <c r="U130" s="37"/>
      <c r="V130" s="37"/>
      <c r="W130" s="37"/>
      <c r="X130" s="40"/>
      <c r="Y130" s="40"/>
      <c r="Z130" s="40"/>
      <c r="AA130" s="40"/>
      <c r="AB130" s="40"/>
      <c r="AC130" s="40"/>
      <c r="AD130" s="37"/>
      <c r="AE130" s="37"/>
      <c r="AF130" s="37"/>
      <c r="AG130" s="37"/>
      <c r="AH130" s="37"/>
      <c r="AI130" s="37"/>
      <c r="AJ130" s="37"/>
      <c r="AK130" s="37"/>
      <c r="AL130" s="37"/>
      <c r="AM130" s="37"/>
      <c r="AN130" s="37"/>
      <c r="AO130" s="37"/>
    </row>
    <row r="131" spans="1:41" ht="14.25" x14ac:dyDescent="0.2">
      <c r="A131" s="39"/>
      <c r="B131" s="40"/>
      <c r="C131" s="40"/>
      <c r="D131" s="40"/>
      <c r="E131" s="40"/>
      <c r="F131" s="40"/>
      <c r="G131" s="40"/>
      <c r="H131" s="40"/>
      <c r="I131" s="40"/>
      <c r="J131" s="41"/>
      <c r="K131" s="41"/>
      <c r="L131" s="40"/>
      <c r="M131" s="40"/>
      <c r="N131" s="40"/>
      <c r="O131" s="40"/>
      <c r="P131" s="40"/>
      <c r="Q131" s="37"/>
      <c r="R131" s="75"/>
      <c r="S131" s="37"/>
      <c r="T131" s="37"/>
      <c r="U131" s="37"/>
      <c r="V131" s="37"/>
      <c r="W131" s="37"/>
      <c r="X131" s="40"/>
      <c r="Y131" s="40"/>
      <c r="Z131" s="40"/>
      <c r="AA131" s="40"/>
      <c r="AB131" s="40"/>
      <c r="AC131" s="40"/>
      <c r="AD131" s="37"/>
      <c r="AE131" s="37"/>
      <c r="AF131" s="37"/>
      <c r="AG131" s="37"/>
      <c r="AH131" s="37"/>
      <c r="AI131" s="37"/>
      <c r="AJ131" s="37"/>
      <c r="AK131" s="37"/>
      <c r="AL131" s="37"/>
      <c r="AM131" s="37"/>
      <c r="AN131" s="37"/>
      <c r="AO131" s="37"/>
    </row>
    <row r="132" spans="1:41" ht="14.25" x14ac:dyDescent="0.2">
      <c r="A132" s="39"/>
      <c r="B132" s="40"/>
      <c r="C132" s="40"/>
      <c r="D132" s="40"/>
      <c r="E132" s="40"/>
      <c r="F132" s="40"/>
      <c r="G132" s="40"/>
      <c r="H132" s="40"/>
      <c r="I132" s="40"/>
      <c r="J132" s="41"/>
      <c r="K132" s="41"/>
      <c r="L132" s="40"/>
      <c r="M132" s="40"/>
      <c r="N132" s="40"/>
      <c r="O132" s="40"/>
      <c r="P132" s="40"/>
      <c r="Q132" s="37"/>
      <c r="R132" s="75"/>
      <c r="S132" s="37"/>
      <c r="T132" s="37"/>
      <c r="U132" s="37"/>
      <c r="V132" s="37"/>
      <c r="W132" s="37"/>
      <c r="X132" s="40"/>
      <c r="Y132" s="40"/>
      <c r="Z132" s="40"/>
      <c r="AA132" s="40"/>
      <c r="AB132" s="40"/>
      <c r="AC132" s="40"/>
      <c r="AD132" s="37"/>
      <c r="AE132" s="37"/>
      <c r="AF132" s="37"/>
      <c r="AG132" s="37"/>
      <c r="AH132" s="37"/>
      <c r="AI132" s="37"/>
      <c r="AJ132" s="37"/>
      <c r="AK132" s="37"/>
      <c r="AL132" s="37"/>
      <c r="AM132" s="37"/>
      <c r="AN132" s="37"/>
      <c r="AO132" s="37"/>
    </row>
    <row r="133" spans="1:41" ht="14.25" x14ac:dyDescent="0.2">
      <c r="A133" s="39"/>
      <c r="B133" s="40"/>
      <c r="C133" s="40"/>
      <c r="D133" s="40"/>
      <c r="E133" s="40"/>
      <c r="F133" s="40"/>
      <c r="G133" s="40"/>
      <c r="H133" s="40"/>
      <c r="I133" s="40"/>
      <c r="J133" s="41"/>
      <c r="K133" s="41"/>
      <c r="L133" s="40"/>
      <c r="M133" s="40"/>
      <c r="N133" s="40"/>
      <c r="O133" s="40"/>
      <c r="P133" s="40"/>
      <c r="Q133" s="37"/>
      <c r="R133" s="75"/>
      <c r="S133" s="37"/>
      <c r="T133" s="37"/>
      <c r="U133" s="37"/>
      <c r="V133" s="37"/>
      <c r="W133" s="37"/>
      <c r="X133" s="40"/>
      <c r="Y133" s="40"/>
      <c r="Z133" s="40"/>
      <c r="AA133" s="40"/>
      <c r="AB133" s="40"/>
      <c r="AC133" s="40"/>
      <c r="AD133" s="37"/>
      <c r="AE133" s="37"/>
      <c r="AF133" s="37"/>
      <c r="AG133" s="37"/>
      <c r="AH133" s="37"/>
      <c r="AI133" s="37"/>
      <c r="AJ133" s="37"/>
      <c r="AK133" s="37"/>
      <c r="AL133" s="37"/>
      <c r="AM133" s="37"/>
      <c r="AN133" s="37"/>
      <c r="AO133" s="37"/>
    </row>
    <row r="134" spans="1:41" ht="14.25" x14ac:dyDescent="0.2">
      <c r="A134" s="39"/>
      <c r="B134" s="40"/>
      <c r="C134" s="40"/>
      <c r="D134" s="40"/>
      <c r="E134" s="40"/>
      <c r="F134" s="40"/>
      <c r="G134" s="40"/>
      <c r="H134" s="40"/>
      <c r="I134" s="40"/>
      <c r="J134" s="41"/>
      <c r="K134" s="41"/>
      <c r="L134" s="40"/>
      <c r="M134" s="40"/>
      <c r="N134" s="40"/>
      <c r="O134" s="40"/>
      <c r="P134" s="40"/>
      <c r="Q134" s="37"/>
      <c r="R134" s="75"/>
      <c r="S134" s="37"/>
      <c r="T134" s="37"/>
      <c r="U134" s="37"/>
      <c r="V134" s="37"/>
      <c r="W134" s="37"/>
      <c r="X134" s="40"/>
      <c r="Y134" s="40"/>
      <c r="Z134" s="40"/>
      <c r="AA134" s="40"/>
      <c r="AB134" s="40"/>
      <c r="AC134" s="40"/>
      <c r="AD134" s="37"/>
      <c r="AE134" s="37"/>
      <c r="AF134" s="37"/>
      <c r="AG134" s="37"/>
      <c r="AH134" s="37"/>
      <c r="AI134" s="37"/>
      <c r="AJ134" s="37"/>
      <c r="AK134" s="37"/>
      <c r="AL134" s="37"/>
      <c r="AM134" s="37"/>
      <c r="AN134" s="37"/>
      <c r="AO134" s="37"/>
    </row>
    <row r="135" spans="1:41" ht="14.25" x14ac:dyDescent="0.2">
      <c r="A135" s="39"/>
      <c r="B135" s="40"/>
      <c r="C135" s="40"/>
      <c r="D135" s="40"/>
      <c r="E135" s="40"/>
      <c r="F135" s="40"/>
      <c r="G135" s="40"/>
      <c r="H135" s="40"/>
      <c r="I135" s="40"/>
      <c r="J135" s="41"/>
      <c r="K135" s="41"/>
      <c r="L135" s="40"/>
      <c r="M135" s="40"/>
      <c r="N135" s="40"/>
      <c r="O135" s="40"/>
      <c r="P135" s="40"/>
      <c r="Q135" s="37"/>
      <c r="R135" s="75"/>
      <c r="S135" s="37"/>
      <c r="T135" s="37"/>
      <c r="U135" s="37"/>
      <c r="V135" s="37"/>
      <c r="W135" s="37"/>
      <c r="X135" s="40"/>
      <c r="Y135" s="40"/>
      <c r="Z135" s="40"/>
      <c r="AA135" s="40"/>
      <c r="AB135" s="40"/>
      <c r="AC135" s="40"/>
      <c r="AD135" s="37"/>
      <c r="AE135" s="37"/>
      <c r="AF135" s="37"/>
      <c r="AG135" s="37"/>
      <c r="AH135" s="37"/>
      <c r="AI135" s="37"/>
      <c r="AJ135" s="37"/>
      <c r="AK135" s="37"/>
      <c r="AL135" s="37"/>
      <c r="AM135" s="37"/>
      <c r="AN135" s="37"/>
      <c r="AO135" s="37"/>
    </row>
    <row r="136" spans="1:41" ht="14.25" x14ac:dyDescent="0.2">
      <c r="A136" s="39"/>
      <c r="B136" s="40"/>
      <c r="C136" s="40"/>
      <c r="D136" s="40"/>
      <c r="E136" s="40"/>
      <c r="F136" s="40"/>
      <c r="G136" s="40"/>
      <c r="H136" s="40"/>
      <c r="I136" s="40"/>
      <c r="J136" s="41"/>
      <c r="K136" s="41"/>
      <c r="L136" s="40"/>
      <c r="M136" s="40"/>
      <c r="N136" s="40"/>
      <c r="O136" s="40"/>
      <c r="P136" s="40"/>
      <c r="Q136" s="37"/>
      <c r="R136" s="75"/>
      <c r="S136" s="37"/>
      <c r="T136" s="37"/>
      <c r="U136" s="37"/>
      <c r="V136" s="37"/>
      <c r="W136" s="37"/>
      <c r="X136" s="40"/>
      <c r="Y136" s="40"/>
      <c r="Z136" s="40"/>
      <c r="AA136" s="40"/>
      <c r="AB136" s="40"/>
      <c r="AC136" s="40"/>
      <c r="AD136" s="37"/>
      <c r="AE136" s="37"/>
      <c r="AF136" s="37"/>
      <c r="AG136" s="37"/>
      <c r="AH136" s="37"/>
      <c r="AI136" s="37"/>
      <c r="AJ136" s="37"/>
      <c r="AK136" s="37"/>
      <c r="AL136" s="37"/>
      <c r="AM136" s="37"/>
      <c r="AN136" s="37"/>
      <c r="AO136" s="37"/>
    </row>
    <row r="137" spans="1:41" ht="14.25" x14ac:dyDescent="0.2">
      <c r="A137" s="39"/>
      <c r="B137" s="40"/>
      <c r="C137" s="40"/>
      <c r="D137" s="40"/>
      <c r="E137" s="40"/>
      <c r="F137" s="40"/>
      <c r="G137" s="40"/>
      <c r="H137" s="40"/>
      <c r="I137" s="40"/>
      <c r="J137" s="41"/>
      <c r="K137" s="41"/>
      <c r="L137" s="40"/>
      <c r="M137" s="40"/>
      <c r="N137" s="40"/>
      <c r="O137" s="40"/>
      <c r="P137" s="40"/>
      <c r="Q137" s="37"/>
      <c r="R137" s="75"/>
      <c r="S137" s="37"/>
      <c r="T137" s="37"/>
      <c r="U137" s="37"/>
      <c r="V137" s="37"/>
      <c r="W137" s="37"/>
      <c r="X137" s="40"/>
      <c r="Y137" s="40"/>
      <c r="Z137" s="40"/>
      <c r="AA137" s="40"/>
      <c r="AB137" s="40"/>
      <c r="AC137" s="40"/>
      <c r="AD137" s="37"/>
      <c r="AE137" s="37"/>
      <c r="AF137" s="37"/>
      <c r="AG137" s="37"/>
      <c r="AH137" s="37"/>
      <c r="AI137" s="37"/>
      <c r="AJ137" s="37"/>
      <c r="AK137" s="37"/>
      <c r="AL137" s="37"/>
      <c r="AM137" s="37"/>
      <c r="AN137" s="37"/>
      <c r="AO137" s="37"/>
    </row>
    <row r="138" spans="1:41" ht="14.25" x14ac:dyDescent="0.2">
      <c r="A138" s="39"/>
      <c r="B138" s="40"/>
      <c r="C138" s="40"/>
      <c r="D138" s="40"/>
      <c r="E138" s="40"/>
      <c r="F138" s="40"/>
      <c r="G138" s="40"/>
      <c r="H138" s="40"/>
      <c r="I138" s="40"/>
      <c r="J138" s="41"/>
      <c r="K138" s="41"/>
      <c r="L138" s="40"/>
      <c r="M138" s="40"/>
      <c r="N138" s="40"/>
      <c r="O138" s="40"/>
      <c r="P138" s="40"/>
      <c r="Q138" s="37"/>
      <c r="R138" s="75"/>
      <c r="S138" s="37"/>
      <c r="T138" s="37"/>
      <c r="U138" s="37"/>
      <c r="V138" s="37"/>
      <c r="W138" s="37"/>
      <c r="X138" s="40"/>
      <c r="Y138" s="40"/>
      <c r="Z138" s="40"/>
      <c r="AA138" s="40"/>
      <c r="AB138" s="40"/>
      <c r="AC138" s="40"/>
      <c r="AD138" s="37"/>
      <c r="AE138" s="37"/>
      <c r="AF138" s="37"/>
      <c r="AG138" s="37"/>
      <c r="AH138" s="37"/>
      <c r="AI138" s="37"/>
      <c r="AJ138" s="37"/>
      <c r="AK138" s="37"/>
      <c r="AL138" s="37"/>
      <c r="AM138" s="37"/>
      <c r="AN138" s="37"/>
      <c r="AO138" s="37"/>
    </row>
    <row r="139" spans="1:41" ht="14.25" x14ac:dyDescent="0.2">
      <c r="A139" s="39"/>
      <c r="B139" s="40"/>
      <c r="C139" s="40"/>
      <c r="D139" s="40"/>
      <c r="E139" s="40"/>
      <c r="F139" s="40"/>
      <c r="G139" s="40"/>
      <c r="H139" s="40"/>
      <c r="I139" s="40"/>
      <c r="J139" s="41"/>
      <c r="K139" s="41"/>
      <c r="L139" s="40"/>
      <c r="M139" s="40"/>
      <c r="N139" s="40"/>
      <c r="O139" s="40"/>
      <c r="P139" s="40"/>
      <c r="Q139" s="37"/>
      <c r="R139" s="75"/>
      <c r="S139" s="37"/>
      <c r="T139" s="37"/>
      <c r="U139" s="37"/>
      <c r="V139" s="37"/>
      <c r="W139" s="37"/>
      <c r="X139" s="40"/>
      <c r="Y139" s="40"/>
      <c r="Z139" s="40"/>
      <c r="AA139" s="40"/>
      <c r="AB139" s="40"/>
      <c r="AC139" s="40"/>
      <c r="AD139" s="37"/>
      <c r="AE139" s="37"/>
      <c r="AF139" s="37"/>
      <c r="AG139" s="37"/>
      <c r="AH139" s="37"/>
      <c r="AI139" s="37"/>
      <c r="AJ139" s="37"/>
      <c r="AK139" s="37"/>
      <c r="AL139" s="37"/>
      <c r="AM139" s="37"/>
      <c r="AN139" s="37"/>
      <c r="AO139" s="37"/>
    </row>
    <row r="140" spans="1:41" ht="14.25" x14ac:dyDescent="0.2">
      <c r="A140" s="39"/>
      <c r="B140" s="40"/>
      <c r="C140" s="40"/>
      <c r="D140" s="40"/>
      <c r="E140" s="40"/>
      <c r="F140" s="40"/>
      <c r="G140" s="40"/>
      <c r="H140" s="40"/>
      <c r="I140" s="40"/>
      <c r="J140" s="41"/>
      <c r="K140" s="41"/>
      <c r="L140" s="40"/>
      <c r="M140" s="40"/>
      <c r="N140" s="40"/>
      <c r="O140" s="40"/>
      <c r="P140" s="40"/>
      <c r="Q140" s="37"/>
      <c r="R140" s="75"/>
      <c r="S140" s="37"/>
      <c r="T140" s="37"/>
      <c r="U140" s="37"/>
      <c r="V140" s="37"/>
      <c r="W140" s="37"/>
      <c r="X140" s="40"/>
      <c r="Y140" s="40"/>
      <c r="Z140" s="40"/>
      <c r="AA140" s="40"/>
      <c r="AB140" s="40"/>
      <c r="AC140" s="40"/>
      <c r="AD140" s="37"/>
      <c r="AE140" s="37"/>
      <c r="AF140" s="37"/>
      <c r="AG140" s="37"/>
      <c r="AH140" s="37"/>
      <c r="AI140" s="37"/>
      <c r="AJ140" s="37"/>
      <c r="AK140" s="37"/>
      <c r="AL140" s="37"/>
      <c r="AM140" s="37"/>
      <c r="AN140" s="37"/>
      <c r="AO140" s="37"/>
    </row>
    <row r="141" spans="1:41" ht="14.25" x14ac:dyDescent="0.2">
      <c r="A141" s="39"/>
      <c r="B141" s="40"/>
      <c r="C141" s="40"/>
      <c r="D141" s="40"/>
      <c r="E141" s="40"/>
      <c r="F141" s="40"/>
      <c r="G141" s="40"/>
      <c r="H141" s="40"/>
      <c r="I141" s="40"/>
      <c r="J141" s="41"/>
      <c r="K141" s="41"/>
      <c r="L141" s="40"/>
      <c r="M141" s="40"/>
      <c r="N141" s="40"/>
      <c r="O141" s="40"/>
      <c r="P141" s="40"/>
      <c r="Q141" s="37"/>
      <c r="R141" s="75"/>
      <c r="S141" s="37"/>
      <c r="T141" s="37"/>
      <c r="U141" s="37"/>
      <c r="V141" s="37"/>
      <c r="W141" s="37"/>
      <c r="X141" s="40"/>
      <c r="Y141" s="40"/>
      <c r="Z141" s="40"/>
      <c r="AA141" s="40"/>
      <c r="AB141" s="40"/>
      <c r="AC141" s="40"/>
      <c r="AD141" s="37"/>
      <c r="AE141" s="37"/>
      <c r="AF141" s="37"/>
      <c r="AG141" s="37"/>
      <c r="AH141" s="37"/>
      <c r="AI141" s="37"/>
      <c r="AJ141" s="37"/>
      <c r="AK141" s="37"/>
      <c r="AL141" s="37"/>
      <c r="AM141" s="37"/>
      <c r="AN141" s="37"/>
      <c r="AO141" s="37"/>
    </row>
    <row r="142" spans="1:41" ht="14.25" x14ac:dyDescent="0.2">
      <c r="A142" s="39"/>
      <c r="B142" s="40"/>
      <c r="C142" s="40"/>
      <c r="D142" s="40"/>
      <c r="E142" s="40"/>
      <c r="F142" s="40"/>
      <c r="G142" s="40"/>
      <c r="H142" s="40"/>
      <c r="I142" s="40"/>
      <c r="J142" s="41"/>
      <c r="K142" s="41"/>
      <c r="L142" s="40"/>
      <c r="M142" s="40"/>
      <c r="N142" s="40"/>
      <c r="O142" s="40"/>
      <c r="P142" s="40"/>
      <c r="Q142" s="37"/>
      <c r="R142" s="75"/>
      <c r="S142" s="37"/>
      <c r="T142" s="37"/>
      <c r="U142" s="37"/>
      <c r="V142" s="37"/>
      <c r="W142" s="37"/>
      <c r="X142" s="40"/>
      <c r="Y142" s="40"/>
      <c r="Z142" s="40"/>
      <c r="AA142" s="40"/>
      <c r="AB142" s="40"/>
      <c r="AC142" s="40"/>
      <c r="AD142" s="37"/>
      <c r="AE142" s="37"/>
      <c r="AF142" s="37"/>
      <c r="AG142" s="37"/>
      <c r="AH142" s="37"/>
      <c r="AI142" s="37"/>
      <c r="AJ142" s="37"/>
      <c r="AK142" s="37"/>
      <c r="AL142" s="37"/>
      <c r="AM142" s="37"/>
      <c r="AN142" s="37"/>
      <c r="AO142" s="37"/>
    </row>
    <row r="143" spans="1:41" ht="14.25" x14ac:dyDescent="0.2">
      <c r="A143" s="39"/>
      <c r="B143" s="40"/>
      <c r="C143" s="40"/>
      <c r="D143" s="40"/>
      <c r="E143" s="40"/>
      <c r="F143" s="40"/>
      <c r="G143" s="40"/>
      <c r="H143" s="40"/>
      <c r="I143" s="40"/>
      <c r="J143" s="41"/>
      <c r="K143" s="41"/>
      <c r="L143" s="40"/>
      <c r="M143" s="40"/>
      <c r="N143" s="40"/>
      <c r="O143" s="40"/>
      <c r="P143" s="40"/>
      <c r="Q143" s="37"/>
      <c r="R143" s="75"/>
      <c r="S143" s="37"/>
      <c r="T143" s="37"/>
      <c r="U143" s="37"/>
      <c r="V143" s="37"/>
      <c r="W143" s="37"/>
      <c r="X143" s="40"/>
      <c r="Y143" s="40"/>
      <c r="Z143" s="40"/>
      <c r="AA143" s="40"/>
      <c r="AB143" s="40"/>
      <c r="AC143" s="40"/>
      <c r="AD143" s="37"/>
      <c r="AE143" s="37"/>
      <c r="AF143" s="37"/>
      <c r="AG143" s="37"/>
      <c r="AH143" s="37"/>
      <c r="AI143" s="37"/>
      <c r="AJ143" s="37"/>
      <c r="AK143" s="37"/>
      <c r="AL143" s="37"/>
      <c r="AM143" s="37"/>
      <c r="AN143" s="37"/>
      <c r="AO143" s="37"/>
    </row>
    <row r="144" spans="1:41" ht="14.25" x14ac:dyDescent="0.2">
      <c r="A144" s="39"/>
      <c r="B144" s="40"/>
      <c r="C144" s="40"/>
      <c r="D144" s="40"/>
      <c r="E144" s="40"/>
      <c r="F144" s="40"/>
      <c r="G144" s="40"/>
      <c r="H144" s="40"/>
      <c r="I144" s="40"/>
      <c r="J144" s="41"/>
      <c r="K144" s="41"/>
      <c r="L144" s="40"/>
      <c r="M144" s="40"/>
      <c r="N144" s="40"/>
      <c r="O144" s="40"/>
      <c r="P144" s="40"/>
      <c r="Q144" s="37"/>
      <c r="R144" s="75"/>
      <c r="S144" s="37"/>
      <c r="T144" s="37"/>
      <c r="U144" s="37"/>
      <c r="V144" s="37"/>
      <c r="W144" s="37"/>
      <c r="X144" s="40"/>
      <c r="Y144" s="40"/>
      <c r="Z144" s="40"/>
      <c r="AA144" s="40"/>
      <c r="AB144" s="40"/>
      <c r="AC144" s="40"/>
      <c r="AD144" s="37"/>
      <c r="AE144" s="37"/>
      <c r="AF144" s="37"/>
      <c r="AG144" s="37"/>
      <c r="AH144" s="37"/>
      <c r="AI144" s="37"/>
      <c r="AJ144" s="37"/>
      <c r="AK144" s="37"/>
      <c r="AL144" s="37"/>
      <c r="AM144" s="37"/>
      <c r="AN144" s="37"/>
      <c r="AO144" s="37"/>
    </row>
    <row r="145" spans="1:41" ht="14.25" x14ac:dyDescent="0.2">
      <c r="A145" s="39"/>
      <c r="B145" s="40"/>
      <c r="C145" s="40"/>
      <c r="D145" s="40"/>
      <c r="E145" s="40"/>
      <c r="F145" s="40"/>
      <c r="G145" s="40"/>
      <c r="H145" s="40"/>
      <c r="I145" s="40"/>
      <c r="J145" s="41"/>
      <c r="K145" s="41"/>
      <c r="L145" s="40"/>
      <c r="M145" s="40"/>
      <c r="N145" s="40"/>
      <c r="O145" s="40"/>
      <c r="P145" s="40"/>
      <c r="Q145" s="37"/>
      <c r="R145" s="75"/>
      <c r="S145" s="37"/>
      <c r="T145" s="37"/>
      <c r="U145" s="37"/>
      <c r="V145" s="37"/>
      <c r="W145" s="37"/>
      <c r="X145" s="40"/>
      <c r="Y145" s="40"/>
      <c r="Z145" s="40"/>
      <c r="AA145" s="40"/>
      <c r="AB145" s="40"/>
      <c r="AC145" s="40"/>
      <c r="AD145" s="37"/>
      <c r="AE145" s="37"/>
      <c r="AF145" s="37"/>
      <c r="AG145" s="37"/>
      <c r="AH145" s="37"/>
      <c r="AI145" s="37"/>
      <c r="AJ145" s="37"/>
      <c r="AK145" s="37"/>
      <c r="AL145" s="37"/>
      <c r="AM145" s="37"/>
      <c r="AN145" s="37"/>
      <c r="AO145" s="37"/>
    </row>
    <row r="146" spans="1:41" ht="14.25" x14ac:dyDescent="0.2">
      <c r="A146" s="39"/>
      <c r="B146" s="40"/>
      <c r="C146" s="40"/>
      <c r="D146" s="40"/>
      <c r="E146" s="40"/>
      <c r="F146" s="40"/>
      <c r="G146" s="40"/>
      <c r="H146" s="40"/>
      <c r="I146" s="40"/>
      <c r="J146" s="41"/>
      <c r="K146" s="41"/>
      <c r="L146" s="40"/>
      <c r="M146" s="40"/>
      <c r="N146" s="40"/>
      <c r="O146" s="40"/>
      <c r="P146" s="40"/>
      <c r="Q146" s="37"/>
      <c r="R146" s="75"/>
      <c r="S146" s="37"/>
      <c r="T146" s="37"/>
      <c r="U146" s="37"/>
      <c r="V146" s="37"/>
      <c r="W146" s="37"/>
      <c r="X146" s="40"/>
      <c r="Y146" s="40"/>
      <c r="Z146" s="40"/>
      <c r="AA146" s="40"/>
      <c r="AB146" s="40"/>
      <c r="AC146" s="40"/>
      <c r="AD146" s="37"/>
      <c r="AE146" s="37"/>
      <c r="AF146" s="37"/>
      <c r="AG146" s="37"/>
      <c r="AH146" s="37"/>
      <c r="AI146" s="37"/>
      <c r="AJ146" s="37"/>
      <c r="AK146" s="37"/>
      <c r="AL146" s="37"/>
      <c r="AM146" s="37"/>
      <c r="AN146" s="37"/>
      <c r="AO146" s="37"/>
    </row>
    <row r="147" spans="1:41" ht="14.25" x14ac:dyDescent="0.2">
      <c r="A147" s="39"/>
      <c r="B147" s="40"/>
      <c r="C147" s="40"/>
      <c r="D147" s="40"/>
      <c r="E147" s="40"/>
      <c r="F147" s="40"/>
      <c r="G147" s="40"/>
      <c r="H147" s="40"/>
      <c r="I147" s="40"/>
      <c r="J147" s="41"/>
      <c r="K147" s="41"/>
      <c r="L147" s="40"/>
      <c r="M147" s="40"/>
      <c r="N147" s="40"/>
      <c r="O147" s="40"/>
      <c r="P147" s="40"/>
      <c r="Q147" s="37"/>
      <c r="R147" s="75"/>
      <c r="S147" s="37"/>
      <c r="T147" s="37"/>
      <c r="U147" s="37"/>
      <c r="V147" s="37"/>
      <c r="W147" s="37"/>
      <c r="X147" s="40"/>
      <c r="Y147" s="40"/>
      <c r="Z147" s="40"/>
      <c r="AA147" s="40"/>
      <c r="AB147" s="40"/>
      <c r="AC147" s="40"/>
      <c r="AD147" s="37"/>
      <c r="AE147" s="37"/>
      <c r="AF147" s="37"/>
      <c r="AG147" s="37"/>
      <c r="AH147" s="37"/>
      <c r="AI147" s="37"/>
      <c r="AJ147" s="37"/>
      <c r="AK147" s="37"/>
      <c r="AL147" s="37"/>
      <c r="AM147" s="37"/>
      <c r="AN147" s="37"/>
      <c r="AO147" s="37"/>
    </row>
    <row r="148" spans="1:41" ht="14.25" x14ac:dyDescent="0.2">
      <c r="A148" s="39"/>
      <c r="B148" s="40"/>
      <c r="C148" s="40"/>
      <c r="D148" s="40"/>
      <c r="E148" s="40"/>
      <c r="F148" s="40"/>
      <c r="G148" s="40"/>
      <c r="H148" s="40"/>
      <c r="I148" s="40"/>
      <c r="J148" s="41"/>
      <c r="K148" s="41"/>
      <c r="L148" s="40"/>
      <c r="M148" s="40"/>
      <c r="N148" s="40"/>
      <c r="O148" s="40"/>
      <c r="P148" s="40"/>
      <c r="Q148" s="37"/>
      <c r="R148" s="75"/>
      <c r="S148" s="37"/>
      <c r="T148" s="37"/>
      <c r="U148" s="37"/>
      <c r="V148" s="37"/>
      <c r="W148" s="37"/>
      <c r="X148" s="40"/>
      <c r="Y148" s="40"/>
      <c r="Z148" s="40"/>
      <c r="AA148" s="40"/>
      <c r="AB148" s="40"/>
      <c r="AC148" s="40"/>
      <c r="AD148" s="37"/>
      <c r="AE148" s="37"/>
      <c r="AF148" s="37"/>
      <c r="AG148" s="37"/>
      <c r="AH148" s="37"/>
      <c r="AI148" s="37"/>
      <c r="AJ148" s="37"/>
      <c r="AK148" s="37"/>
      <c r="AL148" s="37"/>
      <c r="AM148" s="37"/>
      <c r="AN148" s="37"/>
      <c r="AO148" s="37"/>
    </row>
    <row r="149" spans="1:41" ht="14.25" x14ac:dyDescent="0.2">
      <c r="A149" s="39"/>
      <c r="B149" s="40"/>
      <c r="C149" s="40"/>
      <c r="D149" s="40"/>
      <c r="E149" s="40"/>
      <c r="F149" s="40"/>
      <c r="G149" s="40"/>
      <c r="H149" s="40"/>
      <c r="I149" s="40"/>
      <c r="J149" s="41"/>
      <c r="K149" s="41"/>
      <c r="L149" s="40"/>
      <c r="M149" s="40"/>
      <c r="N149" s="40"/>
      <c r="O149" s="40"/>
      <c r="P149" s="40"/>
      <c r="Q149" s="37"/>
      <c r="R149" s="75"/>
      <c r="S149" s="37"/>
      <c r="T149" s="37"/>
      <c r="U149" s="37"/>
      <c r="V149" s="37"/>
      <c r="W149" s="37"/>
      <c r="X149" s="40"/>
      <c r="Y149" s="40"/>
      <c r="Z149" s="40"/>
      <c r="AA149" s="40"/>
      <c r="AB149" s="40"/>
      <c r="AC149" s="40"/>
      <c r="AD149" s="37"/>
      <c r="AE149" s="37"/>
      <c r="AF149" s="37"/>
      <c r="AG149" s="37"/>
      <c r="AH149" s="37"/>
      <c r="AI149" s="37"/>
      <c r="AJ149" s="37"/>
      <c r="AK149" s="37"/>
      <c r="AL149" s="37"/>
      <c r="AM149" s="37"/>
      <c r="AN149" s="37"/>
      <c r="AO149" s="37"/>
    </row>
    <row r="150" spans="1:41" ht="14.25" x14ac:dyDescent="0.2">
      <c r="A150" s="39"/>
      <c r="B150" s="40"/>
      <c r="C150" s="40"/>
      <c r="D150" s="40"/>
      <c r="E150" s="40"/>
      <c r="F150" s="40"/>
      <c r="G150" s="40"/>
      <c r="H150" s="40"/>
      <c r="I150" s="40"/>
      <c r="J150" s="41"/>
      <c r="K150" s="41"/>
      <c r="L150" s="40"/>
      <c r="M150" s="40"/>
      <c r="N150" s="40"/>
      <c r="O150" s="40"/>
      <c r="P150" s="40"/>
      <c r="Q150" s="37"/>
      <c r="R150" s="75"/>
      <c r="S150" s="37"/>
      <c r="T150" s="37"/>
      <c r="U150" s="37"/>
      <c r="V150" s="37"/>
      <c r="W150" s="37"/>
      <c r="X150" s="40"/>
      <c r="Y150" s="40"/>
      <c r="Z150" s="40"/>
      <c r="AA150" s="40"/>
      <c r="AB150" s="40"/>
      <c r="AC150" s="40"/>
      <c r="AD150" s="37"/>
      <c r="AE150" s="37"/>
      <c r="AF150" s="37"/>
      <c r="AG150" s="37"/>
      <c r="AH150" s="37"/>
      <c r="AI150" s="37"/>
      <c r="AJ150" s="37"/>
      <c r="AK150" s="37"/>
      <c r="AL150" s="37"/>
      <c r="AM150" s="37"/>
      <c r="AN150" s="37"/>
      <c r="AO150" s="37"/>
    </row>
    <row r="151" spans="1:41" ht="14.25" x14ac:dyDescent="0.2">
      <c r="A151" s="39"/>
      <c r="B151" s="40"/>
      <c r="C151" s="40"/>
      <c r="D151" s="40"/>
      <c r="E151" s="40"/>
      <c r="F151" s="40"/>
      <c r="G151" s="40"/>
      <c r="H151" s="40"/>
      <c r="I151" s="40"/>
      <c r="J151" s="41"/>
      <c r="K151" s="41"/>
      <c r="L151" s="40"/>
      <c r="M151" s="40"/>
      <c r="N151" s="40"/>
      <c r="O151" s="40"/>
      <c r="P151" s="40"/>
      <c r="Q151" s="37"/>
      <c r="R151" s="75"/>
      <c r="S151" s="37"/>
      <c r="T151" s="37"/>
      <c r="U151" s="37"/>
      <c r="V151" s="37"/>
      <c r="W151" s="37"/>
      <c r="X151" s="40"/>
      <c r="Y151" s="40"/>
      <c r="Z151" s="40"/>
      <c r="AA151" s="40"/>
      <c r="AB151" s="40"/>
      <c r="AC151" s="40"/>
      <c r="AD151" s="37"/>
      <c r="AE151" s="37"/>
      <c r="AF151" s="37"/>
      <c r="AG151" s="37"/>
      <c r="AH151" s="37"/>
      <c r="AI151" s="37"/>
      <c r="AJ151" s="37"/>
      <c r="AK151" s="37"/>
      <c r="AL151" s="37"/>
      <c r="AM151" s="37"/>
      <c r="AN151" s="37"/>
      <c r="AO151" s="37"/>
    </row>
    <row r="152" spans="1:41" ht="14.25" x14ac:dyDescent="0.2">
      <c r="A152" s="39"/>
      <c r="B152" s="40"/>
      <c r="C152" s="40"/>
      <c r="D152" s="40"/>
      <c r="E152" s="40"/>
      <c r="F152" s="40"/>
      <c r="G152" s="40"/>
      <c r="H152" s="40"/>
      <c r="I152" s="40"/>
      <c r="J152" s="41"/>
      <c r="K152" s="41"/>
      <c r="L152" s="40"/>
      <c r="M152" s="40"/>
      <c r="N152" s="40"/>
      <c r="O152" s="40"/>
      <c r="P152" s="40"/>
      <c r="Q152" s="37"/>
      <c r="R152" s="75"/>
      <c r="S152" s="37"/>
      <c r="T152" s="37"/>
      <c r="U152" s="37"/>
      <c r="V152" s="37"/>
      <c r="W152" s="37"/>
      <c r="X152" s="40"/>
      <c r="Y152" s="40"/>
      <c r="Z152" s="40"/>
      <c r="AA152" s="40"/>
      <c r="AB152" s="40"/>
      <c r="AC152" s="40"/>
      <c r="AD152" s="37"/>
      <c r="AE152" s="37"/>
      <c r="AF152" s="37"/>
      <c r="AG152" s="37"/>
      <c r="AH152" s="37"/>
      <c r="AI152" s="37"/>
      <c r="AJ152" s="37"/>
      <c r="AK152" s="37"/>
      <c r="AL152" s="37"/>
      <c r="AM152" s="37"/>
      <c r="AN152" s="37"/>
      <c r="AO152" s="37"/>
    </row>
    <row r="153" spans="1:41" ht="14.25" x14ac:dyDescent="0.2">
      <c r="A153" s="39"/>
      <c r="B153" s="40"/>
      <c r="C153" s="40"/>
      <c r="D153" s="40"/>
      <c r="E153" s="40"/>
      <c r="F153" s="40"/>
      <c r="G153" s="40"/>
      <c r="H153" s="40"/>
      <c r="I153" s="40"/>
      <c r="J153" s="41"/>
      <c r="K153" s="41"/>
      <c r="L153" s="40"/>
      <c r="M153" s="40"/>
      <c r="N153" s="40"/>
      <c r="O153" s="40"/>
      <c r="P153" s="40"/>
      <c r="Q153" s="37"/>
      <c r="R153" s="75"/>
      <c r="S153" s="37"/>
      <c r="T153" s="37"/>
      <c r="U153" s="37"/>
      <c r="V153" s="37"/>
      <c r="W153" s="37"/>
      <c r="X153" s="40"/>
      <c r="Y153" s="40"/>
      <c r="Z153" s="40"/>
      <c r="AA153" s="40"/>
      <c r="AB153" s="40"/>
      <c r="AC153" s="40"/>
      <c r="AD153" s="37"/>
      <c r="AE153" s="37"/>
      <c r="AF153" s="37"/>
      <c r="AG153" s="37"/>
      <c r="AH153" s="37"/>
      <c r="AI153" s="37"/>
      <c r="AJ153" s="37"/>
      <c r="AK153" s="37"/>
      <c r="AL153" s="37"/>
      <c r="AM153" s="37"/>
      <c r="AN153" s="37"/>
      <c r="AO153" s="37"/>
    </row>
    <row r="154" spans="1:41" ht="14.25" x14ac:dyDescent="0.2">
      <c r="A154" s="39"/>
      <c r="B154" s="40"/>
      <c r="C154" s="40"/>
      <c r="D154" s="40"/>
      <c r="E154" s="40"/>
      <c r="F154" s="40"/>
      <c r="G154" s="40"/>
      <c r="H154" s="40"/>
      <c r="I154" s="40"/>
      <c r="J154" s="41"/>
      <c r="K154" s="41"/>
      <c r="L154" s="40"/>
      <c r="M154" s="40"/>
      <c r="N154" s="40"/>
      <c r="O154" s="40"/>
      <c r="P154" s="40"/>
      <c r="Q154" s="37"/>
      <c r="R154" s="75"/>
      <c r="S154" s="37"/>
      <c r="T154" s="37"/>
      <c r="U154" s="37"/>
      <c r="V154" s="37"/>
      <c r="W154" s="37"/>
      <c r="X154" s="40"/>
      <c r="Y154" s="40"/>
      <c r="Z154" s="40"/>
      <c r="AA154" s="40"/>
      <c r="AB154" s="40"/>
      <c r="AC154" s="40"/>
      <c r="AD154" s="37"/>
      <c r="AE154" s="37"/>
      <c r="AF154" s="37"/>
      <c r="AG154" s="37"/>
      <c r="AH154" s="37"/>
      <c r="AI154" s="37"/>
      <c r="AJ154" s="37"/>
      <c r="AK154" s="37"/>
      <c r="AL154" s="37"/>
      <c r="AM154" s="37"/>
      <c r="AN154" s="37"/>
      <c r="AO154" s="37"/>
    </row>
    <row r="155" spans="1:41" ht="14.25" x14ac:dyDescent="0.2">
      <c r="A155" s="39"/>
      <c r="B155" s="40"/>
      <c r="C155" s="40"/>
      <c r="D155" s="40"/>
      <c r="E155" s="40"/>
      <c r="F155" s="40"/>
      <c r="G155" s="40"/>
      <c r="H155" s="40"/>
      <c r="I155" s="40"/>
      <c r="J155" s="41"/>
      <c r="K155" s="41"/>
      <c r="L155" s="40"/>
      <c r="M155" s="40"/>
      <c r="N155" s="40"/>
      <c r="O155" s="40"/>
      <c r="P155" s="40"/>
      <c r="Q155" s="37"/>
      <c r="R155" s="75"/>
      <c r="S155" s="37"/>
      <c r="T155" s="37"/>
      <c r="U155" s="37"/>
      <c r="V155" s="37"/>
      <c r="W155" s="37"/>
      <c r="X155" s="40"/>
      <c r="Y155" s="40"/>
      <c r="Z155" s="40"/>
      <c r="AA155" s="40"/>
      <c r="AB155" s="40"/>
      <c r="AC155" s="40"/>
      <c r="AD155" s="37"/>
      <c r="AE155" s="37"/>
      <c r="AF155" s="37"/>
      <c r="AG155" s="37"/>
      <c r="AH155" s="37"/>
      <c r="AI155" s="37"/>
      <c r="AJ155" s="37"/>
      <c r="AK155" s="37"/>
      <c r="AL155" s="37"/>
      <c r="AM155" s="37"/>
      <c r="AN155" s="37"/>
      <c r="AO155" s="37"/>
    </row>
    <row r="156" spans="1:41" ht="14.25" x14ac:dyDescent="0.2">
      <c r="A156" s="39"/>
      <c r="B156" s="40"/>
      <c r="C156" s="40"/>
      <c r="D156" s="40"/>
      <c r="E156" s="40"/>
      <c r="F156" s="40"/>
      <c r="G156" s="40"/>
      <c r="H156" s="40"/>
      <c r="I156" s="40"/>
      <c r="J156" s="41"/>
      <c r="K156" s="41"/>
      <c r="L156" s="40"/>
      <c r="M156" s="40"/>
      <c r="N156" s="40"/>
      <c r="O156" s="40"/>
      <c r="P156" s="40"/>
      <c r="Q156" s="37"/>
      <c r="R156" s="75"/>
      <c r="S156" s="37"/>
      <c r="T156" s="37"/>
      <c r="U156" s="37"/>
      <c r="V156" s="37"/>
      <c r="W156" s="37"/>
      <c r="X156" s="40"/>
      <c r="Y156" s="40"/>
      <c r="Z156" s="40"/>
      <c r="AA156" s="40"/>
      <c r="AB156" s="40"/>
      <c r="AC156" s="40"/>
      <c r="AD156" s="37"/>
      <c r="AE156" s="37"/>
      <c r="AF156" s="37"/>
      <c r="AG156" s="37"/>
      <c r="AH156" s="37"/>
      <c r="AI156" s="37"/>
      <c r="AJ156" s="37"/>
      <c r="AK156" s="37"/>
      <c r="AL156" s="37"/>
      <c r="AM156" s="37"/>
      <c r="AN156" s="37"/>
      <c r="AO156" s="37"/>
    </row>
    <row r="157" spans="1:41" ht="14.25" x14ac:dyDescent="0.2">
      <c r="A157" s="39"/>
      <c r="B157" s="40"/>
      <c r="C157" s="40"/>
      <c r="D157" s="40"/>
      <c r="E157" s="40"/>
      <c r="F157" s="40"/>
      <c r="G157" s="40"/>
      <c r="H157" s="40"/>
      <c r="I157" s="40"/>
      <c r="J157" s="41"/>
      <c r="K157" s="41"/>
      <c r="L157" s="40"/>
      <c r="M157" s="40"/>
      <c r="N157" s="40"/>
      <c r="O157" s="40"/>
      <c r="P157" s="40"/>
      <c r="Q157" s="37"/>
      <c r="R157" s="75"/>
      <c r="S157" s="37"/>
      <c r="T157" s="37"/>
      <c r="U157" s="37"/>
      <c r="V157" s="37"/>
      <c r="W157" s="37"/>
      <c r="X157" s="40"/>
      <c r="Y157" s="40"/>
      <c r="Z157" s="40"/>
      <c r="AA157" s="40"/>
      <c r="AB157" s="40"/>
      <c r="AC157" s="40"/>
      <c r="AD157" s="37"/>
      <c r="AE157" s="37"/>
      <c r="AF157" s="37"/>
      <c r="AG157" s="37"/>
      <c r="AH157" s="37"/>
      <c r="AI157" s="37"/>
      <c r="AJ157" s="37"/>
      <c r="AK157" s="37"/>
      <c r="AL157" s="37"/>
      <c r="AM157" s="37"/>
      <c r="AN157" s="37"/>
      <c r="AO157" s="37"/>
    </row>
    <row r="158" spans="1:41" ht="14.25" x14ac:dyDescent="0.2">
      <c r="A158" s="39"/>
      <c r="B158" s="40"/>
      <c r="C158" s="40"/>
      <c r="D158" s="40"/>
      <c r="E158" s="40"/>
      <c r="F158" s="40"/>
      <c r="G158" s="40"/>
      <c r="H158" s="40"/>
      <c r="I158" s="40"/>
      <c r="J158" s="41"/>
      <c r="K158" s="41"/>
      <c r="L158" s="40"/>
      <c r="M158" s="40"/>
      <c r="N158" s="40"/>
      <c r="O158" s="40"/>
      <c r="P158" s="40"/>
      <c r="Q158" s="37"/>
      <c r="R158" s="75"/>
      <c r="S158" s="37"/>
      <c r="T158" s="37"/>
      <c r="U158" s="37"/>
      <c r="V158" s="37"/>
      <c r="W158" s="37"/>
      <c r="X158" s="40"/>
      <c r="Y158" s="40"/>
      <c r="Z158" s="40"/>
      <c r="AA158" s="40"/>
      <c r="AB158" s="40"/>
      <c r="AC158" s="40"/>
      <c r="AD158" s="37"/>
      <c r="AE158" s="37"/>
      <c r="AF158" s="37"/>
      <c r="AG158" s="37"/>
      <c r="AH158" s="37"/>
      <c r="AI158" s="37"/>
      <c r="AJ158" s="37"/>
      <c r="AK158" s="37"/>
      <c r="AL158" s="37"/>
      <c r="AM158" s="37"/>
      <c r="AN158" s="37"/>
      <c r="AO158" s="37"/>
    </row>
    <row r="159" spans="1:41" ht="14.25" x14ac:dyDescent="0.2">
      <c r="A159" s="39"/>
      <c r="B159" s="40"/>
      <c r="C159" s="40"/>
      <c r="D159" s="40"/>
      <c r="E159" s="40"/>
      <c r="F159" s="40"/>
      <c r="G159" s="40"/>
      <c r="H159" s="40"/>
      <c r="I159" s="40"/>
      <c r="J159" s="41"/>
      <c r="K159" s="41"/>
      <c r="L159" s="40"/>
      <c r="M159" s="40"/>
      <c r="N159" s="40"/>
      <c r="O159" s="40"/>
      <c r="P159" s="40"/>
      <c r="Q159" s="37"/>
      <c r="R159" s="75"/>
      <c r="S159" s="37"/>
      <c r="T159" s="37"/>
      <c r="U159" s="37"/>
      <c r="V159" s="37"/>
      <c r="W159" s="37"/>
      <c r="X159" s="40"/>
      <c r="Y159" s="40"/>
      <c r="Z159" s="40"/>
      <c r="AA159" s="40"/>
      <c r="AB159" s="40"/>
      <c r="AC159" s="40"/>
      <c r="AD159" s="37"/>
      <c r="AE159" s="37"/>
      <c r="AF159" s="37"/>
      <c r="AG159" s="37"/>
      <c r="AH159" s="37"/>
      <c r="AI159" s="37"/>
      <c r="AJ159" s="37"/>
      <c r="AK159" s="37"/>
      <c r="AL159" s="37"/>
      <c r="AM159" s="37"/>
      <c r="AN159" s="37"/>
      <c r="AO159" s="37"/>
    </row>
    <row r="160" spans="1:41" ht="14.25" x14ac:dyDescent="0.2">
      <c r="A160" s="39"/>
      <c r="B160" s="40"/>
      <c r="C160" s="40"/>
      <c r="D160" s="40"/>
      <c r="E160" s="40"/>
      <c r="F160" s="40"/>
      <c r="G160" s="40"/>
      <c r="H160" s="40"/>
      <c r="I160" s="40"/>
      <c r="J160" s="41"/>
      <c r="K160" s="41"/>
      <c r="L160" s="40"/>
      <c r="M160" s="40"/>
      <c r="N160" s="40"/>
      <c r="O160" s="40"/>
      <c r="P160" s="40"/>
      <c r="Q160" s="37"/>
      <c r="R160" s="75"/>
      <c r="S160" s="37"/>
      <c r="T160" s="37"/>
      <c r="U160" s="37"/>
      <c r="V160" s="37"/>
      <c r="W160" s="37"/>
      <c r="X160" s="40"/>
      <c r="Y160" s="40"/>
      <c r="Z160" s="40"/>
      <c r="AA160" s="40"/>
      <c r="AB160" s="40"/>
      <c r="AC160" s="40"/>
      <c r="AD160" s="37"/>
      <c r="AE160" s="37"/>
      <c r="AF160" s="37"/>
      <c r="AG160" s="37"/>
      <c r="AH160" s="37"/>
      <c r="AI160" s="37"/>
      <c r="AJ160" s="37"/>
      <c r="AK160" s="37"/>
      <c r="AL160" s="37"/>
      <c r="AM160" s="37"/>
      <c r="AN160" s="37"/>
      <c r="AO160" s="37"/>
    </row>
    <row r="161" spans="1:41" ht="14.25" x14ac:dyDescent="0.2">
      <c r="A161" s="39"/>
      <c r="B161" s="40"/>
      <c r="C161" s="40"/>
      <c r="D161" s="40"/>
      <c r="E161" s="40"/>
      <c r="F161" s="40"/>
      <c r="G161" s="40"/>
      <c r="H161" s="40"/>
      <c r="I161" s="40"/>
      <c r="J161" s="41"/>
      <c r="K161" s="41"/>
      <c r="L161" s="40"/>
      <c r="M161" s="40"/>
      <c r="N161" s="40"/>
      <c r="O161" s="40"/>
      <c r="P161" s="40"/>
      <c r="Q161" s="37"/>
      <c r="R161" s="75"/>
      <c r="S161" s="37"/>
      <c r="T161" s="37"/>
      <c r="U161" s="37"/>
      <c r="V161" s="37"/>
      <c r="W161" s="37"/>
      <c r="X161" s="40"/>
      <c r="Y161" s="40"/>
      <c r="Z161" s="40"/>
      <c r="AA161" s="40"/>
      <c r="AB161" s="40"/>
      <c r="AC161" s="40"/>
      <c r="AD161" s="37"/>
      <c r="AE161" s="37"/>
      <c r="AF161" s="37"/>
      <c r="AG161" s="37"/>
      <c r="AH161" s="37"/>
      <c r="AI161" s="37"/>
      <c r="AJ161" s="37"/>
      <c r="AK161" s="37"/>
      <c r="AL161" s="37"/>
      <c r="AM161" s="37"/>
      <c r="AN161" s="37"/>
      <c r="AO161" s="37"/>
    </row>
    <row r="162" spans="1:41" ht="14.25" x14ac:dyDescent="0.2">
      <c r="A162" s="39"/>
      <c r="B162" s="40"/>
      <c r="C162" s="40"/>
      <c r="D162" s="40"/>
      <c r="E162" s="40"/>
      <c r="F162" s="40"/>
      <c r="G162" s="40"/>
      <c r="H162" s="40"/>
      <c r="I162" s="40"/>
      <c r="J162" s="41"/>
      <c r="K162" s="41"/>
      <c r="L162" s="40"/>
      <c r="M162" s="40"/>
      <c r="N162" s="40"/>
      <c r="O162" s="40"/>
      <c r="P162" s="40"/>
      <c r="Q162" s="37"/>
      <c r="R162" s="75"/>
      <c r="S162" s="37"/>
      <c r="T162" s="37"/>
      <c r="U162" s="37"/>
      <c r="V162" s="37"/>
      <c r="W162" s="37"/>
      <c r="X162" s="40"/>
      <c r="Y162" s="40"/>
      <c r="Z162" s="40"/>
      <c r="AA162" s="40"/>
      <c r="AB162" s="40"/>
      <c r="AC162" s="40"/>
      <c r="AD162" s="37"/>
      <c r="AE162" s="37"/>
      <c r="AF162" s="37"/>
      <c r="AG162" s="37"/>
      <c r="AH162" s="37"/>
      <c r="AI162" s="37"/>
      <c r="AJ162" s="37"/>
      <c r="AK162" s="37"/>
      <c r="AL162" s="37"/>
      <c r="AM162" s="37"/>
      <c r="AN162" s="37"/>
      <c r="AO162" s="37"/>
    </row>
    <row r="163" spans="1:41" ht="14.25" x14ac:dyDescent="0.2">
      <c r="A163" s="39"/>
      <c r="B163" s="40"/>
      <c r="C163" s="40"/>
      <c r="D163" s="40"/>
      <c r="E163" s="40"/>
      <c r="F163" s="40"/>
      <c r="G163" s="40"/>
      <c r="H163" s="40"/>
      <c r="I163" s="40"/>
      <c r="J163" s="41"/>
      <c r="K163" s="41"/>
      <c r="L163" s="40"/>
      <c r="M163" s="40"/>
      <c r="N163" s="40"/>
      <c r="O163" s="40"/>
      <c r="P163" s="40"/>
      <c r="Q163" s="37"/>
      <c r="R163" s="75"/>
      <c r="S163" s="37"/>
      <c r="T163" s="37"/>
      <c r="U163" s="37"/>
      <c r="V163" s="37"/>
      <c r="W163" s="37"/>
      <c r="X163" s="40"/>
      <c r="Y163" s="40"/>
      <c r="Z163" s="40"/>
      <c r="AA163" s="40"/>
      <c r="AB163" s="40"/>
      <c r="AC163" s="40"/>
      <c r="AD163" s="37"/>
      <c r="AE163" s="37"/>
      <c r="AF163" s="37"/>
      <c r="AG163" s="37"/>
      <c r="AH163" s="37"/>
      <c r="AI163" s="37"/>
      <c r="AJ163" s="37"/>
      <c r="AK163" s="37"/>
      <c r="AL163" s="37"/>
      <c r="AM163" s="37"/>
      <c r="AN163" s="37"/>
      <c r="AO163" s="37"/>
    </row>
    <row r="164" spans="1:41" ht="14.25" x14ac:dyDescent="0.2">
      <c r="A164" s="39"/>
      <c r="B164" s="40"/>
      <c r="C164" s="40"/>
      <c r="D164" s="40"/>
      <c r="E164" s="40"/>
      <c r="F164" s="40"/>
      <c r="G164" s="40"/>
      <c r="H164" s="40"/>
      <c r="I164" s="40"/>
      <c r="J164" s="41"/>
      <c r="K164" s="41"/>
      <c r="L164" s="40"/>
      <c r="M164" s="40"/>
      <c r="N164" s="40"/>
      <c r="O164" s="40"/>
      <c r="P164" s="40"/>
      <c r="Q164" s="37"/>
      <c r="R164" s="75"/>
      <c r="S164" s="37"/>
      <c r="T164" s="37"/>
      <c r="U164" s="37"/>
      <c r="V164" s="37"/>
      <c r="W164" s="37"/>
      <c r="X164" s="40"/>
      <c r="Y164" s="40"/>
      <c r="Z164" s="40"/>
      <c r="AA164" s="40"/>
      <c r="AB164" s="40"/>
      <c r="AC164" s="40"/>
      <c r="AD164" s="37"/>
      <c r="AE164" s="37"/>
      <c r="AF164" s="37"/>
      <c r="AG164" s="37"/>
      <c r="AH164" s="37"/>
      <c r="AI164" s="37"/>
      <c r="AJ164" s="37"/>
      <c r="AK164" s="37"/>
      <c r="AL164" s="37"/>
      <c r="AM164" s="37"/>
      <c r="AN164" s="37"/>
      <c r="AO164" s="37"/>
    </row>
    <row r="165" spans="1:41" ht="14.25" x14ac:dyDescent="0.2">
      <c r="A165" s="39"/>
      <c r="B165" s="40"/>
      <c r="C165" s="40"/>
      <c r="D165" s="40"/>
      <c r="E165" s="40"/>
      <c r="F165" s="40"/>
      <c r="G165" s="40"/>
      <c r="H165" s="40"/>
      <c r="I165" s="40"/>
      <c r="J165" s="41"/>
      <c r="K165" s="41"/>
      <c r="L165" s="40"/>
      <c r="M165" s="40"/>
      <c r="N165" s="40"/>
      <c r="O165" s="40"/>
      <c r="P165" s="40"/>
      <c r="Q165" s="37"/>
      <c r="R165" s="75"/>
      <c r="S165" s="37"/>
      <c r="T165" s="37"/>
      <c r="U165" s="37"/>
      <c r="V165" s="37"/>
      <c r="W165" s="37"/>
      <c r="X165" s="40"/>
      <c r="Y165" s="40"/>
      <c r="Z165" s="40"/>
      <c r="AA165" s="40"/>
      <c r="AB165" s="40"/>
      <c r="AC165" s="40"/>
      <c r="AD165" s="37"/>
      <c r="AE165" s="37"/>
      <c r="AF165" s="37"/>
      <c r="AG165" s="37"/>
      <c r="AH165" s="37"/>
      <c r="AI165" s="37"/>
      <c r="AJ165" s="37"/>
      <c r="AK165" s="37"/>
      <c r="AL165" s="37"/>
      <c r="AM165" s="37"/>
      <c r="AN165" s="37"/>
      <c r="AO165" s="37"/>
    </row>
    <row r="166" spans="1:41" ht="14.25" x14ac:dyDescent="0.2">
      <c r="A166" s="39"/>
      <c r="B166" s="40"/>
      <c r="C166" s="40"/>
      <c r="D166" s="40"/>
      <c r="E166" s="40"/>
      <c r="F166" s="40"/>
      <c r="G166" s="40"/>
      <c r="H166" s="40"/>
      <c r="I166" s="40"/>
      <c r="J166" s="41"/>
      <c r="K166" s="41"/>
      <c r="L166" s="40"/>
      <c r="M166" s="40"/>
      <c r="N166" s="40"/>
      <c r="O166" s="40"/>
      <c r="P166" s="40"/>
      <c r="Q166" s="37"/>
      <c r="R166" s="75"/>
      <c r="S166" s="37"/>
      <c r="T166" s="37"/>
      <c r="U166" s="37"/>
      <c r="V166" s="37"/>
      <c r="W166" s="37"/>
      <c r="X166" s="40"/>
      <c r="Y166" s="40"/>
      <c r="Z166" s="40"/>
      <c r="AA166" s="40"/>
      <c r="AB166" s="40"/>
      <c r="AC166" s="40"/>
      <c r="AD166" s="37"/>
      <c r="AE166" s="37"/>
      <c r="AF166" s="37"/>
      <c r="AG166" s="37"/>
      <c r="AH166" s="37"/>
      <c r="AI166" s="37"/>
      <c r="AJ166" s="37"/>
      <c r="AK166" s="37"/>
      <c r="AL166" s="37"/>
      <c r="AM166" s="37"/>
      <c r="AN166" s="37"/>
      <c r="AO166" s="37"/>
    </row>
    <row r="167" spans="1:41" ht="14.25" x14ac:dyDescent="0.2">
      <c r="A167" s="39"/>
      <c r="B167" s="40"/>
      <c r="C167" s="40"/>
      <c r="D167" s="40"/>
      <c r="E167" s="40"/>
      <c r="F167" s="40"/>
      <c r="G167" s="40"/>
      <c r="H167" s="40"/>
      <c r="I167" s="40"/>
      <c r="J167" s="41"/>
      <c r="K167" s="41"/>
      <c r="L167" s="40"/>
      <c r="M167" s="40"/>
      <c r="N167" s="40"/>
      <c r="O167" s="40"/>
      <c r="P167" s="40"/>
      <c r="Q167" s="37"/>
      <c r="R167" s="75"/>
      <c r="S167" s="37"/>
      <c r="T167" s="37"/>
      <c r="U167" s="37"/>
      <c r="V167" s="37"/>
      <c r="W167" s="37"/>
      <c r="X167" s="40"/>
      <c r="Y167" s="40"/>
      <c r="Z167" s="40"/>
      <c r="AA167" s="40"/>
      <c r="AB167" s="40"/>
      <c r="AC167" s="40"/>
      <c r="AD167" s="37"/>
      <c r="AE167" s="37"/>
      <c r="AF167" s="37"/>
      <c r="AG167" s="37"/>
      <c r="AH167" s="37"/>
      <c r="AI167" s="37"/>
      <c r="AJ167" s="37"/>
      <c r="AK167" s="37"/>
      <c r="AL167" s="37"/>
      <c r="AM167" s="37"/>
      <c r="AN167" s="37"/>
      <c r="AO167" s="37"/>
    </row>
    <row r="168" spans="1:41" ht="14.25" x14ac:dyDescent="0.2">
      <c r="A168" s="39"/>
      <c r="B168" s="40"/>
      <c r="C168" s="40"/>
      <c r="D168" s="40"/>
      <c r="E168" s="40"/>
      <c r="F168" s="40"/>
      <c r="G168" s="40"/>
      <c r="H168" s="40"/>
      <c r="I168" s="40"/>
      <c r="J168" s="41"/>
      <c r="K168" s="41"/>
      <c r="L168" s="40"/>
      <c r="M168" s="40"/>
      <c r="N168" s="40"/>
      <c r="O168" s="40"/>
      <c r="P168" s="40"/>
      <c r="Q168" s="37"/>
      <c r="R168" s="75"/>
      <c r="S168" s="37"/>
      <c r="T168" s="37"/>
      <c r="U168" s="37"/>
      <c r="V168" s="37"/>
      <c r="W168" s="37"/>
      <c r="X168" s="40"/>
      <c r="Y168" s="40"/>
      <c r="Z168" s="40"/>
      <c r="AA168" s="40"/>
      <c r="AB168" s="40"/>
      <c r="AC168" s="40"/>
      <c r="AD168" s="37"/>
      <c r="AE168" s="37"/>
      <c r="AF168" s="37"/>
      <c r="AG168" s="37"/>
      <c r="AH168" s="37"/>
      <c r="AI168" s="37"/>
      <c r="AJ168" s="37"/>
      <c r="AK168" s="37"/>
      <c r="AL168" s="37"/>
      <c r="AM168" s="37"/>
      <c r="AN168" s="37"/>
      <c r="AO168" s="37"/>
    </row>
    <row r="169" spans="1:41" ht="14.25" x14ac:dyDescent="0.2">
      <c r="A169" s="39"/>
      <c r="B169" s="40"/>
      <c r="C169" s="40"/>
      <c r="D169" s="40"/>
      <c r="E169" s="40"/>
      <c r="F169" s="40"/>
      <c r="G169" s="40"/>
      <c r="H169" s="40"/>
      <c r="I169" s="40"/>
      <c r="J169" s="41"/>
      <c r="K169" s="41"/>
      <c r="L169" s="40"/>
      <c r="M169" s="40"/>
      <c r="N169" s="40"/>
      <c r="O169" s="40"/>
      <c r="P169" s="40"/>
      <c r="Q169" s="37"/>
      <c r="R169" s="75"/>
      <c r="S169" s="37"/>
      <c r="T169" s="37"/>
      <c r="U169" s="37"/>
      <c r="V169" s="37"/>
      <c r="W169" s="37"/>
      <c r="X169" s="40"/>
      <c r="Y169" s="40"/>
      <c r="Z169" s="40"/>
      <c r="AA169" s="40"/>
      <c r="AB169" s="40"/>
      <c r="AC169" s="40"/>
      <c r="AD169" s="37"/>
      <c r="AE169" s="37"/>
      <c r="AF169" s="37"/>
      <c r="AG169" s="37"/>
      <c r="AH169" s="37"/>
      <c r="AI169" s="37"/>
      <c r="AJ169" s="37"/>
      <c r="AK169" s="37"/>
      <c r="AL169" s="37"/>
      <c r="AM169" s="37"/>
      <c r="AN169" s="37"/>
      <c r="AO169" s="37"/>
    </row>
    <row r="170" spans="1:41" ht="14.25" x14ac:dyDescent="0.2">
      <c r="A170" s="39"/>
      <c r="B170" s="40"/>
      <c r="C170" s="40"/>
      <c r="D170" s="40"/>
      <c r="E170" s="40"/>
      <c r="F170" s="40"/>
      <c r="G170" s="40"/>
      <c r="H170" s="40"/>
      <c r="I170" s="40"/>
      <c r="J170" s="41"/>
      <c r="K170" s="41"/>
      <c r="L170" s="40"/>
      <c r="M170" s="40"/>
      <c r="N170" s="40"/>
      <c r="O170" s="40"/>
      <c r="P170" s="40"/>
      <c r="Q170" s="37"/>
      <c r="R170" s="75"/>
      <c r="S170" s="37"/>
      <c r="T170" s="37"/>
      <c r="U170" s="37"/>
      <c r="V170" s="37"/>
      <c r="W170" s="37"/>
      <c r="X170" s="40"/>
      <c r="Y170" s="40"/>
      <c r="Z170" s="40"/>
      <c r="AA170" s="40"/>
      <c r="AB170" s="40"/>
      <c r="AC170" s="40"/>
      <c r="AD170" s="37"/>
      <c r="AE170" s="37"/>
      <c r="AF170" s="37"/>
      <c r="AG170" s="37"/>
      <c r="AH170" s="37"/>
      <c r="AI170" s="37"/>
      <c r="AJ170" s="37"/>
      <c r="AK170" s="37"/>
      <c r="AL170" s="37"/>
      <c r="AM170" s="37"/>
      <c r="AN170" s="37"/>
      <c r="AO170" s="37"/>
    </row>
    <row r="171" spans="1:41" ht="14.25" x14ac:dyDescent="0.2">
      <c r="A171" s="39"/>
      <c r="B171" s="40"/>
      <c r="C171" s="40"/>
      <c r="D171" s="40"/>
      <c r="E171" s="40"/>
      <c r="F171" s="40"/>
      <c r="G171" s="40"/>
      <c r="H171" s="40"/>
      <c r="I171" s="40"/>
      <c r="J171" s="41"/>
      <c r="K171" s="41"/>
      <c r="L171" s="40"/>
      <c r="M171" s="40"/>
      <c r="N171" s="40"/>
      <c r="O171" s="40"/>
      <c r="P171" s="40"/>
      <c r="Q171" s="37"/>
      <c r="R171" s="75"/>
      <c r="S171" s="37"/>
      <c r="T171" s="37"/>
      <c r="U171" s="37"/>
      <c r="V171" s="37"/>
      <c r="W171" s="37"/>
      <c r="X171" s="40"/>
      <c r="Y171" s="40"/>
      <c r="Z171" s="40"/>
      <c r="AA171" s="40"/>
      <c r="AB171" s="40"/>
      <c r="AC171" s="40"/>
      <c r="AD171" s="37"/>
      <c r="AE171" s="37"/>
      <c r="AF171" s="37"/>
      <c r="AG171" s="37"/>
      <c r="AH171" s="37"/>
      <c r="AI171" s="37"/>
      <c r="AJ171" s="37"/>
      <c r="AK171" s="37"/>
      <c r="AL171" s="37"/>
      <c r="AM171" s="37"/>
      <c r="AN171" s="37"/>
      <c r="AO171" s="37"/>
    </row>
    <row r="172" spans="1:41" ht="14.25" x14ac:dyDescent="0.2">
      <c r="A172" s="39"/>
      <c r="B172" s="40"/>
      <c r="C172" s="40"/>
      <c r="D172" s="40"/>
      <c r="E172" s="40"/>
      <c r="F172" s="40"/>
      <c r="G172" s="40"/>
      <c r="H172" s="40"/>
      <c r="I172" s="40"/>
      <c r="J172" s="41"/>
      <c r="K172" s="41"/>
      <c r="L172" s="40"/>
      <c r="M172" s="40"/>
      <c r="N172" s="40"/>
      <c r="O172" s="40"/>
      <c r="P172" s="40"/>
      <c r="Q172" s="37"/>
      <c r="R172" s="75"/>
      <c r="S172" s="37"/>
      <c r="T172" s="37"/>
      <c r="U172" s="37"/>
      <c r="V172" s="37"/>
      <c r="W172" s="37"/>
      <c r="X172" s="40"/>
      <c r="Y172" s="40"/>
      <c r="Z172" s="40"/>
      <c r="AA172" s="40"/>
      <c r="AB172" s="40"/>
      <c r="AC172" s="40"/>
      <c r="AD172" s="37"/>
      <c r="AE172" s="37"/>
      <c r="AF172" s="37"/>
      <c r="AG172" s="37"/>
      <c r="AH172" s="37"/>
      <c r="AI172" s="37"/>
      <c r="AJ172" s="37"/>
      <c r="AK172" s="37"/>
      <c r="AL172" s="37"/>
      <c r="AM172" s="37"/>
      <c r="AN172" s="37"/>
      <c r="AO172" s="37"/>
    </row>
    <row r="173" spans="1:41" ht="14.25" x14ac:dyDescent="0.2">
      <c r="A173" s="39"/>
      <c r="B173" s="40"/>
      <c r="C173" s="40"/>
      <c r="D173" s="40"/>
      <c r="E173" s="40"/>
      <c r="F173" s="40"/>
      <c r="G173" s="40"/>
      <c r="H173" s="40"/>
      <c r="I173" s="40"/>
      <c r="J173" s="41"/>
      <c r="K173" s="41"/>
      <c r="L173" s="40"/>
      <c r="M173" s="40"/>
      <c r="N173" s="40"/>
      <c r="O173" s="40"/>
      <c r="P173" s="40"/>
      <c r="Q173" s="37"/>
      <c r="R173" s="75"/>
      <c r="S173" s="37"/>
      <c r="T173" s="37"/>
      <c r="U173" s="37"/>
      <c r="V173" s="37"/>
      <c r="W173" s="37"/>
      <c r="X173" s="40"/>
      <c r="Y173" s="40"/>
      <c r="Z173" s="40"/>
      <c r="AA173" s="40"/>
      <c r="AB173" s="40"/>
      <c r="AC173" s="40"/>
      <c r="AD173" s="37"/>
      <c r="AE173" s="37"/>
      <c r="AF173" s="37"/>
      <c r="AG173" s="37"/>
      <c r="AH173" s="37"/>
      <c r="AI173" s="37"/>
      <c r="AJ173" s="37"/>
      <c r="AK173" s="37"/>
      <c r="AL173" s="37"/>
      <c r="AM173" s="37"/>
      <c r="AN173" s="37"/>
      <c r="AO173" s="37"/>
    </row>
  </sheetData>
  <mergeCells count="28">
    <mergeCell ref="A1:C2"/>
    <mergeCell ref="A4:B4"/>
    <mergeCell ref="C4:P4"/>
    <mergeCell ref="D2:P2"/>
    <mergeCell ref="D1:Q1"/>
    <mergeCell ref="A5:B5"/>
    <mergeCell ref="C5:P5"/>
    <mergeCell ref="A6:B6"/>
    <mergeCell ref="C6:P6"/>
    <mergeCell ref="M8:P10"/>
    <mergeCell ref="A96:C96"/>
    <mergeCell ref="D96:E96"/>
    <mergeCell ref="G96:P99"/>
    <mergeCell ref="A97:C97"/>
    <mergeCell ref="D97:E97"/>
    <mergeCell ref="A98:C98"/>
    <mergeCell ref="D98:E98"/>
    <mergeCell ref="A99:C99"/>
    <mergeCell ref="D99:E99"/>
    <mergeCell ref="X8:AB10"/>
    <mergeCell ref="AC8:AC10"/>
    <mergeCell ref="W8:W10"/>
    <mergeCell ref="Q7:W7"/>
    <mergeCell ref="A95:C95"/>
    <mergeCell ref="Q8:S10"/>
    <mergeCell ref="T8:V10"/>
    <mergeCell ref="A8:C10"/>
    <mergeCell ref="D8:L10"/>
  </mergeCells>
  <conditionalFormatting sqref="K12:K94">
    <cfRule type="containsText" dxfId="43" priority="9" operator="containsText" text="EXTREMO">
      <formula>NOT(ISERROR(SEARCH("EXTREMO",K12)))</formula>
    </cfRule>
    <cfRule type="containsText" dxfId="42" priority="10" operator="containsText" text="ALTO">
      <formula>NOT(ISERROR(SEARCH("ALTO",K12)))</formula>
    </cfRule>
    <cfRule type="containsText" dxfId="41" priority="11" operator="containsText" text="MODERADO">
      <formula>NOT(ISERROR(SEARCH("MODERADO",K12)))</formula>
    </cfRule>
    <cfRule type="containsText" dxfId="40" priority="12" operator="containsText" text="BAJO">
      <formula>NOT(ISERROR(SEARCH("BAJO",K12)))</formula>
    </cfRule>
  </conditionalFormatting>
  <conditionalFormatting sqref="AB12:AB94">
    <cfRule type="cellIs" dxfId="39" priority="1" operator="equal">
      <formula>"EXTREMO "</formula>
    </cfRule>
    <cfRule type="containsText" dxfId="38" priority="2" operator="containsText" text="ALTO">
      <formula>NOT(ISERROR(SEARCH("ALTO",AB12)))</formula>
    </cfRule>
    <cfRule type="containsText" dxfId="37" priority="3" operator="containsText" text="MODERADO">
      <formula>NOT(ISERROR(SEARCH("MODERADO",AB12)))</formula>
    </cfRule>
    <cfRule type="containsText" dxfId="36" priority="4" operator="containsText" text="BAJO">
      <formula>NOT(ISERROR(SEARCH("BAJO",AB12)))</formula>
    </cfRule>
  </conditionalFormatting>
  <pageMargins left="0.7" right="0.7" top="0.75" bottom="0.75" header="0.3" footer="0.3"/>
  <pageSetup orientation="portrait" horizontalDpi="4294967295" verticalDpi="4294967295" r:id="rId1"/>
  <drawing r:id="rId2"/>
  <legacyDrawing r:id="rId3"/>
  <tableParts count="1">
    <tablePart r:id="rId4"/>
  </tableParts>
  <extLst>
    <ext xmlns:x14="http://schemas.microsoft.com/office/spreadsheetml/2009/9/main" uri="{CCE6A557-97BC-4b89-ADB6-D9C93CAAB3DF}">
      <x14:dataValidations xmlns:xm="http://schemas.microsoft.com/office/excel/2006/main" count="4">
        <x14:dataValidation type="list" allowBlank="1" showInputMessage="1" showErrorMessage="1">
          <x14:formula1>
            <xm:f>'C:\Users\apoyo3.gerencia\Downloads\TRABAJO - CUARENTENA\22-09-2020\[FTO MAPA RIESGOSACTUALIZADO SEPTI 2020.xlsb]Tipos de Riesgos'!#REF!</xm:f>
          </x14:formula1>
          <xm:sqref>L92:L94</xm:sqref>
        </x14:dataValidation>
        <x14:dataValidation type="list" allowBlank="1" showInputMessage="1" showErrorMessage="1">
          <x14:formula1>
            <xm:f>'lista desplegabe '!$B$5:$B$20</xm:f>
          </x14:formula1>
          <xm:sqref>E12:E94</xm:sqref>
        </x14:dataValidation>
        <x14:dataValidation type="list" allowBlank="1" showInputMessage="1" showErrorMessage="1">
          <x14:formula1>
            <xm:f>'lista desplegabe '!$D$7:$D$8</xm:f>
          </x14:formula1>
          <xm:sqref>W12:W94</xm:sqref>
        </x14:dataValidation>
        <x14:dataValidation type="list" allowBlank="1" showInputMessage="1" showErrorMessage="1">
          <x14:formula1>
            <xm:f>'lista desplegabe '!$G$15:$G$18</xm:f>
          </x14:formula1>
          <xm:sqref>L12:L91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Y114"/>
  <sheetViews>
    <sheetView tabSelected="1" topLeftCell="Y89" zoomScale="60" zoomScaleNormal="60" zoomScalePageLayoutView="70" workbookViewId="0">
      <selection activeCell="AC85" sqref="AC85"/>
    </sheetView>
  </sheetViews>
  <sheetFormatPr baseColWidth="10" defaultColWidth="9.140625" defaultRowHeight="15" x14ac:dyDescent="0.25"/>
  <cols>
    <col min="1" max="1" width="9.28515625" style="38" bestFit="1" customWidth="1"/>
    <col min="2" max="2" width="11" style="38" customWidth="1"/>
    <col min="3" max="3" width="11.42578125" style="60" customWidth="1"/>
    <col min="4" max="4" width="36.28515625" style="38" customWidth="1"/>
    <col min="5" max="5" width="9.28515625" style="38" bestFit="1" customWidth="1"/>
    <col min="6" max="6" width="55.85546875" style="38" customWidth="1"/>
    <col min="7" max="7" width="45.42578125" style="38" customWidth="1"/>
    <col min="8" max="8" width="17" style="38" customWidth="1"/>
    <col min="9" max="9" width="12.85546875" style="38" customWidth="1"/>
    <col min="10" max="10" width="15.140625" style="38" customWidth="1"/>
    <col min="11" max="11" width="21.140625" style="38" customWidth="1"/>
    <col min="12" max="12" width="19.140625" style="38" customWidth="1"/>
    <col min="13" max="13" width="18" style="38" customWidth="1"/>
    <col min="14" max="14" width="18.85546875" style="38" customWidth="1"/>
    <col min="15" max="15" width="83" style="38" customWidth="1"/>
    <col min="16" max="16" width="34.28515625" style="38" customWidth="1"/>
    <col min="17" max="17" width="21.28515625" style="38" customWidth="1"/>
    <col min="18" max="18" width="15.42578125" style="38" customWidth="1"/>
    <col min="19" max="19" width="13.28515625" style="38" customWidth="1"/>
    <col min="20" max="20" width="12.5703125" style="88" customWidth="1"/>
    <col min="21" max="21" width="16.28515625" style="38" customWidth="1"/>
    <col min="22" max="22" width="15.42578125" style="38" customWidth="1"/>
    <col min="23" max="23" width="26.28515625" style="38" customWidth="1"/>
    <col min="24" max="24" width="13.7109375" style="38" customWidth="1"/>
    <col min="25" max="25" width="89" style="38" customWidth="1"/>
    <col min="26" max="26" width="28.42578125" style="38" customWidth="1"/>
    <col min="27" max="27" width="84" style="38" customWidth="1"/>
    <col min="28" max="28" width="20.28515625" style="38" customWidth="1"/>
    <col min="29" max="30" width="17.7109375" style="38" customWidth="1"/>
    <col min="31" max="31" width="22.5703125" style="38" customWidth="1"/>
    <col min="32" max="32" width="16.28515625" style="117" customWidth="1"/>
    <col min="33" max="33" width="18.5703125" style="117" customWidth="1"/>
    <col min="34" max="34" width="29.140625" style="117" customWidth="1"/>
    <col min="35" max="35" width="45.85546875" style="117" customWidth="1"/>
    <col min="36" max="36" width="20.5703125" style="117" customWidth="1"/>
    <col min="37" max="37" width="9.140625" style="117" customWidth="1"/>
    <col min="38" max="16384" width="9.140625" style="117"/>
  </cols>
  <sheetData>
    <row r="1" spans="1:103" ht="27" customHeight="1" x14ac:dyDescent="0.2">
      <c r="A1" s="277" t="s">
        <v>1001</v>
      </c>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66" t="s">
        <v>18</v>
      </c>
      <c r="AC1" s="266"/>
      <c r="AD1" s="266"/>
      <c r="AE1" s="266"/>
      <c r="AF1" s="278"/>
      <c r="AG1" s="279"/>
      <c r="AI1" s="108"/>
      <c r="AJ1" s="108"/>
      <c r="AK1" s="108"/>
      <c r="AL1" s="108"/>
      <c r="AM1" s="108"/>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row>
    <row r="2" spans="1:103" ht="100.5" customHeight="1" x14ac:dyDescent="0.2">
      <c r="A2" s="277"/>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66"/>
      <c r="AC2" s="266"/>
      <c r="AD2" s="266"/>
      <c r="AE2" s="266"/>
      <c r="AF2" s="278"/>
      <c r="AG2" s="279"/>
      <c r="AH2" s="280"/>
      <c r="AI2" s="108"/>
      <c r="AJ2" s="108"/>
      <c r="AK2" s="108"/>
      <c r="AL2" s="108"/>
      <c r="AM2" s="108"/>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row>
    <row r="3" spans="1:103" thickBot="1" x14ac:dyDescent="0.25">
      <c r="A3" s="164"/>
      <c r="B3" s="40"/>
      <c r="C3" s="40"/>
      <c r="D3" s="40"/>
      <c r="E3" s="40"/>
      <c r="F3" s="40"/>
      <c r="G3" s="40"/>
      <c r="H3" s="40"/>
      <c r="I3" s="40"/>
      <c r="J3" s="40"/>
      <c r="K3" s="40"/>
      <c r="L3" s="166"/>
      <c r="M3" s="166"/>
      <c r="N3" s="40"/>
      <c r="O3" s="40"/>
      <c r="P3" s="40"/>
      <c r="Q3" s="40"/>
      <c r="R3" s="40"/>
      <c r="S3" s="37"/>
      <c r="T3" s="37"/>
      <c r="U3" s="37"/>
      <c r="V3" s="37"/>
      <c r="W3" s="37"/>
      <c r="X3" s="40"/>
      <c r="Y3" s="40"/>
      <c r="Z3" s="40"/>
      <c r="AA3" s="40"/>
      <c r="AB3" s="157"/>
      <c r="AC3" s="157"/>
      <c r="AD3" s="157"/>
      <c r="AE3" s="157"/>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row>
    <row r="4" spans="1:103" ht="77.25" hidden="1" customHeight="1" thickBot="1" x14ac:dyDescent="0.25">
      <c r="A4" s="235" t="s">
        <v>19</v>
      </c>
      <c r="B4" s="237"/>
      <c r="C4" s="238" t="s">
        <v>20</v>
      </c>
      <c r="D4" s="239"/>
      <c r="E4" s="239"/>
      <c r="F4" s="239"/>
      <c r="G4" s="239"/>
      <c r="H4" s="239"/>
      <c r="I4" s="239"/>
      <c r="J4" s="239"/>
      <c r="K4" s="239"/>
      <c r="L4" s="239"/>
      <c r="M4" s="239"/>
      <c r="N4" s="239"/>
      <c r="O4" s="239"/>
      <c r="P4" s="239"/>
      <c r="Q4" s="239"/>
      <c r="R4" s="240"/>
      <c r="S4" s="235" t="s">
        <v>21</v>
      </c>
      <c r="T4" s="236"/>
      <c r="U4" s="237"/>
      <c r="V4" s="270"/>
      <c r="W4" s="271"/>
      <c r="X4" s="37"/>
      <c r="Y4" s="37"/>
      <c r="Z4" s="37"/>
      <c r="AA4" s="37"/>
      <c r="AB4" s="157"/>
      <c r="AC4" s="157"/>
      <c r="AD4" s="157"/>
      <c r="AE4" s="157"/>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row>
    <row r="5" spans="1:103" ht="29.25" hidden="1" customHeight="1" thickBot="1" x14ac:dyDescent="0.25">
      <c r="A5" s="235" t="s">
        <v>22</v>
      </c>
      <c r="B5" s="237"/>
      <c r="C5" s="238" t="s">
        <v>23</v>
      </c>
      <c r="D5" s="239"/>
      <c r="E5" s="239"/>
      <c r="F5" s="239"/>
      <c r="G5" s="239"/>
      <c r="H5" s="239"/>
      <c r="I5" s="239"/>
      <c r="J5" s="239"/>
      <c r="K5" s="239"/>
      <c r="L5" s="239"/>
      <c r="M5" s="239"/>
      <c r="N5" s="239"/>
      <c r="O5" s="239"/>
      <c r="P5" s="239"/>
      <c r="Q5" s="239"/>
      <c r="R5" s="240"/>
      <c r="S5" s="37"/>
      <c r="T5" s="37"/>
      <c r="U5" s="37"/>
      <c r="V5" s="37"/>
      <c r="W5" s="37"/>
      <c r="X5" s="37"/>
      <c r="Y5" s="37"/>
      <c r="Z5" s="37"/>
      <c r="AA5" s="37"/>
      <c r="AB5" s="157"/>
      <c r="AC5" s="157"/>
      <c r="AD5" s="157"/>
      <c r="AE5" s="157"/>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row>
    <row r="6" spans="1:103" ht="82.5" hidden="1" customHeight="1" thickBot="1" x14ac:dyDescent="0.25">
      <c r="A6" s="235" t="s">
        <v>24</v>
      </c>
      <c r="B6" s="237"/>
      <c r="C6" s="272" t="s">
        <v>25</v>
      </c>
      <c r="D6" s="273"/>
      <c r="E6" s="273"/>
      <c r="F6" s="273"/>
      <c r="G6" s="273"/>
      <c r="H6" s="273"/>
      <c r="I6" s="273"/>
      <c r="J6" s="273"/>
      <c r="K6" s="273"/>
      <c r="L6" s="273"/>
      <c r="M6" s="273"/>
      <c r="N6" s="273"/>
      <c r="O6" s="273"/>
      <c r="P6" s="273"/>
      <c r="Q6" s="273"/>
      <c r="R6" s="274"/>
      <c r="S6" s="235" t="s">
        <v>26</v>
      </c>
      <c r="T6" s="236"/>
      <c r="U6" s="237"/>
      <c r="V6" s="270"/>
      <c r="W6" s="271"/>
      <c r="X6" s="37"/>
      <c r="Y6" s="37"/>
      <c r="Z6" s="37"/>
      <c r="AA6" s="37"/>
      <c r="AB6" s="157"/>
      <c r="AC6" s="157"/>
      <c r="AD6" s="157"/>
      <c r="AE6" s="157"/>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row>
    <row r="7" spans="1:103" ht="24" hidden="1" customHeight="1" thickBot="1" x14ac:dyDescent="0.3">
      <c r="A7" s="36"/>
      <c r="B7" s="36"/>
      <c r="C7" s="43"/>
      <c r="D7" s="43"/>
      <c r="E7" s="43"/>
      <c r="F7" s="43"/>
      <c r="G7" s="43"/>
      <c r="H7" s="43"/>
      <c r="I7" s="43"/>
      <c r="J7" s="43"/>
      <c r="K7" s="43"/>
      <c r="L7" s="44"/>
      <c r="M7" s="44"/>
      <c r="N7" s="43"/>
      <c r="O7" s="43"/>
      <c r="P7" s="43"/>
      <c r="Q7" s="43"/>
      <c r="R7" s="43"/>
      <c r="S7" s="275"/>
      <c r="T7" s="275"/>
      <c r="U7" s="275"/>
      <c r="V7" s="275"/>
      <c r="W7" s="275"/>
      <c r="X7" s="267" t="s">
        <v>30</v>
      </c>
      <c r="Y7" s="268"/>
      <c r="Z7" s="268"/>
      <c r="AA7" s="269"/>
      <c r="AB7" s="269"/>
      <c r="AC7" s="269"/>
      <c r="AD7" s="269"/>
      <c r="AE7" s="269"/>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row>
    <row r="8" spans="1:103" s="52" customFormat="1" ht="14.25" x14ac:dyDescent="0.2">
      <c r="A8" s="244" t="s">
        <v>27</v>
      </c>
      <c r="B8" s="245"/>
      <c r="C8" s="246"/>
      <c r="D8" s="244" t="s">
        <v>451</v>
      </c>
      <c r="E8" s="245"/>
      <c r="F8" s="245"/>
      <c r="G8" s="245"/>
      <c r="H8" s="245"/>
      <c r="I8" s="245"/>
      <c r="J8" s="245"/>
      <c r="K8" s="245"/>
      <c r="L8" s="245"/>
      <c r="M8" s="245"/>
      <c r="N8" s="246"/>
      <c r="O8" s="244" t="s">
        <v>11</v>
      </c>
      <c r="P8" s="245"/>
      <c r="Q8" s="245"/>
      <c r="R8" s="245"/>
      <c r="S8" s="245"/>
      <c r="T8" s="245"/>
      <c r="U8" s="245"/>
      <c r="V8" s="245"/>
      <c r="W8" s="245"/>
      <c r="X8" s="255" t="s">
        <v>828</v>
      </c>
      <c r="Y8" s="256"/>
      <c r="Z8" s="257"/>
      <c r="AA8" s="261" t="s">
        <v>833</v>
      </c>
      <c r="AB8" s="264" t="s">
        <v>74</v>
      </c>
      <c r="AC8" s="264" t="s">
        <v>14</v>
      </c>
      <c r="AD8" s="264"/>
      <c r="AE8" s="264"/>
      <c r="AF8" s="255" t="s">
        <v>998</v>
      </c>
      <c r="AG8" s="256"/>
      <c r="AH8" s="257"/>
      <c r="AI8" s="261" t="s">
        <v>999</v>
      </c>
      <c r="AJ8" s="264" t="s">
        <v>74</v>
      </c>
      <c r="AK8" s="264" t="s">
        <v>14</v>
      </c>
      <c r="AL8" s="264"/>
      <c r="AM8" s="264"/>
    </row>
    <row r="9" spans="1:103" s="52" customFormat="1" thickBot="1" x14ac:dyDescent="0.25">
      <c r="A9" s="247"/>
      <c r="B9" s="248"/>
      <c r="C9" s="249"/>
      <c r="D9" s="247"/>
      <c r="E9" s="248"/>
      <c r="F9" s="248"/>
      <c r="G9" s="248"/>
      <c r="H9" s="248"/>
      <c r="I9" s="248"/>
      <c r="J9" s="248"/>
      <c r="K9" s="248"/>
      <c r="L9" s="248"/>
      <c r="M9" s="248"/>
      <c r="N9" s="249"/>
      <c r="O9" s="262"/>
      <c r="P9" s="263"/>
      <c r="Q9" s="263"/>
      <c r="R9" s="263"/>
      <c r="S9" s="263"/>
      <c r="T9" s="263"/>
      <c r="U9" s="263"/>
      <c r="V9" s="263"/>
      <c r="W9" s="263"/>
      <c r="X9" s="258"/>
      <c r="Y9" s="259"/>
      <c r="Z9" s="260"/>
      <c r="AA9" s="261"/>
      <c r="AB9" s="265"/>
      <c r="AC9" s="265"/>
      <c r="AD9" s="264"/>
      <c r="AE9" s="264"/>
      <c r="AF9" s="258"/>
      <c r="AG9" s="259"/>
      <c r="AH9" s="260"/>
      <c r="AI9" s="261"/>
      <c r="AJ9" s="265"/>
      <c r="AK9" s="265"/>
      <c r="AL9" s="264"/>
      <c r="AM9" s="264"/>
    </row>
    <row r="10" spans="1:103" s="52" customFormat="1" ht="111.75" customHeight="1" x14ac:dyDescent="0.2">
      <c r="A10" s="185" t="s">
        <v>918</v>
      </c>
      <c r="B10" s="186" t="s">
        <v>3</v>
      </c>
      <c r="C10" s="187" t="s">
        <v>32</v>
      </c>
      <c r="D10" s="188" t="s">
        <v>33</v>
      </c>
      <c r="E10" s="189" t="s">
        <v>34</v>
      </c>
      <c r="F10" s="137" t="s">
        <v>35</v>
      </c>
      <c r="G10" s="137" t="s">
        <v>36</v>
      </c>
      <c r="H10" s="137" t="s">
        <v>5</v>
      </c>
      <c r="I10" s="137" t="s">
        <v>4</v>
      </c>
      <c r="J10" s="137" t="s">
        <v>37</v>
      </c>
      <c r="K10" s="137" t="s">
        <v>452</v>
      </c>
      <c r="L10" s="137" t="s">
        <v>453</v>
      </c>
      <c r="M10" s="137" t="s">
        <v>9</v>
      </c>
      <c r="N10" s="138" t="s">
        <v>10</v>
      </c>
      <c r="O10" s="139" t="s">
        <v>920</v>
      </c>
      <c r="P10" s="137" t="s">
        <v>12</v>
      </c>
      <c r="Q10" s="137" t="s">
        <v>634</v>
      </c>
      <c r="R10" s="140" t="s">
        <v>454</v>
      </c>
      <c r="S10" s="141" t="s">
        <v>519</v>
      </c>
      <c r="T10" s="141" t="s">
        <v>520</v>
      </c>
      <c r="U10" s="141" t="s">
        <v>521</v>
      </c>
      <c r="V10" s="141" t="s">
        <v>43</v>
      </c>
      <c r="W10" s="137" t="s">
        <v>57</v>
      </c>
      <c r="X10" s="139" t="s">
        <v>15</v>
      </c>
      <c r="Y10" s="142" t="s">
        <v>443</v>
      </c>
      <c r="Z10" s="137" t="s">
        <v>46</v>
      </c>
      <c r="AA10" s="143" t="s">
        <v>445</v>
      </c>
      <c r="AB10" s="144" t="s">
        <v>73</v>
      </c>
      <c r="AC10" s="145" t="s">
        <v>519</v>
      </c>
      <c r="AD10" s="141" t="s">
        <v>520</v>
      </c>
      <c r="AE10" s="137" t="s">
        <v>625</v>
      </c>
      <c r="AF10" s="139" t="s">
        <v>15</v>
      </c>
      <c r="AG10" s="142" t="s">
        <v>443</v>
      </c>
      <c r="AH10" s="137" t="s">
        <v>46</v>
      </c>
      <c r="AI10" s="143" t="s">
        <v>445</v>
      </c>
      <c r="AJ10" s="144" t="s">
        <v>73</v>
      </c>
      <c r="AK10" s="145" t="s">
        <v>519</v>
      </c>
      <c r="AL10" s="141" t="s">
        <v>520</v>
      </c>
      <c r="AM10" s="137" t="s">
        <v>625</v>
      </c>
    </row>
    <row r="11" spans="1:103" s="116" customFormat="1" ht="144.75" customHeight="1" x14ac:dyDescent="0.25">
      <c r="A11" s="62">
        <v>1</v>
      </c>
      <c r="B11" s="68" t="s">
        <v>75</v>
      </c>
      <c r="C11" s="68" t="s">
        <v>76</v>
      </c>
      <c r="D11" s="63" t="s">
        <v>947</v>
      </c>
      <c r="E11" s="50" t="s">
        <v>64</v>
      </c>
      <c r="F11" s="30" t="s">
        <v>921</v>
      </c>
      <c r="G11" s="30" t="s">
        <v>636</v>
      </c>
      <c r="H11" s="48">
        <v>1</v>
      </c>
      <c r="I11" s="48">
        <v>3</v>
      </c>
      <c r="J11" s="62">
        <f>+MATRIZ_RIESGOS4[[#This Row],[IMPACTO]]*MATRIZ_RIESGOS4[[#This Row],[PROBABILIDAD]]</f>
        <v>3</v>
      </c>
      <c r="K11" s="48" t="s">
        <v>455</v>
      </c>
      <c r="L11" s="48" t="s">
        <v>456</v>
      </c>
      <c r="M11" s="62" t="str">
        <f>+LOOKUP(MATRIZ_RIESGOS4[[#This Row],[Columna1]],'[4]VALORACIÓN PRO-IMP'!$G$38:$H$51,'[4]VALORACIÓN PRO-IMP'!$I$38:$I$51)</f>
        <v>MODERADO</v>
      </c>
      <c r="N11" s="50" t="s">
        <v>448</v>
      </c>
      <c r="O11" s="30" t="s">
        <v>810</v>
      </c>
      <c r="P11" s="178" t="s">
        <v>79</v>
      </c>
      <c r="Q11" s="50" t="s">
        <v>457</v>
      </c>
      <c r="R11" s="50" t="s">
        <v>16</v>
      </c>
      <c r="S11" s="148">
        <v>1</v>
      </c>
      <c r="T11" s="148">
        <v>2</v>
      </c>
      <c r="U11" s="148">
        <v>1</v>
      </c>
      <c r="V11" s="148" t="s">
        <v>2</v>
      </c>
      <c r="W11" s="149" t="s">
        <v>58</v>
      </c>
      <c r="X11" s="146">
        <v>44116</v>
      </c>
      <c r="Y11" s="147" t="s">
        <v>652</v>
      </c>
      <c r="Z11" s="151">
        <v>100</v>
      </c>
      <c r="AA11" s="147" t="s">
        <v>651</v>
      </c>
      <c r="AB11" s="151" t="s">
        <v>13</v>
      </c>
      <c r="AC11" s="148">
        <v>2</v>
      </c>
      <c r="AD11" s="148">
        <v>1</v>
      </c>
      <c r="AE11" s="48" t="s">
        <v>7</v>
      </c>
      <c r="AF11" s="200">
        <v>44176</v>
      </c>
      <c r="AG11" s="201"/>
      <c r="AH11" s="201"/>
      <c r="AI11" s="201"/>
      <c r="AJ11" s="201"/>
      <c r="AK11" s="201"/>
      <c r="AL11" s="201"/>
      <c r="AM11" s="201"/>
    </row>
    <row r="12" spans="1:103" s="116" customFormat="1" ht="128.25" x14ac:dyDescent="0.25">
      <c r="A12" s="62">
        <v>2</v>
      </c>
      <c r="B12" s="68" t="s">
        <v>75</v>
      </c>
      <c r="C12" s="68" t="s">
        <v>81</v>
      </c>
      <c r="D12" s="63" t="s">
        <v>993</v>
      </c>
      <c r="E12" s="50" t="s">
        <v>67</v>
      </c>
      <c r="F12" s="30" t="s">
        <v>919</v>
      </c>
      <c r="G12" s="30" t="s">
        <v>637</v>
      </c>
      <c r="H12" s="48">
        <v>3</v>
      </c>
      <c r="I12" s="48">
        <v>4</v>
      </c>
      <c r="J12" s="62">
        <f>+MATRIZ_RIESGOS4[[#This Row],[IMPACTO]]*MATRIZ_RIESGOS4[[#This Row],[PROBABILIDAD]]</f>
        <v>12</v>
      </c>
      <c r="K12" s="48" t="s">
        <v>458</v>
      </c>
      <c r="L12" s="48" t="s">
        <v>6</v>
      </c>
      <c r="M12" s="62" t="str">
        <f>+LOOKUP(MATRIZ_RIESGOS4[[#This Row],[Columna1]],'[4]VALORACIÓN PRO-IMP'!$G$38:$H$51,'[4]VALORACIÓN PRO-IMP'!$I$38:$I$51)</f>
        <v xml:space="preserve">ALTO </v>
      </c>
      <c r="N12" s="50" t="s">
        <v>0</v>
      </c>
      <c r="O12" s="30" t="s">
        <v>811</v>
      </c>
      <c r="P12" s="178" t="s">
        <v>84</v>
      </c>
      <c r="Q12" s="50" t="s">
        <v>457</v>
      </c>
      <c r="R12" s="50" t="s">
        <v>459</v>
      </c>
      <c r="S12" s="148">
        <v>1.5</v>
      </c>
      <c r="T12" s="148">
        <v>2</v>
      </c>
      <c r="U12" s="148">
        <v>3</v>
      </c>
      <c r="V12" s="148" t="s">
        <v>2</v>
      </c>
      <c r="W12" s="149" t="s">
        <v>58</v>
      </c>
      <c r="X12" s="146">
        <v>44116</v>
      </c>
      <c r="Y12" s="30" t="s">
        <v>809</v>
      </c>
      <c r="Z12" s="151">
        <v>100</v>
      </c>
      <c r="AA12" s="147" t="s">
        <v>654</v>
      </c>
      <c r="AB12" s="151" t="s">
        <v>13</v>
      </c>
      <c r="AC12" s="148">
        <v>4</v>
      </c>
      <c r="AD12" s="148">
        <v>3</v>
      </c>
      <c r="AE12" s="48" t="s">
        <v>6</v>
      </c>
      <c r="AF12" s="200">
        <v>44176</v>
      </c>
      <c r="AG12" s="201"/>
      <c r="AH12" s="201"/>
      <c r="AI12" s="201"/>
      <c r="AJ12" s="201"/>
      <c r="AK12" s="201"/>
      <c r="AL12" s="201"/>
      <c r="AM12" s="201"/>
    </row>
    <row r="13" spans="1:103" s="116" customFormat="1" ht="201.75" x14ac:dyDescent="0.25">
      <c r="A13" s="62">
        <f>1+A12</f>
        <v>3</v>
      </c>
      <c r="B13" s="68" t="s">
        <v>86</v>
      </c>
      <c r="C13" s="68" t="s">
        <v>87</v>
      </c>
      <c r="D13" s="64" t="s">
        <v>88</v>
      </c>
      <c r="E13" s="50" t="s">
        <v>64</v>
      </c>
      <c r="F13" s="30" t="s">
        <v>655</v>
      </c>
      <c r="G13" s="30" t="s">
        <v>656</v>
      </c>
      <c r="H13" s="48">
        <v>5</v>
      </c>
      <c r="I13" s="48">
        <v>2</v>
      </c>
      <c r="J13" s="62">
        <f>+MATRIZ_RIESGOS4[[#This Row],[IMPACTO]]*MATRIZ_RIESGOS4[[#This Row],[PROBABILIDAD]]</f>
        <v>10</v>
      </c>
      <c r="K13" s="48" t="s">
        <v>460</v>
      </c>
      <c r="L13" s="48" t="s">
        <v>461</v>
      </c>
      <c r="M13" s="62" t="str">
        <f>+LOOKUP(MATRIZ_RIESGOS4[[#This Row],[Columna1]],'[4]VALORACIÓN PRO-IMP'!$G$38:$H$51,'[4]VALORACIÓN PRO-IMP'!$I$38:$I$51)</f>
        <v xml:space="preserve">ALTO </v>
      </c>
      <c r="N13" s="50" t="s">
        <v>0</v>
      </c>
      <c r="O13" s="30" t="s">
        <v>812</v>
      </c>
      <c r="P13" s="179" t="s">
        <v>917</v>
      </c>
      <c r="Q13" s="50" t="s">
        <v>462</v>
      </c>
      <c r="R13" s="50" t="s">
        <v>463</v>
      </c>
      <c r="S13" s="148">
        <v>1</v>
      </c>
      <c r="T13" s="148">
        <v>1</v>
      </c>
      <c r="U13" s="148">
        <v>1</v>
      </c>
      <c r="V13" s="148" t="s">
        <v>2</v>
      </c>
      <c r="W13" s="149" t="s">
        <v>91</v>
      </c>
      <c r="X13" s="146">
        <v>44116</v>
      </c>
      <c r="Y13" s="160" t="s">
        <v>666</v>
      </c>
      <c r="Z13" s="151">
        <v>100</v>
      </c>
      <c r="AA13" s="160" t="s">
        <v>667</v>
      </c>
      <c r="AB13" s="151" t="s">
        <v>13</v>
      </c>
      <c r="AC13" s="148">
        <v>4</v>
      </c>
      <c r="AD13" s="148">
        <v>1</v>
      </c>
      <c r="AE13" s="48" t="s">
        <v>6</v>
      </c>
      <c r="AF13" s="200">
        <v>44176</v>
      </c>
      <c r="AG13" s="201"/>
      <c r="AH13" s="201"/>
      <c r="AI13" s="201"/>
      <c r="AJ13" s="201"/>
      <c r="AK13" s="201"/>
      <c r="AL13" s="201"/>
      <c r="AM13" s="201"/>
    </row>
    <row r="14" spans="1:103" s="116" customFormat="1" ht="213.75" x14ac:dyDescent="0.25">
      <c r="A14" s="62">
        <f t="shared" ref="A14:A77" si="0">1+A13</f>
        <v>4</v>
      </c>
      <c r="B14" s="68" t="s">
        <v>86</v>
      </c>
      <c r="C14" s="68" t="s">
        <v>87</v>
      </c>
      <c r="D14" s="63" t="s">
        <v>992</v>
      </c>
      <c r="E14" s="50" t="s">
        <v>64</v>
      </c>
      <c r="F14" s="30" t="s">
        <v>657</v>
      </c>
      <c r="G14" s="30" t="s">
        <v>658</v>
      </c>
      <c r="H14" s="48">
        <v>1</v>
      </c>
      <c r="I14" s="48">
        <v>5</v>
      </c>
      <c r="J14" s="62">
        <f>+MATRIZ_RIESGOS4[[#This Row],[IMPACTO]]*MATRIZ_RIESGOS4[[#This Row],[PROBABILIDAD]]</f>
        <v>5</v>
      </c>
      <c r="K14" s="48" t="s">
        <v>464</v>
      </c>
      <c r="L14" s="48" t="s">
        <v>456</v>
      </c>
      <c r="M14" s="62" t="str">
        <f>+LOOKUP(MATRIZ_RIESGOS4[[#This Row],[Columna1]],'[4]VALORACIÓN PRO-IMP'!$G$38:$H$51,'[4]VALORACIÓN PRO-IMP'!$I$38:$I$51)</f>
        <v>MODERADO</v>
      </c>
      <c r="N14" s="50" t="s">
        <v>0</v>
      </c>
      <c r="O14" s="30" t="s">
        <v>813</v>
      </c>
      <c r="P14" s="179" t="s">
        <v>95</v>
      </c>
      <c r="Q14" s="50" t="s">
        <v>465</v>
      </c>
      <c r="R14" s="50" t="s">
        <v>466</v>
      </c>
      <c r="S14" s="148">
        <v>1</v>
      </c>
      <c r="T14" s="148">
        <v>4</v>
      </c>
      <c r="U14" s="148">
        <v>4</v>
      </c>
      <c r="V14" s="148" t="s">
        <v>1</v>
      </c>
      <c r="W14" s="149" t="s">
        <v>91</v>
      </c>
      <c r="X14" s="146">
        <v>44116</v>
      </c>
      <c r="Y14" s="160" t="s">
        <v>668</v>
      </c>
      <c r="Z14" s="151">
        <v>100</v>
      </c>
      <c r="AA14" s="147" t="s">
        <v>669</v>
      </c>
      <c r="AB14" s="151" t="s">
        <v>13</v>
      </c>
      <c r="AC14" s="148">
        <v>2</v>
      </c>
      <c r="AD14" s="148">
        <v>1</v>
      </c>
      <c r="AE14" s="48" t="s">
        <v>7</v>
      </c>
      <c r="AF14" s="200">
        <v>44176</v>
      </c>
      <c r="AG14" s="201"/>
      <c r="AH14" s="201"/>
      <c r="AI14" s="201"/>
      <c r="AJ14" s="201"/>
      <c r="AK14" s="201"/>
      <c r="AL14" s="201"/>
      <c r="AM14" s="201"/>
    </row>
    <row r="15" spans="1:103" s="116" customFormat="1" ht="242.25" x14ac:dyDescent="0.25">
      <c r="A15" s="62">
        <f t="shared" si="0"/>
        <v>5</v>
      </c>
      <c r="B15" s="68" t="s">
        <v>86</v>
      </c>
      <c r="C15" s="68" t="s">
        <v>87</v>
      </c>
      <c r="D15" s="63" t="s">
        <v>946</v>
      </c>
      <c r="E15" s="50" t="s">
        <v>64</v>
      </c>
      <c r="F15" s="30" t="s">
        <v>659</v>
      </c>
      <c r="G15" s="30" t="s">
        <v>660</v>
      </c>
      <c r="H15" s="48">
        <v>3</v>
      </c>
      <c r="I15" s="48">
        <v>5</v>
      </c>
      <c r="J15" s="62">
        <f>+MATRIZ_RIESGOS4[[#This Row],[IMPACTO]]*MATRIZ_RIESGOS4[[#This Row],[PROBABILIDAD]]</f>
        <v>15</v>
      </c>
      <c r="K15" s="48" t="s">
        <v>464</v>
      </c>
      <c r="L15" s="48" t="s">
        <v>6</v>
      </c>
      <c r="M15" s="62" t="str">
        <f>+LOOKUP(MATRIZ_RIESGOS4[[#This Row],[Columna1]],'[4]VALORACIÓN PRO-IMP'!$G$38:$H$51,'[4]VALORACIÓN PRO-IMP'!$I$38:$I$51)</f>
        <v xml:space="preserve">EXTREMO </v>
      </c>
      <c r="N15" s="50" t="s">
        <v>0</v>
      </c>
      <c r="O15" s="30" t="s">
        <v>814</v>
      </c>
      <c r="P15" s="179" t="s">
        <v>99</v>
      </c>
      <c r="Q15" s="50" t="s">
        <v>467</v>
      </c>
      <c r="R15" s="50" t="s">
        <v>463</v>
      </c>
      <c r="S15" s="148">
        <v>1</v>
      </c>
      <c r="T15" s="148">
        <v>1</v>
      </c>
      <c r="U15" s="148">
        <v>1</v>
      </c>
      <c r="V15" s="148" t="s">
        <v>2</v>
      </c>
      <c r="W15" s="149" t="s">
        <v>91</v>
      </c>
      <c r="X15" s="146">
        <v>44116</v>
      </c>
      <c r="Y15" s="160" t="s">
        <v>670</v>
      </c>
      <c r="Z15" s="151">
        <v>100</v>
      </c>
      <c r="AA15" s="147" t="s">
        <v>671</v>
      </c>
      <c r="AB15" s="151" t="s">
        <v>13</v>
      </c>
      <c r="AC15" s="148">
        <v>2</v>
      </c>
      <c r="AD15" s="148">
        <v>4</v>
      </c>
      <c r="AE15" s="48" t="s">
        <v>6</v>
      </c>
      <c r="AF15" s="200">
        <v>44176</v>
      </c>
      <c r="AG15" s="201"/>
      <c r="AH15" s="201"/>
      <c r="AI15" s="201"/>
      <c r="AJ15" s="201"/>
      <c r="AK15" s="201"/>
      <c r="AL15" s="201"/>
      <c r="AM15" s="201"/>
    </row>
    <row r="16" spans="1:103" s="116" customFormat="1" ht="183.75" x14ac:dyDescent="0.25">
      <c r="A16" s="62">
        <f t="shared" si="0"/>
        <v>6</v>
      </c>
      <c r="B16" s="68" t="s">
        <v>86</v>
      </c>
      <c r="C16" s="68" t="s">
        <v>87</v>
      </c>
      <c r="D16" s="63" t="s">
        <v>101</v>
      </c>
      <c r="E16" s="50" t="s">
        <v>59</v>
      </c>
      <c r="F16" s="30" t="s">
        <v>661</v>
      </c>
      <c r="G16" s="30" t="s">
        <v>662</v>
      </c>
      <c r="H16" s="48">
        <v>5</v>
      </c>
      <c r="I16" s="48">
        <v>1</v>
      </c>
      <c r="J16" s="62">
        <f>+MATRIZ_RIESGOS4[[#This Row],[IMPACTO]]*MATRIZ_RIESGOS4[[#This Row],[PROBABILIDAD]]</f>
        <v>5</v>
      </c>
      <c r="K16" s="48" t="s">
        <v>468</v>
      </c>
      <c r="L16" s="48" t="s">
        <v>469</v>
      </c>
      <c r="M16" s="62" t="str">
        <f>+LOOKUP(MATRIZ_RIESGOS4[[#This Row],[Columna1]],'[4]VALORACIÓN PRO-IMP'!$G$38:$H$51,'[4]VALORACIÓN PRO-IMP'!$I$38:$I$51)</f>
        <v>MODERADO</v>
      </c>
      <c r="N16" s="50" t="s">
        <v>0</v>
      </c>
      <c r="O16" s="30" t="s">
        <v>102</v>
      </c>
      <c r="P16" s="179" t="s">
        <v>103</v>
      </c>
      <c r="Q16" s="50" t="s">
        <v>467</v>
      </c>
      <c r="R16" s="50" t="s">
        <v>466</v>
      </c>
      <c r="S16" s="148">
        <v>5</v>
      </c>
      <c r="T16" s="148">
        <v>1</v>
      </c>
      <c r="U16" s="148">
        <v>5</v>
      </c>
      <c r="V16" s="148" t="s">
        <v>2</v>
      </c>
      <c r="W16" s="149" t="s">
        <v>91</v>
      </c>
      <c r="X16" s="146">
        <v>44116</v>
      </c>
      <c r="Y16" s="160" t="s">
        <v>815</v>
      </c>
      <c r="Z16" s="151">
        <v>100</v>
      </c>
      <c r="AA16" s="147" t="s">
        <v>672</v>
      </c>
      <c r="AB16" s="151" t="s">
        <v>13</v>
      </c>
      <c r="AC16" s="148">
        <v>2</v>
      </c>
      <c r="AD16" s="148">
        <v>1</v>
      </c>
      <c r="AE16" s="48" t="s">
        <v>7</v>
      </c>
      <c r="AF16" s="200">
        <v>44176</v>
      </c>
      <c r="AG16" s="201"/>
      <c r="AH16" s="201"/>
      <c r="AI16" s="201"/>
      <c r="AJ16" s="201"/>
      <c r="AK16" s="201"/>
      <c r="AL16" s="201"/>
      <c r="AM16" s="201"/>
    </row>
    <row r="17" spans="1:39" s="116" customFormat="1" ht="179.25" customHeight="1" x14ac:dyDescent="0.25">
      <c r="A17" s="62">
        <f t="shared" si="0"/>
        <v>7</v>
      </c>
      <c r="B17" s="68" t="s">
        <v>86</v>
      </c>
      <c r="C17" s="68" t="s">
        <v>87</v>
      </c>
      <c r="D17" s="192" t="s">
        <v>104</v>
      </c>
      <c r="E17" s="50" t="s">
        <v>69</v>
      </c>
      <c r="F17" s="30" t="s">
        <v>663</v>
      </c>
      <c r="G17" s="30" t="s">
        <v>664</v>
      </c>
      <c r="H17" s="48">
        <v>5</v>
      </c>
      <c r="I17" s="48">
        <v>4</v>
      </c>
      <c r="J17" s="62">
        <f>+MATRIZ_RIESGOS4[[#This Row],[IMPACTO]]*MATRIZ_RIESGOS4[[#This Row],[PROBABILIDAD]]</f>
        <v>20</v>
      </c>
      <c r="K17" s="48" t="s">
        <v>458</v>
      </c>
      <c r="L17" s="48" t="s">
        <v>469</v>
      </c>
      <c r="M17" s="62" t="str">
        <f>+LOOKUP(MATRIZ_RIESGOS4[[#This Row],[Columna1]],'[4]VALORACIÓN PRO-IMP'!$G$38:$H$51,'[4]VALORACIÓN PRO-IMP'!$I$38:$I$51)</f>
        <v xml:space="preserve">EXTREMO </v>
      </c>
      <c r="N17" s="50" t="s">
        <v>0</v>
      </c>
      <c r="O17" s="30" t="s">
        <v>105</v>
      </c>
      <c r="P17" s="179" t="s">
        <v>106</v>
      </c>
      <c r="Q17" s="50" t="s">
        <v>467</v>
      </c>
      <c r="R17" s="50" t="s">
        <v>470</v>
      </c>
      <c r="S17" s="148">
        <v>2.5</v>
      </c>
      <c r="T17" s="148">
        <v>4</v>
      </c>
      <c r="U17" s="148">
        <v>10</v>
      </c>
      <c r="V17" s="148" t="s">
        <v>2</v>
      </c>
      <c r="W17" s="150" t="s">
        <v>91</v>
      </c>
      <c r="X17" s="146">
        <v>44116</v>
      </c>
      <c r="Y17" s="160" t="s">
        <v>673</v>
      </c>
      <c r="Z17" s="151">
        <v>100</v>
      </c>
      <c r="AA17" s="147" t="s">
        <v>674</v>
      </c>
      <c r="AB17" s="151" t="s">
        <v>13</v>
      </c>
      <c r="AC17" s="148">
        <v>5</v>
      </c>
      <c r="AD17" s="148">
        <v>1</v>
      </c>
      <c r="AE17" s="48" t="s">
        <v>6</v>
      </c>
      <c r="AF17" s="200">
        <v>44176</v>
      </c>
      <c r="AG17" s="201"/>
      <c r="AH17" s="201"/>
      <c r="AI17" s="201"/>
      <c r="AJ17" s="201"/>
      <c r="AK17" s="201"/>
      <c r="AL17" s="201"/>
      <c r="AM17" s="201"/>
    </row>
    <row r="18" spans="1:39" s="116" customFormat="1" ht="156.75" x14ac:dyDescent="0.25">
      <c r="A18" s="62">
        <f t="shared" si="0"/>
        <v>8</v>
      </c>
      <c r="B18" s="68" t="s">
        <v>86</v>
      </c>
      <c r="C18" s="68" t="s">
        <v>934</v>
      </c>
      <c r="D18" s="192" t="s">
        <v>933</v>
      </c>
      <c r="E18" s="50" t="s">
        <v>69</v>
      </c>
      <c r="F18" s="30" t="s">
        <v>935</v>
      </c>
      <c r="G18" s="34" t="s">
        <v>549</v>
      </c>
      <c r="H18" s="48">
        <v>4</v>
      </c>
      <c r="I18" s="48">
        <v>4</v>
      </c>
      <c r="J18" s="62">
        <f>+MATRIZ_RIESGOS4[[#This Row],[IMPACTO]]*MATRIZ_RIESGOS4[[#This Row],[PROBABILIDAD]]</f>
        <v>16</v>
      </c>
      <c r="K18" s="48" t="s">
        <v>458</v>
      </c>
      <c r="L18" s="48" t="s">
        <v>461</v>
      </c>
      <c r="M18" s="62" t="str">
        <f>+LOOKUP(MATRIZ_RIESGOS4[[#This Row],[Columna1]],'[4]VALORACIÓN PRO-IMP'!$G$38:$H$51,'[4]VALORACIÓN PRO-IMP'!$I$38:$I$51)</f>
        <v xml:space="preserve">EXTREMO </v>
      </c>
      <c r="N18" s="50" t="s">
        <v>0</v>
      </c>
      <c r="O18" s="30" t="s">
        <v>936</v>
      </c>
      <c r="P18" s="179" t="s">
        <v>937</v>
      </c>
      <c r="Q18" s="50" t="s">
        <v>467</v>
      </c>
      <c r="R18" s="50" t="s">
        <v>16</v>
      </c>
      <c r="S18" s="148">
        <v>3.2</v>
      </c>
      <c r="T18" s="148">
        <v>3.2</v>
      </c>
      <c r="U18" s="148">
        <v>10.240000000000002</v>
      </c>
      <c r="V18" s="148" t="s">
        <v>1</v>
      </c>
      <c r="W18" s="150" t="s">
        <v>91</v>
      </c>
      <c r="X18" s="146">
        <v>44116</v>
      </c>
      <c r="Y18" s="160" t="s">
        <v>675</v>
      </c>
      <c r="Z18" s="151">
        <v>100</v>
      </c>
      <c r="AA18" s="147" t="s">
        <v>1002</v>
      </c>
      <c r="AB18" s="151" t="s">
        <v>8</v>
      </c>
      <c r="AC18" s="148">
        <v>2</v>
      </c>
      <c r="AD18" s="148">
        <v>2</v>
      </c>
      <c r="AE18" s="48" t="s">
        <v>6</v>
      </c>
      <c r="AF18" s="200">
        <v>44176</v>
      </c>
      <c r="AG18" s="201"/>
      <c r="AH18" s="201"/>
      <c r="AI18" s="201"/>
      <c r="AJ18" s="201"/>
      <c r="AK18" s="201"/>
      <c r="AL18" s="201"/>
      <c r="AM18" s="201"/>
    </row>
    <row r="19" spans="1:39" s="116" customFormat="1" ht="279.75" customHeight="1" x14ac:dyDescent="0.25">
      <c r="A19" s="62">
        <f t="shared" si="0"/>
        <v>9</v>
      </c>
      <c r="B19" s="68" t="s">
        <v>86</v>
      </c>
      <c r="C19" s="68" t="s">
        <v>87</v>
      </c>
      <c r="D19" s="192" t="s">
        <v>112</v>
      </c>
      <c r="E19" s="50" t="s">
        <v>69</v>
      </c>
      <c r="F19" s="30" t="s">
        <v>938</v>
      </c>
      <c r="G19" s="30" t="s">
        <v>551</v>
      </c>
      <c r="H19" s="48">
        <v>4</v>
      </c>
      <c r="I19" s="48">
        <v>3</v>
      </c>
      <c r="J19" s="62">
        <f>+MATRIZ_RIESGOS4[[#This Row],[IMPACTO]]*MATRIZ_RIESGOS4[[#This Row],[PROBABILIDAD]]</f>
        <v>12</v>
      </c>
      <c r="K19" s="48" t="s">
        <v>455</v>
      </c>
      <c r="L19" s="48" t="s">
        <v>461</v>
      </c>
      <c r="M19" s="62" t="str">
        <f>+LOOKUP(MATRIZ_RIESGOS4[[#This Row],[Columna1]],'[4]VALORACIÓN PRO-IMP'!$G$38:$H$51,'[4]VALORACIÓN PRO-IMP'!$I$38:$I$51)</f>
        <v xml:space="preserve">ALTO </v>
      </c>
      <c r="N19" s="50" t="s">
        <v>0</v>
      </c>
      <c r="O19" s="30" t="s">
        <v>939</v>
      </c>
      <c r="P19" s="179" t="s">
        <v>114</v>
      </c>
      <c r="Q19" s="50" t="s">
        <v>467</v>
      </c>
      <c r="R19" s="50" t="s">
        <v>471</v>
      </c>
      <c r="S19" s="148">
        <v>1</v>
      </c>
      <c r="T19" s="148">
        <v>1</v>
      </c>
      <c r="U19" s="148">
        <v>1</v>
      </c>
      <c r="V19" s="148" t="s">
        <v>2</v>
      </c>
      <c r="W19" s="150" t="s">
        <v>91</v>
      </c>
      <c r="X19" s="146">
        <v>44116</v>
      </c>
      <c r="Y19" s="160" t="s">
        <v>676</v>
      </c>
      <c r="Z19" s="151">
        <v>100</v>
      </c>
      <c r="AA19" s="147" t="s">
        <v>677</v>
      </c>
      <c r="AB19" s="151" t="s">
        <v>13</v>
      </c>
      <c r="AC19" s="148">
        <v>2</v>
      </c>
      <c r="AD19" s="148">
        <v>1</v>
      </c>
      <c r="AE19" s="48" t="s">
        <v>7</v>
      </c>
      <c r="AF19" s="200">
        <v>44176</v>
      </c>
      <c r="AG19" s="201"/>
      <c r="AH19" s="201"/>
      <c r="AI19" s="201"/>
      <c r="AJ19" s="201"/>
      <c r="AK19" s="201"/>
      <c r="AL19" s="201"/>
      <c r="AM19" s="201"/>
    </row>
    <row r="20" spans="1:39" s="116" customFormat="1" ht="208.5" x14ac:dyDescent="0.25">
      <c r="A20" s="62">
        <f t="shared" si="0"/>
        <v>10</v>
      </c>
      <c r="B20" s="68" t="s">
        <v>86</v>
      </c>
      <c r="C20" s="68" t="s">
        <v>87</v>
      </c>
      <c r="D20" s="63" t="s">
        <v>115</v>
      </c>
      <c r="E20" s="50" t="s">
        <v>64</v>
      </c>
      <c r="F20" s="30" t="s">
        <v>665</v>
      </c>
      <c r="G20" s="30" t="s">
        <v>664</v>
      </c>
      <c r="H20" s="48">
        <v>3</v>
      </c>
      <c r="I20" s="48">
        <v>4</v>
      </c>
      <c r="J20" s="62">
        <f>+MATRIZ_RIESGOS4[[#This Row],[IMPACTO]]*MATRIZ_RIESGOS4[[#This Row],[PROBABILIDAD]]</f>
        <v>12</v>
      </c>
      <c r="K20" s="48" t="s">
        <v>458</v>
      </c>
      <c r="L20" s="48" t="s">
        <v>6</v>
      </c>
      <c r="M20" s="62" t="str">
        <f>+LOOKUP(MATRIZ_RIESGOS4[[#This Row],[Columna1]],'[4]VALORACIÓN PRO-IMP'!$G$38:$H$51,'[4]VALORACIÓN PRO-IMP'!$I$38:$I$51)</f>
        <v xml:space="preserve">ALTO </v>
      </c>
      <c r="N20" s="50" t="s">
        <v>0</v>
      </c>
      <c r="O20" s="30" t="s">
        <v>116</v>
      </c>
      <c r="P20" s="179" t="s">
        <v>117</v>
      </c>
      <c r="Q20" s="50" t="s">
        <v>472</v>
      </c>
      <c r="R20" s="50" t="s">
        <v>473</v>
      </c>
      <c r="S20" s="148">
        <v>1</v>
      </c>
      <c r="T20" s="148">
        <v>1</v>
      </c>
      <c r="U20" s="148">
        <v>1</v>
      </c>
      <c r="V20" s="148" t="s">
        <v>2</v>
      </c>
      <c r="W20" s="150" t="s">
        <v>91</v>
      </c>
      <c r="X20" s="146">
        <v>44116</v>
      </c>
      <c r="Y20" s="160" t="s">
        <v>678</v>
      </c>
      <c r="Z20" s="151">
        <v>100</v>
      </c>
      <c r="AA20" s="147" t="s">
        <v>679</v>
      </c>
      <c r="AB20" s="151" t="s">
        <v>13</v>
      </c>
      <c r="AC20" s="148">
        <v>2</v>
      </c>
      <c r="AD20" s="148">
        <v>1</v>
      </c>
      <c r="AE20" s="48" t="s">
        <v>7</v>
      </c>
      <c r="AF20" s="200">
        <v>44176</v>
      </c>
      <c r="AG20" s="201"/>
      <c r="AH20" s="201"/>
      <c r="AI20" s="201"/>
      <c r="AJ20" s="201"/>
      <c r="AK20" s="201"/>
      <c r="AL20" s="201"/>
      <c r="AM20" s="201"/>
    </row>
    <row r="21" spans="1:39" s="116" customFormat="1" ht="243" customHeight="1" x14ac:dyDescent="0.25">
      <c r="A21" s="62">
        <f t="shared" si="0"/>
        <v>11</v>
      </c>
      <c r="B21" s="68" t="s">
        <v>119</v>
      </c>
      <c r="C21" s="68" t="s">
        <v>120</v>
      </c>
      <c r="D21" s="63" t="s">
        <v>626</v>
      </c>
      <c r="E21" s="50" t="s">
        <v>67</v>
      </c>
      <c r="F21" s="30" t="s">
        <v>630</v>
      </c>
      <c r="G21" s="30" t="s">
        <v>631</v>
      </c>
      <c r="H21" s="48">
        <v>4</v>
      </c>
      <c r="I21" s="48">
        <v>4</v>
      </c>
      <c r="J21" s="62">
        <f>+MATRIZ_RIESGOS4[[#This Row],[IMPACTO]]*MATRIZ_RIESGOS4[[#This Row],[PROBABILIDAD]]</f>
        <v>16</v>
      </c>
      <c r="K21" s="48" t="s">
        <v>458</v>
      </c>
      <c r="L21" s="48" t="s">
        <v>461</v>
      </c>
      <c r="M21" s="62" t="str">
        <f>+LOOKUP(MATRIZ_RIESGOS4[[#This Row],[Columna1]],'[4]VALORACIÓN PRO-IMP'!$G$38:$H$51,'[4]VALORACIÓN PRO-IMP'!$I$38:$I$51)</f>
        <v xml:space="preserve">EXTREMO </v>
      </c>
      <c r="N21" s="50" t="s">
        <v>0</v>
      </c>
      <c r="O21" s="30" t="s">
        <v>122</v>
      </c>
      <c r="P21" s="63" t="s">
        <v>123</v>
      </c>
      <c r="Q21" s="50" t="s">
        <v>474</v>
      </c>
      <c r="R21" s="50" t="s">
        <v>463</v>
      </c>
      <c r="S21" s="148">
        <v>1</v>
      </c>
      <c r="T21" s="148">
        <v>1</v>
      </c>
      <c r="U21" s="148">
        <v>1</v>
      </c>
      <c r="V21" s="148" t="s">
        <v>475</v>
      </c>
      <c r="W21" s="149" t="s">
        <v>124</v>
      </c>
      <c r="X21" s="146">
        <v>44116</v>
      </c>
      <c r="Y21" s="173" t="s">
        <v>640</v>
      </c>
      <c r="Z21" s="151">
        <v>100</v>
      </c>
      <c r="AA21" s="147" t="s">
        <v>638</v>
      </c>
      <c r="AB21" s="151" t="s">
        <v>13</v>
      </c>
      <c r="AC21" s="148">
        <v>3</v>
      </c>
      <c r="AD21" s="148">
        <v>2</v>
      </c>
      <c r="AE21" s="48" t="s">
        <v>6</v>
      </c>
      <c r="AF21" s="200">
        <v>44176</v>
      </c>
      <c r="AG21" s="201"/>
      <c r="AH21" s="201"/>
      <c r="AI21" s="201"/>
      <c r="AJ21" s="201"/>
      <c r="AK21" s="201"/>
      <c r="AL21" s="201"/>
      <c r="AM21" s="201"/>
    </row>
    <row r="22" spans="1:39" s="116" customFormat="1" ht="219.75" customHeight="1" x14ac:dyDescent="0.25">
      <c r="A22" s="62">
        <f t="shared" si="0"/>
        <v>12</v>
      </c>
      <c r="B22" s="68" t="s">
        <v>119</v>
      </c>
      <c r="C22" s="69" t="s">
        <v>126</v>
      </c>
      <c r="D22" s="63" t="s">
        <v>440</v>
      </c>
      <c r="E22" s="50" t="s">
        <v>59</v>
      </c>
      <c r="F22" s="30" t="s">
        <v>817</v>
      </c>
      <c r="G22" s="30" t="s">
        <v>639</v>
      </c>
      <c r="H22" s="48">
        <v>5</v>
      </c>
      <c r="I22" s="48">
        <v>1</v>
      </c>
      <c r="J22" s="62">
        <f>+MATRIZ_RIESGOS4[[#This Row],[IMPACTO]]*MATRIZ_RIESGOS4[[#This Row],[PROBABILIDAD]]</f>
        <v>5</v>
      </c>
      <c r="K22" s="48" t="s">
        <v>468</v>
      </c>
      <c r="L22" s="48" t="s">
        <v>469</v>
      </c>
      <c r="M22" s="62" t="str">
        <f>+LOOKUP(MATRIZ_RIESGOS4[[#This Row],[Columna1]],'[4]VALORACIÓN PRO-IMP'!$G$38:$H$51,'[4]VALORACIÓN PRO-IMP'!$I$38:$I$51)</f>
        <v>MODERADO</v>
      </c>
      <c r="N22" s="50" t="s">
        <v>0</v>
      </c>
      <c r="O22" s="30" t="s">
        <v>127</v>
      </c>
      <c r="P22" s="63" t="s">
        <v>128</v>
      </c>
      <c r="Q22" s="50" t="s">
        <v>476</v>
      </c>
      <c r="R22" s="50" t="s">
        <v>459</v>
      </c>
      <c r="S22" s="148">
        <v>2.5</v>
      </c>
      <c r="T22" s="148">
        <v>1</v>
      </c>
      <c r="U22" s="148">
        <v>2.5</v>
      </c>
      <c r="V22" s="148" t="s">
        <v>2</v>
      </c>
      <c r="W22" s="149" t="s">
        <v>129</v>
      </c>
      <c r="X22" s="146">
        <v>44116</v>
      </c>
      <c r="Y22" s="160" t="s">
        <v>641</v>
      </c>
      <c r="Z22" s="151">
        <v>100</v>
      </c>
      <c r="AA22" s="147" t="s">
        <v>642</v>
      </c>
      <c r="AB22" s="151" t="s">
        <v>13</v>
      </c>
      <c r="AC22" s="148">
        <v>3</v>
      </c>
      <c r="AD22" s="148">
        <v>1</v>
      </c>
      <c r="AE22" s="48" t="s">
        <v>7</v>
      </c>
      <c r="AF22" s="200">
        <v>44176</v>
      </c>
      <c r="AG22" s="201"/>
      <c r="AH22" s="201"/>
      <c r="AI22" s="201"/>
      <c r="AJ22" s="201"/>
      <c r="AK22" s="201"/>
      <c r="AL22" s="201"/>
      <c r="AM22" s="201"/>
    </row>
    <row r="23" spans="1:39" s="116" customFormat="1" ht="142.5" x14ac:dyDescent="0.25">
      <c r="A23" s="62">
        <f t="shared" si="0"/>
        <v>13</v>
      </c>
      <c r="B23" s="68" t="s">
        <v>119</v>
      </c>
      <c r="C23" s="69" t="s">
        <v>126</v>
      </c>
      <c r="D23" s="63" t="s">
        <v>627</v>
      </c>
      <c r="E23" s="50" t="s">
        <v>65</v>
      </c>
      <c r="F23" s="30" t="s">
        <v>632</v>
      </c>
      <c r="G23" s="30" t="s">
        <v>633</v>
      </c>
      <c r="H23" s="48">
        <v>2</v>
      </c>
      <c r="I23" s="48">
        <v>3</v>
      </c>
      <c r="J23" s="62">
        <f>+MATRIZ_RIESGOS4[[#This Row],[IMPACTO]]*MATRIZ_RIESGOS4[[#This Row],[PROBABILIDAD]]</f>
        <v>6</v>
      </c>
      <c r="K23" s="48" t="s">
        <v>458</v>
      </c>
      <c r="L23" s="48" t="s">
        <v>6</v>
      </c>
      <c r="M23" s="62" t="str">
        <f>+LOOKUP(MATRIZ_RIESGOS4[[#This Row],[Columna1]],'[4]VALORACIÓN PRO-IMP'!$G$38:$H$51,'[4]VALORACIÓN PRO-IMP'!$I$38:$I$51)</f>
        <v>MODERADO</v>
      </c>
      <c r="N23" s="50" t="s">
        <v>0</v>
      </c>
      <c r="O23" s="30" t="s">
        <v>818</v>
      </c>
      <c r="P23" s="63" t="s">
        <v>133</v>
      </c>
      <c r="Q23" s="50" t="s">
        <v>476</v>
      </c>
      <c r="R23" s="50" t="s">
        <v>477</v>
      </c>
      <c r="S23" s="154">
        <v>1.5</v>
      </c>
      <c r="T23" s="154">
        <v>2</v>
      </c>
      <c r="U23" s="154">
        <v>3</v>
      </c>
      <c r="V23" s="154" t="s">
        <v>2</v>
      </c>
      <c r="W23" s="149" t="s">
        <v>134</v>
      </c>
      <c r="X23" s="168">
        <v>44116</v>
      </c>
      <c r="Y23" s="160" t="s">
        <v>819</v>
      </c>
      <c r="Z23" s="151">
        <v>100</v>
      </c>
      <c r="AA23" s="147" t="s">
        <v>635</v>
      </c>
      <c r="AB23" s="151" t="s">
        <v>13</v>
      </c>
      <c r="AC23" s="148">
        <v>2</v>
      </c>
      <c r="AD23" s="148">
        <v>1</v>
      </c>
      <c r="AE23" s="48" t="s">
        <v>7</v>
      </c>
      <c r="AF23" s="200">
        <v>44176</v>
      </c>
      <c r="AG23" s="201"/>
      <c r="AH23" s="201"/>
      <c r="AI23" s="201"/>
      <c r="AJ23" s="201"/>
      <c r="AK23" s="201"/>
      <c r="AL23" s="201"/>
      <c r="AM23" s="201"/>
    </row>
    <row r="24" spans="1:39" s="116" customFormat="1" ht="151.5" x14ac:dyDescent="0.25">
      <c r="A24" s="62">
        <f t="shared" si="0"/>
        <v>14</v>
      </c>
      <c r="B24" s="68" t="s">
        <v>119</v>
      </c>
      <c r="C24" s="69" t="s">
        <v>136</v>
      </c>
      <c r="D24" s="63" t="s">
        <v>628</v>
      </c>
      <c r="E24" s="50" t="s">
        <v>67</v>
      </c>
      <c r="F24" s="30" t="s">
        <v>643</v>
      </c>
      <c r="G24" s="30" t="s">
        <v>644</v>
      </c>
      <c r="H24" s="48">
        <v>1</v>
      </c>
      <c r="I24" s="48">
        <v>4</v>
      </c>
      <c r="J24" s="62">
        <f>+MATRIZ_RIESGOS4[[#This Row],[IMPACTO]]*MATRIZ_RIESGOS4[[#This Row],[PROBABILIDAD]]</f>
        <v>4</v>
      </c>
      <c r="K24" s="48" t="s">
        <v>458</v>
      </c>
      <c r="L24" s="48" t="s">
        <v>456</v>
      </c>
      <c r="M24" s="62" t="str">
        <f>+LOOKUP(MATRIZ_RIESGOS4[[#This Row],[Columna1]],'[4]VALORACIÓN PRO-IMP'!$G$38:$H$51,'[4]VALORACIÓN PRO-IMP'!$I$38:$I$51)</f>
        <v>MODERADO</v>
      </c>
      <c r="N24" s="50" t="s">
        <v>0</v>
      </c>
      <c r="O24" s="30" t="s">
        <v>138</v>
      </c>
      <c r="P24" s="63" t="s">
        <v>139</v>
      </c>
      <c r="Q24" s="50" t="s">
        <v>478</v>
      </c>
      <c r="R24" s="50" t="s">
        <v>459</v>
      </c>
      <c r="S24" s="148">
        <v>1</v>
      </c>
      <c r="T24" s="148">
        <v>3.2</v>
      </c>
      <c r="U24" s="148">
        <v>3.2</v>
      </c>
      <c r="V24" s="148" t="s">
        <v>2</v>
      </c>
      <c r="W24" s="149" t="s">
        <v>140</v>
      </c>
      <c r="X24" s="146">
        <v>44116</v>
      </c>
      <c r="Y24" s="173" t="s">
        <v>648</v>
      </c>
      <c r="Z24" s="151">
        <v>100</v>
      </c>
      <c r="AA24" s="173" t="s">
        <v>645</v>
      </c>
      <c r="AB24" s="151" t="s">
        <v>13</v>
      </c>
      <c r="AC24" s="148">
        <v>2</v>
      </c>
      <c r="AD24" s="148">
        <v>1</v>
      </c>
      <c r="AE24" s="48" t="s">
        <v>7</v>
      </c>
      <c r="AF24" s="200">
        <v>44176</v>
      </c>
      <c r="AG24" s="201"/>
      <c r="AH24" s="201"/>
      <c r="AI24" s="201"/>
      <c r="AJ24" s="201"/>
      <c r="AK24" s="201"/>
      <c r="AL24" s="201"/>
      <c r="AM24" s="201"/>
    </row>
    <row r="25" spans="1:39" s="116" customFormat="1" ht="264.75" customHeight="1" x14ac:dyDescent="0.25">
      <c r="A25" s="62">
        <f t="shared" si="0"/>
        <v>15</v>
      </c>
      <c r="B25" s="69" t="s">
        <v>142</v>
      </c>
      <c r="C25" s="69" t="s">
        <v>143</v>
      </c>
      <c r="D25" s="63" t="s">
        <v>945</v>
      </c>
      <c r="E25" s="50" t="s">
        <v>929</v>
      </c>
      <c r="F25" s="30" t="s">
        <v>680</v>
      </c>
      <c r="G25" s="30" t="s">
        <v>681</v>
      </c>
      <c r="H25" s="48">
        <v>3</v>
      </c>
      <c r="I25" s="48">
        <v>3</v>
      </c>
      <c r="J25" s="62">
        <f>+MATRIZ_RIESGOS4[[#This Row],[IMPACTO]]*MATRIZ_RIESGOS4[[#This Row],[PROBABILIDAD]]</f>
        <v>9</v>
      </c>
      <c r="K25" s="48" t="s">
        <v>455</v>
      </c>
      <c r="L25" s="48" t="s">
        <v>6</v>
      </c>
      <c r="M25" s="62" t="str">
        <f>+LOOKUP(MATRIZ_RIESGOS4[[#This Row],[Columna1]],'[4]VALORACIÓN PRO-IMP'!$G$38:$H$51,'[4]VALORACIÓN PRO-IMP'!$I$38:$I$51)</f>
        <v xml:space="preserve">ALTO </v>
      </c>
      <c r="N25" s="50" t="s">
        <v>0</v>
      </c>
      <c r="O25" s="30" t="s">
        <v>145</v>
      </c>
      <c r="P25" s="180" t="s">
        <v>146</v>
      </c>
      <c r="Q25" s="50" t="s">
        <v>479</v>
      </c>
      <c r="R25" s="50" t="s">
        <v>471</v>
      </c>
      <c r="S25" s="148">
        <v>1</v>
      </c>
      <c r="T25" s="148">
        <v>1</v>
      </c>
      <c r="U25" s="148">
        <v>1</v>
      </c>
      <c r="V25" s="148" t="s">
        <v>2</v>
      </c>
      <c r="W25" s="150" t="s">
        <v>147</v>
      </c>
      <c r="X25" s="146">
        <v>44116</v>
      </c>
      <c r="Y25" s="173" t="s">
        <v>149</v>
      </c>
      <c r="Z25" s="151" t="s">
        <v>150</v>
      </c>
      <c r="AA25" s="147" t="s">
        <v>686</v>
      </c>
      <c r="AB25" s="151" t="s">
        <v>13</v>
      </c>
      <c r="AC25" s="148">
        <v>2</v>
      </c>
      <c r="AD25" s="148">
        <v>1</v>
      </c>
      <c r="AE25" s="48" t="s">
        <v>7</v>
      </c>
      <c r="AF25" s="200">
        <v>44176</v>
      </c>
      <c r="AG25" s="201"/>
      <c r="AH25" s="201"/>
      <c r="AI25" s="201"/>
      <c r="AJ25" s="201"/>
      <c r="AK25" s="201"/>
      <c r="AL25" s="201"/>
      <c r="AM25" s="201"/>
    </row>
    <row r="26" spans="1:39" s="116" customFormat="1" ht="176.25" customHeight="1" x14ac:dyDescent="0.25">
      <c r="A26" s="62">
        <f t="shared" si="0"/>
        <v>16</v>
      </c>
      <c r="B26" s="69" t="s">
        <v>142</v>
      </c>
      <c r="C26" s="69" t="s">
        <v>151</v>
      </c>
      <c r="D26" s="63" t="s">
        <v>152</v>
      </c>
      <c r="E26" s="50" t="s">
        <v>65</v>
      </c>
      <c r="F26" s="30" t="s">
        <v>682</v>
      </c>
      <c r="G26" s="30" t="s">
        <v>683</v>
      </c>
      <c r="H26" s="48">
        <v>4</v>
      </c>
      <c r="I26" s="48">
        <v>4</v>
      </c>
      <c r="J26" s="62">
        <f>+MATRIZ_RIESGOS4[[#This Row],[IMPACTO]]*MATRIZ_RIESGOS4[[#This Row],[PROBABILIDAD]]</f>
        <v>16</v>
      </c>
      <c r="K26" s="48" t="s">
        <v>458</v>
      </c>
      <c r="L26" s="48" t="s">
        <v>461</v>
      </c>
      <c r="M26" s="62" t="str">
        <f>+LOOKUP(MATRIZ_RIESGOS4[[#This Row],[Columna1]],'[4]VALORACIÓN PRO-IMP'!$G$38:$H$51,'[4]VALORACIÓN PRO-IMP'!$I$38:$I$51)</f>
        <v xml:space="preserve">EXTREMO </v>
      </c>
      <c r="N26" s="50" t="s">
        <v>0</v>
      </c>
      <c r="O26" s="30" t="s">
        <v>153</v>
      </c>
      <c r="P26" s="180" t="s">
        <v>154</v>
      </c>
      <c r="Q26" s="50" t="s">
        <v>480</v>
      </c>
      <c r="R26" s="50" t="s">
        <v>459</v>
      </c>
      <c r="S26" s="148">
        <v>1</v>
      </c>
      <c r="T26" s="148">
        <v>1</v>
      </c>
      <c r="U26" s="148">
        <v>1</v>
      </c>
      <c r="V26" s="148" t="s">
        <v>2</v>
      </c>
      <c r="W26" s="165" t="s">
        <v>155</v>
      </c>
      <c r="X26" s="146">
        <v>44116</v>
      </c>
      <c r="Y26" s="169" t="s">
        <v>157</v>
      </c>
      <c r="Z26" s="170">
        <v>1</v>
      </c>
      <c r="AA26" s="147" t="s">
        <v>687</v>
      </c>
      <c r="AB26" s="151" t="s">
        <v>13</v>
      </c>
      <c r="AC26" s="148">
        <v>3</v>
      </c>
      <c r="AD26" s="148">
        <v>3</v>
      </c>
      <c r="AE26" s="48" t="s">
        <v>6</v>
      </c>
      <c r="AF26" s="200">
        <v>44176</v>
      </c>
      <c r="AG26" s="201"/>
      <c r="AH26" s="201"/>
      <c r="AI26" s="201"/>
      <c r="AJ26" s="201"/>
      <c r="AK26" s="201"/>
      <c r="AL26" s="201"/>
      <c r="AM26" s="201"/>
    </row>
    <row r="27" spans="1:39" s="116" customFormat="1" ht="213.75" x14ac:dyDescent="0.25">
      <c r="A27" s="62">
        <f t="shared" si="0"/>
        <v>17</v>
      </c>
      <c r="B27" s="69" t="s">
        <v>142</v>
      </c>
      <c r="C27" s="69" t="s">
        <v>158</v>
      </c>
      <c r="D27" s="63" t="s">
        <v>159</v>
      </c>
      <c r="E27" s="50" t="s">
        <v>932</v>
      </c>
      <c r="F27" s="30" t="s">
        <v>684</v>
      </c>
      <c r="G27" s="30" t="s">
        <v>685</v>
      </c>
      <c r="H27" s="48">
        <v>5</v>
      </c>
      <c r="I27" s="48">
        <v>4</v>
      </c>
      <c r="J27" s="62">
        <f>+MATRIZ_RIESGOS4[[#This Row],[IMPACTO]]*MATRIZ_RIESGOS4[[#This Row],[PROBABILIDAD]]</f>
        <v>20</v>
      </c>
      <c r="K27" s="48" t="s">
        <v>458</v>
      </c>
      <c r="L27" s="48" t="s">
        <v>469</v>
      </c>
      <c r="M27" s="62" t="str">
        <f>+LOOKUP(MATRIZ_RIESGOS4[[#This Row],[Columna1]],'[4]VALORACIÓN PRO-IMP'!$G$38:$H$51,'[4]VALORACIÓN PRO-IMP'!$I$38:$I$51)</f>
        <v xml:space="preserve">EXTREMO </v>
      </c>
      <c r="N27" s="50" t="s">
        <v>0</v>
      </c>
      <c r="O27" s="57" t="s">
        <v>160</v>
      </c>
      <c r="P27" s="180" t="s">
        <v>161</v>
      </c>
      <c r="Q27" s="61" t="s">
        <v>481</v>
      </c>
      <c r="R27" s="50" t="s">
        <v>459</v>
      </c>
      <c r="S27" s="148">
        <v>2.5</v>
      </c>
      <c r="T27" s="148">
        <v>2</v>
      </c>
      <c r="U27" s="148">
        <v>5</v>
      </c>
      <c r="V27" s="148" t="s">
        <v>475</v>
      </c>
      <c r="W27" s="150" t="s">
        <v>155</v>
      </c>
      <c r="X27" s="146">
        <v>44116</v>
      </c>
      <c r="Y27" s="169" t="s">
        <v>816</v>
      </c>
      <c r="Z27" s="170">
        <v>0.92110000000000003</v>
      </c>
      <c r="AA27" s="147" t="s">
        <v>688</v>
      </c>
      <c r="AB27" s="151" t="s">
        <v>13</v>
      </c>
      <c r="AC27" s="148">
        <v>4</v>
      </c>
      <c r="AD27" s="148">
        <v>1</v>
      </c>
      <c r="AE27" s="48" t="s">
        <v>6</v>
      </c>
      <c r="AF27" s="200">
        <v>44176</v>
      </c>
      <c r="AG27" s="201"/>
      <c r="AH27" s="201"/>
      <c r="AI27" s="201"/>
      <c r="AJ27" s="201"/>
      <c r="AK27" s="201"/>
      <c r="AL27" s="201"/>
      <c r="AM27" s="201"/>
    </row>
    <row r="28" spans="1:39" s="116" customFormat="1" ht="124.5" x14ac:dyDescent="0.25">
      <c r="A28" s="62">
        <f t="shared" si="0"/>
        <v>18</v>
      </c>
      <c r="B28" s="69" t="s">
        <v>164</v>
      </c>
      <c r="C28" s="69" t="s">
        <v>165</v>
      </c>
      <c r="D28" s="63" t="s">
        <v>166</v>
      </c>
      <c r="E28" s="50" t="s">
        <v>64</v>
      </c>
      <c r="F28" s="30" t="s">
        <v>689</v>
      </c>
      <c r="G28" s="30" t="s">
        <v>690</v>
      </c>
      <c r="H28" s="48">
        <v>2</v>
      </c>
      <c r="I28" s="48">
        <v>4</v>
      </c>
      <c r="J28" s="62">
        <f>+MATRIZ_RIESGOS4[[#This Row],[IMPACTO]]*MATRIZ_RIESGOS4[[#This Row],[PROBABILIDAD]]</f>
        <v>8</v>
      </c>
      <c r="K28" s="48" t="s">
        <v>458</v>
      </c>
      <c r="L28" s="48" t="s">
        <v>482</v>
      </c>
      <c r="M28" s="62" t="str">
        <f>+LOOKUP(MATRIZ_RIESGOS4[[#This Row],[Columna1]],'[4]VALORACIÓN PRO-IMP'!$G$38:$H$51,'[4]VALORACIÓN PRO-IMP'!$I$38:$I$51)</f>
        <v xml:space="preserve">ALTO </v>
      </c>
      <c r="N28" s="50" t="s">
        <v>0</v>
      </c>
      <c r="O28" s="57" t="s">
        <v>167</v>
      </c>
      <c r="P28" s="63" t="s">
        <v>168</v>
      </c>
      <c r="Q28" s="61" t="s">
        <v>483</v>
      </c>
      <c r="R28" s="50" t="s">
        <v>16</v>
      </c>
      <c r="S28" s="148">
        <v>1</v>
      </c>
      <c r="T28" s="148">
        <v>2</v>
      </c>
      <c r="U28" s="148">
        <v>2</v>
      </c>
      <c r="V28" s="148" t="s">
        <v>2</v>
      </c>
      <c r="W28" s="150" t="s">
        <v>169</v>
      </c>
      <c r="X28" s="146">
        <v>44116</v>
      </c>
      <c r="Y28" s="169" t="s">
        <v>171</v>
      </c>
      <c r="Z28" s="170" t="s">
        <v>172</v>
      </c>
      <c r="AA28" s="160" t="s">
        <v>695</v>
      </c>
      <c r="AB28" s="123" t="s">
        <v>13</v>
      </c>
      <c r="AC28" s="148">
        <v>2</v>
      </c>
      <c r="AD28" s="148">
        <v>1</v>
      </c>
      <c r="AE28" s="48" t="s">
        <v>7</v>
      </c>
      <c r="AF28" s="200">
        <v>44176</v>
      </c>
      <c r="AG28" s="201"/>
      <c r="AH28" s="201"/>
      <c r="AI28" s="201"/>
      <c r="AJ28" s="201"/>
      <c r="AK28" s="201"/>
      <c r="AL28" s="201"/>
      <c r="AM28" s="201"/>
    </row>
    <row r="29" spans="1:39" s="116" customFormat="1" ht="115.5" x14ac:dyDescent="0.25">
      <c r="A29" s="62">
        <f t="shared" si="0"/>
        <v>19</v>
      </c>
      <c r="B29" s="69" t="s">
        <v>164</v>
      </c>
      <c r="C29" s="69" t="s">
        <v>173</v>
      </c>
      <c r="D29" s="63" t="s">
        <v>174</v>
      </c>
      <c r="E29" s="50" t="s">
        <v>64</v>
      </c>
      <c r="F29" s="30" t="s">
        <v>691</v>
      </c>
      <c r="G29" s="30" t="s">
        <v>692</v>
      </c>
      <c r="H29" s="48">
        <v>5</v>
      </c>
      <c r="I29" s="48">
        <v>1</v>
      </c>
      <c r="J29" s="62">
        <f>+MATRIZ_RIESGOS4[[#This Row],[IMPACTO]]*MATRIZ_RIESGOS4[[#This Row],[PROBABILIDAD]]</f>
        <v>5</v>
      </c>
      <c r="K29" s="48" t="s">
        <v>468</v>
      </c>
      <c r="L29" s="48" t="s">
        <v>469</v>
      </c>
      <c r="M29" s="62" t="str">
        <f>+LOOKUP(MATRIZ_RIESGOS4[[#This Row],[Columna1]],'[4]VALORACIÓN PRO-IMP'!$G$38:$H$51,'[4]VALORACIÓN PRO-IMP'!$I$38:$I$51)</f>
        <v>MODERADO</v>
      </c>
      <c r="N29" s="50" t="s">
        <v>0</v>
      </c>
      <c r="O29" s="57" t="s">
        <v>175</v>
      </c>
      <c r="P29" s="63" t="s">
        <v>176</v>
      </c>
      <c r="Q29" s="61" t="s">
        <v>484</v>
      </c>
      <c r="R29" s="50" t="s">
        <v>463</v>
      </c>
      <c r="S29" s="148">
        <v>2.5</v>
      </c>
      <c r="T29" s="148">
        <v>1</v>
      </c>
      <c r="U29" s="148">
        <v>2.5</v>
      </c>
      <c r="V29" s="148" t="s">
        <v>2</v>
      </c>
      <c r="W29" s="149" t="s">
        <v>177</v>
      </c>
      <c r="X29" s="146">
        <v>44116</v>
      </c>
      <c r="Y29" s="169" t="s">
        <v>179</v>
      </c>
      <c r="Z29" s="170">
        <v>1</v>
      </c>
      <c r="AA29" s="160" t="s">
        <v>696</v>
      </c>
      <c r="AB29" s="123" t="s">
        <v>13</v>
      </c>
      <c r="AC29" s="148">
        <v>2</v>
      </c>
      <c r="AD29" s="148">
        <v>1</v>
      </c>
      <c r="AE29" s="48" t="s">
        <v>7</v>
      </c>
      <c r="AF29" s="200">
        <v>44176</v>
      </c>
      <c r="AG29" s="201"/>
      <c r="AH29" s="201"/>
      <c r="AI29" s="201"/>
      <c r="AJ29" s="201"/>
      <c r="AK29" s="201"/>
      <c r="AL29" s="201"/>
      <c r="AM29" s="201"/>
    </row>
    <row r="30" spans="1:39" s="116" customFormat="1" ht="206.25" x14ac:dyDescent="0.25">
      <c r="A30" s="62">
        <f t="shared" si="0"/>
        <v>20</v>
      </c>
      <c r="B30" s="68" t="s">
        <v>964</v>
      </c>
      <c r="C30" s="68" t="s">
        <v>350</v>
      </c>
      <c r="D30" s="163" t="s">
        <v>897</v>
      </c>
      <c r="E30" s="50" t="s">
        <v>72</v>
      </c>
      <c r="F30" s="53" t="s">
        <v>898</v>
      </c>
      <c r="G30" s="30" t="s">
        <v>899</v>
      </c>
      <c r="H30" s="48">
        <v>3</v>
      </c>
      <c r="I30" s="48">
        <v>3</v>
      </c>
      <c r="J30" s="62">
        <f>+MATRIZ_RIESGOS4[[#This Row],[IMPACTO]]*MATRIZ_RIESGOS4[[#This Row],[PROBABILIDAD]]</f>
        <v>9</v>
      </c>
      <c r="K30" s="48" t="s">
        <v>458</v>
      </c>
      <c r="L30" s="48" t="s">
        <v>461</v>
      </c>
      <c r="M30" s="62" t="str">
        <f>+LOOKUP(MATRIZ_RIESGOS4[[#This Row],[Columna1]],'[4]VALORACIÓN PRO-IMP'!$G$38:$H$51,'[4]VALORACIÓN PRO-IMP'!$I$38:$I$51)</f>
        <v xml:space="preserve">ALTO </v>
      </c>
      <c r="N30" s="50" t="s">
        <v>0</v>
      </c>
      <c r="O30" s="30" t="s">
        <v>900</v>
      </c>
      <c r="P30" s="63" t="s">
        <v>901</v>
      </c>
      <c r="Q30" s="50" t="s">
        <v>484</v>
      </c>
      <c r="R30" s="50" t="s">
        <v>459</v>
      </c>
      <c r="S30" s="154">
        <v>3.2</v>
      </c>
      <c r="T30" s="154">
        <v>3.2</v>
      </c>
      <c r="U30" s="154">
        <v>10.240000000000002</v>
      </c>
      <c r="V30" s="154" t="s">
        <v>1</v>
      </c>
      <c r="W30" s="149" t="s">
        <v>184</v>
      </c>
      <c r="X30" s="168">
        <v>44116</v>
      </c>
      <c r="Y30" s="169" t="s">
        <v>902</v>
      </c>
      <c r="Z30" s="170">
        <v>1</v>
      </c>
      <c r="AA30" s="147" t="s">
        <v>903</v>
      </c>
      <c r="AB30" s="151" t="s">
        <v>8</v>
      </c>
      <c r="AC30" s="154">
        <v>2</v>
      </c>
      <c r="AD30" s="154">
        <v>3</v>
      </c>
      <c r="AE30" s="48" t="s">
        <v>6</v>
      </c>
      <c r="AF30" s="200">
        <v>44176</v>
      </c>
      <c r="AG30" s="201"/>
      <c r="AH30" s="201"/>
      <c r="AI30" s="201"/>
      <c r="AJ30" s="201"/>
      <c r="AK30" s="201"/>
      <c r="AL30" s="201"/>
      <c r="AM30" s="201"/>
    </row>
    <row r="31" spans="1:39" s="116" customFormat="1" ht="147.75" customHeight="1" x14ac:dyDescent="0.25">
      <c r="A31" s="62">
        <f t="shared" si="0"/>
        <v>21</v>
      </c>
      <c r="B31" s="68" t="s">
        <v>164</v>
      </c>
      <c r="C31" s="68" t="s">
        <v>188</v>
      </c>
      <c r="D31" s="163" t="s">
        <v>904</v>
      </c>
      <c r="E31" s="50" t="s">
        <v>63</v>
      </c>
      <c r="F31" s="30" t="s">
        <v>905</v>
      </c>
      <c r="G31" s="30" t="s">
        <v>906</v>
      </c>
      <c r="H31" s="48">
        <v>3</v>
      </c>
      <c r="I31" s="48">
        <v>2</v>
      </c>
      <c r="J31" s="62">
        <f>+MATRIZ_RIESGOS4[[#This Row],[IMPACTO]]*MATRIZ_RIESGOS4[[#This Row],[PROBABILIDAD]]</f>
        <v>6</v>
      </c>
      <c r="K31" s="48" t="s">
        <v>458</v>
      </c>
      <c r="L31" s="48" t="s">
        <v>461</v>
      </c>
      <c r="M31" s="62" t="str">
        <f>+LOOKUP(MATRIZ_RIESGOS4[[#This Row],[Columna1]],'[4]VALORACIÓN PRO-IMP'!$G$38:$H$51,'[4]VALORACIÓN PRO-IMP'!$I$38:$I$51)</f>
        <v>MODERADO</v>
      </c>
      <c r="N31" s="50" t="s">
        <v>0</v>
      </c>
      <c r="O31" s="30" t="s">
        <v>907</v>
      </c>
      <c r="P31" s="63" t="s">
        <v>908</v>
      </c>
      <c r="Q31" s="50" t="s">
        <v>484</v>
      </c>
      <c r="R31" s="50" t="s">
        <v>463</v>
      </c>
      <c r="S31" s="154">
        <v>1</v>
      </c>
      <c r="T31" s="154">
        <v>1</v>
      </c>
      <c r="U31" s="154">
        <v>1</v>
      </c>
      <c r="V31" s="154" t="s">
        <v>2</v>
      </c>
      <c r="W31" s="149" t="s">
        <v>192</v>
      </c>
      <c r="X31" s="168">
        <v>44116</v>
      </c>
      <c r="Y31" s="169" t="s">
        <v>907</v>
      </c>
      <c r="Z31" s="170">
        <v>1</v>
      </c>
      <c r="AA31" s="151" t="s">
        <v>909</v>
      </c>
      <c r="AB31" s="151" t="s">
        <v>13</v>
      </c>
      <c r="AC31" s="154">
        <v>1</v>
      </c>
      <c r="AD31" s="154">
        <v>1</v>
      </c>
      <c r="AE31" s="48" t="s">
        <v>7</v>
      </c>
      <c r="AF31" s="200">
        <v>44176</v>
      </c>
      <c r="AG31" s="201"/>
      <c r="AH31" s="201"/>
      <c r="AI31" s="201"/>
      <c r="AJ31" s="201"/>
      <c r="AK31" s="201"/>
      <c r="AL31" s="201"/>
      <c r="AM31" s="201"/>
    </row>
    <row r="32" spans="1:39" s="116" customFormat="1" ht="115.5" x14ac:dyDescent="0.25">
      <c r="A32" s="62">
        <f t="shared" si="0"/>
        <v>22</v>
      </c>
      <c r="B32" s="69" t="s">
        <v>164</v>
      </c>
      <c r="C32" s="69" t="s">
        <v>195</v>
      </c>
      <c r="D32" s="63" t="s">
        <v>196</v>
      </c>
      <c r="E32" s="50" t="s">
        <v>929</v>
      </c>
      <c r="F32" s="30" t="s">
        <v>693</v>
      </c>
      <c r="G32" s="30" t="s">
        <v>694</v>
      </c>
      <c r="H32" s="48">
        <v>2</v>
      </c>
      <c r="I32" s="48">
        <v>1</v>
      </c>
      <c r="J32" s="62">
        <f>+MATRIZ_RIESGOS4[[#This Row],[IMPACTO]]*MATRIZ_RIESGOS4[[#This Row],[PROBABILIDAD]]</f>
        <v>2</v>
      </c>
      <c r="K32" s="48" t="s">
        <v>468</v>
      </c>
      <c r="L32" s="48" t="s">
        <v>482</v>
      </c>
      <c r="M32" s="62" t="str">
        <f>+LOOKUP(MATRIZ_RIESGOS4[[#This Row],[Columna1]],'[4]VALORACIÓN PRO-IMP'!$G$38:$H$51,'[4]VALORACIÓN PRO-IMP'!$I$38:$I$51)</f>
        <v>BAJO</v>
      </c>
      <c r="N32" s="50" t="s">
        <v>0</v>
      </c>
      <c r="O32" s="57" t="s">
        <v>197</v>
      </c>
      <c r="P32" s="63" t="s">
        <v>198</v>
      </c>
      <c r="Q32" s="61" t="s">
        <v>485</v>
      </c>
      <c r="R32" s="50" t="s">
        <v>486</v>
      </c>
      <c r="S32" s="148">
        <v>1</v>
      </c>
      <c r="T32" s="148">
        <v>1</v>
      </c>
      <c r="U32" s="148">
        <v>1</v>
      </c>
      <c r="V32" s="148" t="s">
        <v>2</v>
      </c>
      <c r="W32" s="150" t="s">
        <v>199</v>
      </c>
      <c r="X32" s="146">
        <v>44116</v>
      </c>
      <c r="Y32" s="169" t="s">
        <v>201</v>
      </c>
      <c r="Z32" s="170">
        <v>0.93</v>
      </c>
      <c r="AA32" s="147" t="s">
        <v>697</v>
      </c>
      <c r="AB32" s="151" t="s">
        <v>13</v>
      </c>
      <c r="AC32" s="148">
        <v>2</v>
      </c>
      <c r="AD32" s="148">
        <v>1</v>
      </c>
      <c r="AE32" s="48" t="s">
        <v>7</v>
      </c>
      <c r="AF32" s="200">
        <v>44176</v>
      </c>
      <c r="AG32" s="201"/>
      <c r="AH32" s="201"/>
      <c r="AI32" s="201"/>
      <c r="AJ32" s="201"/>
      <c r="AK32" s="201"/>
      <c r="AL32" s="201"/>
      <c r="AM32" s="201"/>
    </row>
    <row r="33" spans="1:39" s="116" customFormat="1" ht="128.25" x14ac:dyDescent="0.25">
      <c r="A33" s="62">
        <f t="shared" si="0"/>
        <v>23</v>
      </c>
      <c r="B33" s="69" t="s">
        <v>164</v>
      </c>
      <c r="C33" s="69" t="s">
        <v>965</v>
      </c>
      <c r="D33" s="63" t="s">
        <v>971</v>
      </c>
      <c r="E33" s="50" t="s">
        <v>922</v>
      </c>
      <c r="F33" s="30" t="s">
        <v>972</v>
      </c>
      <c r="G33" s="30" t="s">
        <v>973</v>
      </c>
      <c r="H33" s="48">
        <v>4</v>
      </c>
      <c r="I33" s="48">
        <v>2</v>
      </c>
      <c r="J33" s="62">
        <f>+MATRIZ_RIESGOS4[[#This Row],[IMPACTO]]*MATRIZ_RIESGOS4[[#This Row],[PROBABILIDAD]]</f>
        <v>8</v>
      </c>
      <c r="K33" s="48" t="s">
        <v>460</v>
      </c>
      <c r="L33" s="48" t="s">
        <v>461</v>
      </c>
      <c r="M33" s="62" t="str">
        <f>+LOOKUP(MATRIZ_RIESGOS4[[#This Row],[Columna1]],'[4]VALORACIÓN PRO-IMP'!$G$38:$H$51,'[4]VALORACIÓN PRO-IMP'!$I$38:$I$51)</f>
        <v xml:space="preserve">ALTO </v>
      </c>
      <c r="N33" s="50" t="s">
        <v>0</v>
      </c>
      <c r="O33" s="30" t="s">
        <v>182</v>
      </c>
      <c r="P33" s="63" t="s">
        <v>204</v>
      </c>
      <c r="Q33" s="61" t="s">
        <v>484</v>
      </c>
      <c r="R33" s="50" t="s">
        <v>463</v>
      </c>
      <c r="S33" s="148">
        <v>2</v>
      </c>
      <c r="T33" s="148">
        <v>1.5</v>
      </c>
      <c r="U33" s="148">
        <v>3</v>
      </c>
      <c r="V33" s="148" t="s">
        <v>2</v>
      </c>
      <c r="W33" s="150" t="s">
        <v>205</v>
      </c>
      <c r="X33" s="146">
        <v>44116</v>
      </c>
      <c r="Y33" s="169" t="s">
        <v>975</v>
      </c>
      <c r="Z33" s="170">
        <v>1</v>
      </c>
      <c r="AA33" s="151" t="s">
        <v>974</v>
      </c>
      <c r="AB33" s="151" t="s">
        <v>13</v>
      </c>
      <c r="AC33" s="148">
        <v>2</v>
      </c>
      <c r="AD33" s="148">
        <v>1</v>
      </c>
      <c r="AE33" s="48" t="s">
        <v>7</v>
      </c>
      <c r="AF33" s="200">
        <v>44176</v>
      </c>
      <c r="AG33" s="201"/>
      <c r="AH33" s="201"/>
      <c r="AI33" s="201"/>
      <c r="AJ33" s="201"/>
      <c r="AK33" s="201"/>
      <c r="AL33" s="201"/>
      <c r="AM33" s="201"/>
    </row>
    <row r="34" spans="1:39" s="116" customFormat="1" ht="210.75" x14ac:dyDescent="0.25">
      <c r="A34" s="62">
        <f t="shared" si="0"/>
        <v>24</v>
      </c>
      <c r="B34" s="69" t="s">
        <v>207</v>
      </c>
      <c r="C34" s="69" t="s">
        <v>208</v>
      </c>
      <c r="D34" s="63" t="s">
        <v>209</v>
      </c>
      <c r="E34" s="50" t="s">
        <v>60</v>
      </c>
      <c r="F34" s="30" t="s">
        <v>702</v>
      </c>
      <c r="G34" s="30" t="s">
        <v>703</v>
      </c>
      <c r="H34" s="48">
        <v>4</v>
      </c>
      <c r="I34" s="48">
        <v>2</v>
      </c>
      <c r="J34" s="62">
        <f>+MATRIZ_RIESGOS4[[#This Row],[IMPACTO]]*MATRIZ_RIESGOS4[[#This Row],[PROBABILIDAD]]</f>
        <v>8</v>
      </c>
      <c r="K34" s="48" t="s">
        <v>460</v>
      </c>
      <c r="L34" s="48" t="s">
        <v>461</v>
      </c>
      <c r="M34" s="62" t="str">
        <f>+LOOKUP(MATRIZ_RIESGOS4[[#This Row],[Columna1]],'[4]VALORACIÓN PRO-IMP'!$G$38:$H$51,'[4]VALORACIÓN PRO-IMP'!$I$38:$I$51)</f>
        <v xml:space="preserve">ALTO </v>
      </c>
      <c r="N34" s="50" t="s">
        <v>0</v>
      </c>
      <c r="O34" s="30" t="s">
        <v>210</v>
      </c>
      <c r="P34" s="181" t="s">
        <v>211</v>
      </c>
      <c r="Q34" s="50" t="s">
        <v>487</v>
      </c>
      <c r="R34" s="50" t="s">
        <v>459</v>
      </c>
      <c r="S34" s="148">
        <v>1</v>
      </c>
      <c r="T34" s="148">
        <v>1</v>
      </c>
      <c r="U34" s="148">
        <v>1</v>
      </c>
      <c r="V34" s="148" t="s">
        <v>2</v>
      </c>
      <c r="W34" s="149" t="s">
        <v>212</v>
      </c>
      <c r="X34" s="146">
        <v>44116</v>
      </c>
      <c r="Y34" s="173" t="s">
        <v>807</v>
      </c>
      <c r="Z34" s="172">
        <v>1</v>
      </c>
      <c r="AA34" s="147" t="s">
        <v>808</v>
      </c>
      <c r="AB34" s="151" t="s">
        <v>13</v>
      </c>
      <c r="AC34" s="148">
        <v>1</v>
      </c>
      <c r="AD34" s="148">
        <v>1</v>
      </c>
      <c r="AE34" s="48" t="s">
        <v>7</v>
      </c>
      <c r="AF34" s="200">
        <v>44176</v>
      </c>
      <c r="AG34" s="201"/>
      <c r="AH34" s="201"/>
      <c r="AI34" s="201"/>
      <c r="AJ34" s="201"/>
      <c r="AK34" s="201"/>
      <c r="AL34" s="201"/>
      <c r="AM34" s="201"/>
    </row>
    <row r="35" spans="1:39" s="116" customFormat="1" ht="122.25" customHeight="1" x14ac:dyDescent="0.25">
      <c r="A35" s="62">
        <f t="shared" si="0"/>
        <v>25</v>
      </c>
      <c r="B35" s="69" t="s">
        <v>207</v>
      </c>
      <c r="C35" s="69" t="s">
        <v>208</v>
      </c>
      <c r="D35" s="63" t="s">
        <v>215</v>
      </c>
      <c r="E35" s="50" t="s">
        <v>64</v>
      </c>
      <c r="F35" s="30" t="s">
        <v>704</v>
      </c>
      <c r="G35" s="30" t="s">
        <v>705</v>
      </c>
      <c r="H35" s="48">
        <v>3</v>
      </c>
      <c r="I35" s="48">
        <v>3</v>
      </c>
      <c r="J35" s="62">
        <f>+MATRIZ_RIESGOS4[[#This Row],[IMPACTO]]*MATRIZ_RIESGOS4[[#This Row],[PROBABILIDAD]]</f>
        <v>9</v>
      </c>
      <c r="K35" s="48" t="s">
        <v>455</v>
      </c>
      <c r="L35" s="48" t="s">
        <v>6</v>
      </c>
      <c r="M35" s="62" t="str">
        <f>+LOOKUP(MATRIZ_RIESGOS4[[#This Row],[Columna1]],'[4]VALORACIÓN PRO-IMP'!$G$38:$H$51,'[4]VALORACIÓN PRO-IMP'!$I$38:$I$51)</f>
        <v xml:space="preserve">ALTO </v>
      </c>
      <c r="N35" s="50" t="s">
        <v>0</v>
      </c>
      <c r="O35" s="30" t="s">
        <v>216</v>
      </c>
      <c r="P35" s="181" t="s">
        <v>217</v>
      </c>
      <c r="Q35" s="50" t="s">
        <v>488</v>
      </c>
      <c r="R35" s="50" t="s">
        <v>463</v>
      </c>
      <c r="S35" s="148">
        <v>1</v>
      </c>
      <c r="T35" s="148">
        <v>1</v>
      </c>
      <c r="U35" s="148">
        <v>1</v>
      </c>
      <c r="V35" s="148" t="s">
        <v>2</v>
      </c>
      <c r="W35" s="149" t="s">
        <v>218</v>
      </c>
      <c r="X35" s="146">
        <v>44116</v>
      </c>
      <c r="Y35" s="173" t="s">
        <v>820</v>
      </c>
      <c r="Z35" s="172">
        <v>1</v>
      </c>
      <c r="AA35" s="147" t="s">
        <v>712</v>
      </c>
      <c r="AB35" s="151" t="s">
        <v>13</v>
      </c>
      <c r="AC35" s="154">
        <v>1</v>
      </c>
      <c r="AD35" s="154">
        <v>1</v>
      </c>
      <c r="AE35" s="48" t="s">
        <v>7</v>
      </c>
      <c r="AF35" s="200">
        <v>44176</v>
      </c>
      <c r="AG35" s="201"/>
      <c r="AH35" s="201"/>
      <c r="AI35" s="201"/>
      <c r="AJ35" s="201"/>
      <c r="AK35" s="201"/>
      <c r="AL35" s="201"/>
      <c r="AM35" s="201"/>
    </row>
    <row r="36" spans="1:39" s="116" customFormat="1" ht="213.75" x14ac:dyDescent="0.25">
      <c r="A36" s="62">
        <f t="shared" si="0"/>
        <v>26</v>
      </c>
      <c r="B36" s="69" t="s">
        <v>207</v>
      </c>
      <c r="C36" s="69" t="s">
        <v>221</v>
      </c>
      <c r="D36" s="64" t="s">
        <v>222</v>
      </c>
      <c r="E36" s="50" t="s">
        <v>59</v>
      </c>
      <c r="F36" s="30" t="s">
        <v>706</v>
      </c>
      <c r="G36" s="30" t="s">
        <v>707</v>
      </c>
      <c r="H36" s="48">
        <v>5</v>
      </c>
      <c r="I36" s="48">
        <v>1</v>
      </c>
      <c r="J36" s="62">
        <f>+MATRIZ_RIESGOS4[[#This Row],[IMPACTO]]*MATRIZ_RIESGOS4[[#This Row],[PROBABILIDAD]]</f>
        <v>5</v>
      </c>
      <c r="K36" s="48" t="s">
        <v>468</v>
      </c>
      <c r="L36" s="48" t="s">
        <v>469</v>
      </c>
      <c r="M36" s="62" t="str">
        <f>+LOOKUP(MATRIZ_RIESGOS4[[#This Row],[Columna1]],'[4]VALORACIÓN PRO-IMP'!$G$38:$H$51,'[4]VALORACIÓN PRO-IMP'!$I$38:$I$51)</f>
        <v>MODERADO</v>
      </c>
      <c r="N36" s="50" t="s">
        <v>0</v>
      </c>
      <c r="O36" s="30" t="s">
        <v>223</v>
      </c>
      <c r="P36" s="181" t="s">
        <v>224</v>
      </c>
      <c r="Q36" s="50" t="s">
        <v>489</v>
      </c>
      <c r="R36" s="50" t="s">
        <v>466</v>
      </c>
      <c r="S36" s="148">
        <v>2.5</v>
      </c>
      <c r="T36" s="148">
        <v>1</v>
      </c>
      <c r="U36" s="148">
        <v>2.5</v>
      </c>
      <c r="V36" s="148" t="s">
        <v>2</v>
      </c>
      <c r="W36" s="149" t="s">
        <v>225</v>
      </c>
      <c r="X36" s="146">
        <v>44116</v>
      </c>
      <c r="Y36" s="173" t="s">
        <v>227</v>
      </c>
      <c r="Z36" s="172">
        <v>1</v>
      </c>
      <c r="AA36" s="147" t="s">
        <v>708</v>
      </c>
      <c r="AB36" s="151" t="s">
        <v>13</v>
      </c>
      <c r="AC36" s="148">
        <v>2</v>
      </c>
      <c r="AD36" s="148">
        <v>1</v>
      </c>
      <c r="AE36" s="48" t="s">
        <v>7</v>
      </c>
      <c r="AF36" s="200">
        <v>44176</v>
      </c>
      <c r="AG36" s="201"/>
      <c r="AH36" s="201"/>
      <c r="AI36" s="201"/>
      <c r="AJ36" s="201"/>
      <c r="AK36" s="201"/>
      <c r="AL36" s="201"/>
      <c r="AM36" s="201"/>
    </row>
    <row r="37" spans="1:39" s="116" customFormat="1" ht="180" customHeight="1" x14ac:dyDescent="0.25">
      <c r="A37" s="62">
        <f t="shared" si="0"/>
        <v>27</v>
      </c>
      <c r="B37" s="69" t="s">
        <v>228</v>
      </c>
      <c r="C37" s="69" t="s">
        <v>229</v>
      </c>
      <c r="D37" s="63" t="s">
        <v>949</v>
      </c>
      <c r="E37" s="50" t="s">
        <v>68</v>
      </c>
      <c r="F37" s="30" t="s">
        <v>713</v>
      </c>
      <c r="G37" s="30" t="s">
        <v>714</v>
      </c>
      <c r="H37" s="48">
        <v>4</v>
      </c>
      <c r="I37" s="48">
        <v>4</v>
      </c>
      <c r="J37" s="62">
        <f>+MATRIZ_RIESGOS4[[#This Row],[IMPACTO]]*MATRIZ_RIESGOS4[[#This Row],[PROBABILIDAD]]</f>
        <v>16</v>
      </c>
      <c r="K37" s="48" t="s">
        <v>458</v>
      </c>
      <c r="L37" s="48" t="s">
        <v>461</v>
      </c>
      <c r="M37" s="62" t="str">
        <f>+LOOKUP(MATRIZ_RIESGOS4[[#This Row],[Columna1]],'[4]VALORACIÓN PRO-IMP'!$G$38:$H$51,'[4]VALORACIÓN PRO-IMP'!$I$38:$I$51)</f>
        <v xml:space="preserve">EXTREMO </v>
      </c>
      <c r="N37" s="50" t="s">
        <v>0</v>
      </c>
      <c r="O37" s="57" t="s">
        <v>231</v>
      </c>
      <c r="P37" s="180" t="s">
        <v>232</v>
      </c>
      <c r="Q37" s="61" t="s">
        <v>490</v>
      </c>
      <c r="R37" s="50" t="s">
        <v>463</v>
      </c>
      <c r="S37" s="148">
        <v>1</v>
      </c>
      <c r="T37" s="148">
        <v>1</v>
      </c>
      <c r="U37" s="148">
        <v>1</v>
      </c>
      <c r="V37" s="148" t="s">
        <v>2</v>
      </c>
      <c r="W37" s="150" t="s">
        <v>233</v>
      </c>
      <c r="X37" s="146">
        <v>44116</v>
      </c>
      <c r="Y37" s="173" t="s">
        <v>725</v>
      </c>
      <c r="Z37" s="172">
        <v>1</v>
      </c>
      <c r="AA37" s="147" t="s">
        <v>726</v>
      </c>
      <c r="AB37" s="151" t="s">
        <v>13</v>
      </c>
      <c r="AC37" s="148">
        <v>3</v>
      </c>
      <c r="AD37" s="148">
        <v>3</v>
      </c>
      <c r="AE37" s="48" t="s">
        <v>6</v>
      </c>
      <c r="AF37" s="200">
        <v>44176</v>
      </c>
      <c r="AG37" s="201"/>
      <c r="AH37" s="201"/>
      <c r="AI37" s="201"/>
      <c r="AJ37" s="201"/>
      <c r="AK37" s="201"/>
      <c r="AL37" s="201"/>
      <c r="AM37" s="201"/>
    </row>
    <row r="38" spans="1:39" s="116" customFormat="1" ht="263.25" customHeight="1" x14ac:dyDescent="0.25">
      <c r="A38" s="62">
        <f t="shared" si="0"/>
        <v>28</v>
      </c>
      <c r="B38" s="69" t="s">
        <v>228</v>
      </c>
      <c r="C38" s="69" t="s">
        <v>235</v>
      </c>
      <c r="D38" s="63" t="s">
        <v>950</v>
      </c>
      <c r="E38" s="50" t="s">
        <v>68</v>
      </c>
      <c r="F38" s="30" t="s">
        <v>715</v>
      </c>
      <c r="G38" s="30" t="s">
        <v>716</v>
      </c>
      <c r="H38" s="48">
        <v>5</v>
      </c>
      <c r="I38" s="48">
        <v>5</v>
      </c>
      <c r="J38" s="62">
        <f>+MATRIZ_RIESGOS4[[#This Row],[IMPACTO]]*MATRIZ_RIESGOS4[[#This Row],[PROBABILIDAD]]</f>
        <v>25</v>
      </c>
      <c r="K38" s="48" t="s">
        <v>464</v>
      </c>
      <c r="L38" s="48" t="s">
        <v>469</v>
      </c>
      <c r="M38" s="62" t="str">
        <f>+LOOKUP(MATRIZ_RIESGOS4[[#This Row],[Columna1]],'[4]VALORACIÓN PRO-IMP'!$G$38:$H$51,'[4]VALORACIÓN PRO-IMP'!$I$38:$I$51)</f>
        <v xml:space="preserve">EXTREMO </v>
      </c>
      <c r="N38" s="50" t="s">
        <v>0</v>
      </c>
      <c r="O38" s="57" t="s">
        <v>237</v>
      </c>
      <c r="P38" s="180" t="s">
        <v>238</v>
      </c>
      <c r="Q38" s="61" t="s">
        <v>491</v>
      </c>
      <c r="R38" s="50" t="s">
        <v>466</v>
      </c>
      <c r="S38" s="148">
        <v>1</v>
      </c>
      <c r="T38" s="148">
        <v>1</v>
      </c>
      <c r="U38" s="148">
        <v>1</v>
      </c>
      <c r="V38" s="148" t="s">
        <v>2</v>
      </c>
      <c r="W38" s="150" t="s">
        <v>233</v>
      </c>
      <c r="X38" s="146">
        <v>44116</v>
      </c>
      <c r="Y38" s="173" t="s">
        <v>727</v>
      </c>
      <c r="Z38" s="172">
        <v>1</v>
      </c>
      <c r="AA38" s="147" t="s">
        <v>728</v>
      </c>
      <c r="AB38" s="151" t="s">
        <v>13</v>
      </c>
      <c r="AC38" s="148">
        <v>3</v>
      </c>
      <c r="AD38" s="148">
        <v>2</v>
      </c>
      <c r="AE38" s="48" t="s">
        <v>6</v>
      </c>
      <c r="AF38" s="200">
        <v>44176</v>
      </c>
      <c r="AG38" s="201"/>
      <c r="AH38" s="201"/>
      <c r="AI38" s="201"/>
      <c r="AJ38" s="201"/>
      <c r="AK38" s="201"/>
      <c r="AL38" s="201"/>
      <c r="AM38" s="201"/>
    </row>
    <row r="39" spans="1:39" s="116" customFormat="1" ht="242.25" x14ac:dyDescent="0.25">
      <c r="A39" s="62">
        <f t="shared" si="0"/>
        <v>29</v>
      </c>
      <c r="B39" s="69" t="s">
        <v>228</v>
      </c>
      <c r="C39" s="69" t="s">
        <v>229</v>
      </c>
      <c r="D39" s="63" t="s">
        <v>240</v>
      </c>
      <c r="E39" s="50" t="s">
        <v>59</v>
      </c>
      <c r="F39" s="30" t="s">
        <v>717</v>
      </c>
      <c r="G39" s="30" t="s">
        <v>639</v>
      </c>
      <c r="H39" s="48">
        <v>3</v>
      </c>
      <c r="I39" s="48">
        <v>1</v>
      </c>
      <c r="J39" s="62">
        <f>+MATRIZ_RIESGOS4[[#This Row],[IMPACTO]]*MATRIZ_RIESGOS4[[#This Row],[PROBABILIDAD]]</f>
        <v>3</v>
      </c>
      <c r="K39" s="48" t="s">
        <v>468</v>
      </c>
      <c r="L39" s="48" t="s">
        <v>6</v>
      </c>
      <c r="M39" s="62" t="str">
        <f>+LOOKUP(MATRIZ_RIESGOS4[[#This Row],[Columna1]],'[4]VALORACIÓN PRO-IMP'!$G$38:$H$51,'[4]VALORACIÓN PRO-IMP'!$I$38:$I$51)</f>
        <v>MODERADO</v>
      </c>
      <c r="N39" s="50" t="s">
        <v>0</v>
      </c>
      <c r="O39" s="57" t="s">
        <v>241</v>
      </c>
      <c r="P39" s="180" t="s">
        <v>242</v>
      </c>
      <c r="Q39" s="61" t="s">
        <v>492</v>
      </c>
      <c r="R39" s="50" t="s">
        <v>463</v>
      </c>
      <c r="S39" s="148">
        <v>1</v>
      </c>
      <c r="T39" s="148">
        <v>1</v>
      </c>
      <c r="U39" s="148">
        <v>1</v>
      </c>
      <c r="V39" s="148" t="s">
        <v>2</v>
      </c>
      <c r="W39" s="150" t="s">
        <v>233</v>
      </c>
      <c r="X39" s="146">
        <v>44116</v>
      </c>
      <c r="Y39" s="173" t="s">
        <v>729</v>
      </c>
      <c r="Z39" s="172">
        <v>1</v>
      </c>
      <c r="AA39" s="147" t="s">
        <v>730</v>
      </c>
      <c r="AB39" s="151" t="s">
        <v>13</v>
      </c>
      <c r="AC39" s="148">
        <v>2</v>
      </c>
      <c r="AD39" s="148">
        <v>1</v>
      </c>
      <c r="AE39" s="48" t="s">
        <v>7</v>
      </c>
      <c r="AF39" s="200">
        <v>44176</v>
      </c>
      <c r="AG39" s="201"/>
      <c r="AH39" s="201"/>
      <c r="AI39" s="201"/>
      <c r="AJ39" s="201"/>
      <c r="AK39" s="201"/>
      <c r="AL39" s="201"/>
      <c r="AM39" s="201"/>
    </row>
    <row r="40" spans="1:39" s="116" customFormat="1" ht="144.75" customHeight="1" x14ac:dyDescent="0.25">
      <c r="A40" s="62">
        <f t="shared" si="0"/>
        <v>30</v>
      </c>
      <c r="B40" s="69" t="s">
        <v>228</v>
      </c>
      <c r="C40" s="69" t="s">
        <v>229</v>
      </c>
      <c r="D40" s="63" t="s">
        <v>951</v>
      </c>
      <c r="E40" s="50" t="s">
        <v>928</v>
      </c>
      <c r="F40" s="30" t="s">
        <v>948</v>
      </c>
      <c r="G40" s="30" t="s">
        <v>718</v>
      </c>
      <c r="H40" s="48">
        <v>4</v>
      </c>
      <c r="I40" s="48">
        <v>3</v>
      </c>
      <c r="J40" s="62">
        <f>+MATRIZ_RIESGOS4[[#This Row],[IMPACTO]]*MATRIZ_RIESGOS4[[#This Row],[PROBABILIDAD]]</f>
        <v>12</v>
      </c>
      <c r="K40" s="48" t="s">
        <v>455</v>
      </c>
      <c r="L40" s="48" t="s">
        <v>461</v>
      </c>
      <c r="M40" s="62" t="str">
        <f>+LOOKUP(MATRIZ_RIESGOS4[[#This Row],[Columna1]],'[4]VALORACIÓN PRO-IMP'!$G$38:$H$51,'[4]VALORACIÓN PRO-IMP'!$I$38:$I$51)</f>
        <v xml:space="preserve">ALTO </v>
      </c>
      <c r="N40" s="50" t="s">
        <v>0</v>
      </c>
      <c r="O40" s="30" t="s">
        <v>245</v>
      </c>
      <c r="P40" s="180" t="s">
        <v>246</v>
      </c>
      <c r="Q40" s="61" t="s">
        <v>490</v>
      </c>
      <c r="R40" s="50" t="s">
        <v>16</v>
      </c>
      <c r="S40" s="154">
        <v>3.2</v>
      </c>
      <c r="T40" s="154">
        <v>2.4000000000000004</v>
      </c>
      <c r="U40" s="154">
        <v>7.6800000000000015</v>
      </c>
      <c r="V40" s="154" t="s">
        <v>2</v>
      </c>
      <c r="W40" s="149" t="s">
        <v>233</v>
      </c>
      <c r="X40" s="168">
        <v>44116</v>
      </c>
      <c r="Y40" s="173" t="s">
        <v>731</v>
      </c>
      <c r="Z40" s="172">
        <v>1</v>
      </c>
      <c r="AA40" s="147" t="s">
        <v>732</v>
      </c>
      <c r="AB40" s="151" t="s">
        <v>13</v>
      </c>
      <c r="AC40" s="148">
        <v>2</v>
      </c>
      <c r="AD40" s="148">
        <v>1</v>
      </c>
      <c r="AE40" s="48" t="s">
        <v>7</v>
      </c>
      <c r="AF40" s="200">
        <v>44176</v>
      </c>
      <c r="AG40" s="201"/>
      <c r="AH40" s="201"/>
      <c r="AI40" s="201"/>
      <c r="AJ40" s="201"/>
      <c r="AK40" s="201"/>
      <c r="AL40" s="201"/>
      <c r="AM40" s="201"/>
    </row>
    <row r="41" spans="1:39" s="116" customFormat="1" ht="132.75" customHeight="1" x14ac:dyDescent="0.25">
      <c r="A41" s="62">
        <f t="shared" si="0"/>
        <v>31</v>
      </c>
      <c r="B41" s="69" t="s">
        <v>228</v>
      </c>
      <c r="C41" s="69" t="s">
        <v>229</v>
      </c>
      <c r="D41" s="63" t="s">
        <v>952</v>
      </c>
      <c r="E41" s="50" t="s">
        <v>926</v>
      </c>
      <c r="F41" s="30" t="s">
        <v>719</v>
      </c>
      <c r="G41" s="30" t="s">
        <v>720</v>
      </c>
      <c r="H41" s="48">
        <v>5</v>
      </c>
      <c r="I41" s="48">
        <v>3</v>
      </c>
      <c r="J41" s="62">
        <f>+MATRIZ_RIESGOS4[[#This Row],[IMPACTO]]*MATRIZ_RIESGOS4[[#This Row],[PROBABILIDAD]]</f>
        <v>15</v>
      </c>
      <c r="K41" s="48" t="s">
        <v>455</v>
      </c>
      <c r="L41" s="48" t="s">
        <v>469</v>
      </c>
      <c r="M41" s="62" t="str">
        <f>+LOOKUP(MATRIZ_RIESGOS4[[#This Row],[Columna1]],'[4]VALORACIÓN PRO-IMP'!$G$38:$H$51,'[4]VALORACIÓN PRO-IMP'!$I$38:$I$51)</f>
        <v xml:space="preserve">EXTREMO </v>
      </c>
      <c r="N41" s="50" t="s">
        <v>0</v>
      </c>
      <c r="O41" s="30" t="s">
        <v>249</v>
      </c>
      <c r="P41" s="180" t="s">
        <v>250</v>
      </c>
      <c r="Q41" s="50" t="s">
        <v>493</v>
      </c>
      <c r="R41" s="50" t="s">
        <v>471</v>
      </c>
      <c r="S41" s="154">
        <v>1</v>
      </c>
      <c r="T41" s="154">
        <v>1</v>
      </c>
      <c r="U41" s="154">
        <v>1</v>
      </c>
      <c r="V41" s="154" t="s">
        <v>2</v>
      </c>
      <c r="W41" s="149" t="s">
        <v>233</v>
      </c>
      <c r="X41" s="168">
        <v>44116</v>
      </c>
      <c r="Y41" s="173" t="s">
        <v>734</v>
      </c>
      <c r="Z41" s="172">
        <v>1</v>
      </c>
      <c r="AA41" s="147" t="s">
        <v>733</v>
      </c>
      <c r="AB41" s="151" t="s">
        <v>13</v>
      </c>
      <c r="AC41" s="148">
        <v>3</v>
      </c>
      <c r="AD41" s="148">
        <v>2</v>
      </c>
      <c r="AE41" s="48" t="s">
        <v>6</v>
      </c>
      <c r="AF41" s="200">
        <v>44176</v>
      </c>
      <c r="AG41" s="201"/>
      <c r="AH41" s="201"/>
      <c r="AI41" s="201"/>
      <c r="AJ41" s="201"/>
      <c r="AK41" s="201"/>
      <c r="AL41" s="201"/>
      <c r="AM41" s="201"/>
    </row>
    <row r="42" spans="1:39" s="116" customFormat="1" ht="128.25" x14ac:dyDescent="0.25">
      <c r="A42" s="62">
        <f t="shared" si="0"/>
        <v>32</v>
      </c>
      <c r="B42" s="69" t="s">
        <v>228</v>
      </c>
      <c r="C42" s="69" t="s">
        <v>235</v>
      </c>
      <c r="D42" s="63" t="s">
        <v>953</v>
      </c>
      <c r="E42" s="50" t="s">
        <v>926</v>
      </c>
      <c r="F42" s="30" t="s">
        <v>721</v>
      </c>
      <c r="G42" s="30" t="s">
        <v>722</v>
      </c>
      <c r="H42" s="48">
        <v>5</v>
      </c>
      <c r="I42" s="48">
        <v>1</v>
      </c>
      <c r="J42" s="62">
        <f>+MATRIZ_RIESGOS4[[#This Row],[IMPACTO]]*MATRIZ_RIESGOS4[[#This Row],[PROBABILIDAD]]</f>
        <v>5</v>
      </c>
      <c r="K42" s="48" t="s">
        <v>468</v>
      </c>
      <c r="L42" s="48" t="s">
        <v>469</v>
      </c>
      <c r="M42" s="62" t="str">
        <f>+LOOKUP(MATRIZ_RIESGOS4[[#This Row],[Columna1]],'[4]VALORACIÓN PRO-IMP'!$G$38:$H$51,'[4]VALORACIÓN PRO-IMP'!$I$38:$I$51)</f>
        <v>MODERADO</v>
      </c>
      <c r="N42" s="50" t="s">
        <v>0</v>
      </c>
      <c r="O42" s="30" t="s">
        <v>253</v>
      </c>
      <c r="P42" s="180" t="s">
        <v>254</v>
      </c>
      <c r="Q42" s="50" t="s">
        <v>494</v>
      </c>
      <c r="R42" s="50" t="s">
        <v>16</v>
      </c>
      <c r="S42" s="154">
        <v>4</v>
      </c>
      <c r="T42" s="154">
        <v>1</v>
      </c>
      <c r="U42" s="154">
        <v>4</v>
      </c>
      <c r="V42" s="154" t="s">
        <v>1</v>
      </c>
      <c r="W42" s="149" t="s">
        <v>233</v>
      </c>
      <c r="X42" s="168">
        <v>44116</v>
      </c>
      <c r="Y42" s="173" t="s">
        <v>735</v>
      </c>
      <c r="Z42" s="172">
        <v>1</v>
      </c>
      <c r="AA42" s="147" t="s">
        <v>736</v>
      </c>
      <c r="AB42" s="151" t="s">
        <v>13</v>
      </c>
      <c r="AC42" s="148">
        <v>2</v>
      </c>
      <c r="AD42" s="148">
        <v>1</v>
      </c>
      <c r="AE42" s="48" t="s">
        <v>7</v>
      </c>
      <c r="AF42" s="200">
        <v>44176</v>
      </c>
      <c r="AG42" s="201"/>
      <c r="AH42" s="201"/>
      <c r="AI42" s="201"/>
      <c r="AJ42" s="201"/>
      <c r="AK42" s="201"/>
      <c r="AL42" s="201"/>
      <c r="AM42" s="201"/>
    </row>
    <row r="43" spans="1:39" s="116" customFormat="1" ht="128.25" x14ac:dyDescent="0.25">
      <c r="A43" s="62">
        <f t="shared" si="0"/>
        <v>33</v>
      </c>
      <c r="B43" s="69" t="s">
        <v>228</v>
      </c>
      <c r="C43" s="69" t="s">
        <v>229</v>
      </c>
      <c r="D43" s="63" t="s">
        <v>954</v>
      </c>
      <c r="E43" s="50" t="s">
        <v>926</v>
      </c>
      <c r="F43" s="30" t="s">
        <v>723</v>
      </c>
      <c r="G43" s="30" t="s">
        <v>724</v>
      </c>
      <c r="H43" s="48">
        <v>4</v>
      </c>
      <c r="I43" s="48">
        <v>4</v>
      </c>
      <c r="J43" s="62">
        <f>+MATRIZ_RIESGOS4[[#This Row],[IMPACTO]]*MATRIZ_RIESGOS4[[#This Row],[PROBABILIDAD]]</f>
        <v>16</v>
      </c>
      <c r="K43" s="48" t="s">
        <v>458</v>
      </c>
      <c r="L43" s="48" t="s">
        <v>461</v>
      </c>
      <c r="M43" s="62" t="str">
        <f>+LOOKUP(MATRIZ_RIESGOS4[[#This Row],[Columna1]],'[4]VALORACIÓN PRO-IMP'!$G$38:$H$51,'[4]VALORACIÓN PRO-IMP'!$I$38:$I$51)</f>
        <v xml:space="preserve">EXTREMO </v>
      </c>
      <c r="N43" s="50" t="s">
        <v>0</v>
      </c>
      <c r="O43" s="30" t="s">
        <v>257</v>
      </c>
      <c r="P43" s="180" t="s">
        <v>258</v>
      </c>
      <c r="Q43" s="50" t="s">
        <v>495</v>
      </c>
      <c r="R43" s="50" t="s">
        <v>463</v>
      </c>
      <c r="S43" s="154">
        <v>1</v>
      </c>
      <c r="T43" s="154">
        <v>1</v>
      </c>
      <c r="U43" s="154">
        <v>1</v>
      </c>
      <c r="V43" s="154" t="s">
        <v>2</v>
      </c>
      <c r="W43" s="149" t="s">
        <v>233</v>
      </c>
      <c r="X43" s="168">
        <v>44116</v>
      </c>
      <c r="Y43" s="173" t="s">
        <v>738</v>
      </c>
      <c r="Z43" s="172">
        <v>1</v>
      </c>
      <c r="AA43" s="147" t="s">
        <v>737</v>
      </c>
      <c r="AB43" s="151" t="s">
        <v>13</v>
      </c>
      <c r="AC43" s="148">
        <v>3</v>
      </c>
      <c r="AD43" s="148">
        <v>1</v>
      </c>
      <c r="AE43" s="48" t="s">
        <v>6</v>
      </c>
      <c r="AF43" s="200">
        <v>44176</v>
      </c>
      <c r="AG43" s="201"/>
      <c r="AH43" s="201"/>
      <c r="AI43" s="201"/>
      <c r="AJ43" s="201"/>
      <c r="AK43" s="201"/>
      <c r="AL43" s="201"/>
      <c r="AM43" s="201"/>
    </row>
    <row r="44" spans="1:39" s="116" customFormat="1" ht="219.75" customHeight="1" x14ac:dyDescent="0.25">
      <c r="A44" s="62">
        <f t="shared" si="0"/>
        <v>34</v>
      </c>
      <c r="B44" s="69" t="s">
        <v>260</v>
      </c>
      <c r="C44" s="69" t="s">
        <v>261</v>
      </c>
      <c r="D44" s="63" t="s">
        <v>522</v>
      </c>
      <c r="E44" s="50" t="s">
        <v>65</v>
      </c>
      <c r="F44" s="30" t="s">
        <v>523</v>
      </c>
      <c r="G44" s="30" t="s">
        <v>524</v>
      </c>
      <c r="H44" s="48">
        <v>4</v>
      </c>
      <c r="I44" s="48">
        <v>1</v>
      </c>
      <c r="J44" s="62">
        <f>+MATRIZ_RIESGOS4[[#This Row],[IMPACTO]]*MATRIZ_RIESGOS4[[#This Row],[PROBABILIDAD]]</f>
        <v>4</v>
      </c>
      <c r="K44" s="48" t="s">
        <v>468</v>
      </c>
      <c r="L44" s="48" t="s">
        <v>461</v>
      </c>
      <c r="M44" s="62" t="str">
        <f>+LOOKUP(MATRIZ_RIESGOS4[[#This Row],[Columna1]],'[4]VALORACIÓN PRO-IMP'!$G$38:$H$51,'[4]VALORACIÓN PRO-IMP'!$I$38:$I$51)</f>
        <v>MODERADO</v>
      </c>
      <c r="N44" s="50" t="s">
        <v>0</v>
      </c>
      <c r="O44" s="30" t="s">
        <v>525</v>
      </c>
      <c r="P44" s="63" t="s">
        <v>526</v>
      </c>
      <c r="Q44" s="50" t="s">
        <v>496</v>
      </c>
      <c r="R44" s="50" t="s">
        <v>459</v>
      </c>
      <c r="S44" s="154">
        <v>4</v>
      </c>
      <c r="T44" s="154">
        <v>3</v>
      </c>
      <c r="U44" s="154">
        <v>12</v>
      </c>
      <c r="V44" s="154" t="s">
        <v>497</v>
      </c>
      <c r="W44" s="149" t="s">
        <v>265</v>
      </c>
      <c r="X44" s="168">
        <v>44116</v>
      </c>
      <c r="Y44" s="151" t="s">
        <v>739</v>
      </c>
      <c r="Z44" s="174">
        <v>1</v>
      </c>
      <c r="AA44" s="151" t="s">
        <v>741</v>
      </c>
      <c r="AB44" s="151" t="s">
        <v>13</v>
      </c>
      <c r="AC44" s="148">
        <v>2</v>
      </c>
      <c r="AD44" s="148">
        <v>1</v>
      </c>
      <c r="AE44" s="48" t="s">
        <v>7</v>
      </c>
      <c r="AF44" s="200">
        <v>44176</v>
      </c>
      <c r="AG44" s="201"/>
      <c r="AH44" s="201"/>
      <c r="AI44" s="201"/>
      <c r="AJ44" s="201"/>
      <c r="AK44" s="201"/>
      <c r="AL44" s="201"/>
      <c r="AM44" s="201"/>
    </row>
    <row r="45" spans="1:39" s="116" customFormat="1" ht="250.5" customHeight="1" x14ac:dyDescent="0.25">
      <c r="A45" s="62">
        <f t="shared" si="0"/>
        <v>35</v>
      </c>
      <c r="B45" s="68" t="s">
        <v>260</v>
      </c>
      <c r="C45" s="68" t="s">
        <v>261</v>
      </c>
      <c r="D45" s="163" t="s">
        <v>834</v>
      </c>
      <c r="E45" s="50" t="s">
        <v>65</v>
      </c>
      <c r="F45" s="30" t="s">
        <v>835</v>
      </c>
      <c r="G45" s="30" t="s">
        <v>836</v>
      </c>
      <c r="H45" s="48">
        <v>4</v>
      </c>
      <c r="I45" s="48">
        <v>5</v>
      </c>
      <c r="J45" s="62">
        <f>+MATRIZ_RIESGOS4[[#This Row],[IMPACTO]]*MATRIZ_RIESGOS4[[#This Row],[PROBABILIDAD]]</f>
        <v>20</v>
      </c>
      <c r="K45" s="48" t="s">
        <v>464</v>
      </c>
      <c r="L45" s="48" t="s">
        <v>461</v>
      </c>
      <c r="M45" s="62" t="str">
        <f>+LOOKUP(MATRIZ_RIESGOS4[[#This Row],[Columna1]],'[4]VALORACIÓN PRO-IMP'!$G$38:$H$51,'[4]VALORACIÓN PRO-IMP'!$I$38:$I$51)</f>
        <v xml:space="preserve">EXTREMO </v>
      </c>
      <c r="N45" s="50" t="s">
        <v>0</v>
      </c>
      <c r="O45" s="32" t="s">
        <v>837</v>
      </c>
      <c r="P45" s="30" t="s">
        <v>838</v>
      </c>
      <c r="Q45" s="50" t="s">
        <v>498</v>
      </c>
      <c r="R45" s="50" t="s">
        <v>459</v>
      </c>
      <c r="S45" s="154">
        <v>2</v>
      </c>
      <c r="T45" s="154">
        <v>2.5</v>
      </c>
      <c r="U45" s="154">
        <v>5</v>
      </c>
      <c r="V45" s="154" t="s">
        <v>2</v>
      </c>
      <c r="W45" s="149" t="s">
        <v>265</v>
      </c>
      <c r="X45" s="168">
        <v>44116</v>
      </c>
      <c r="Y45" s="151" t="s">
        <v>740</v>
      </c>
      <c r="Z45" s="171">
        <v>0.97894736842105268</v>
      </c>
      <c r="AA45" s="151" t="s">
        <v>839</v>
      </c>
      <c r="AB45" s="151" t="s">
        <v>8</v>
      </c>
      <c r="AC45" s="154">
        <v>2</v>
      </c>
      <c r="AD45" s="154">
        <v>3</v>
      </c>
      <c r="AE45" s="48" t="s">
        <v>6</v>
      </c>
      <c r="AF45" s="200">
        <v>44176</v>
      </c>
      <c r="AG45" s="201"/>
      <c r="AH45" s="201"/>
      <c r="AI45" s="201"/>
      <c r="AJ45" s="201"/>
      <c r="AK45" s="201"/>
      <c r="AL45" s="201"/>
      <c r="AM45" s="201"/>
    </row>
    <row r="46" spans="1:39" s="116" customFormat="1" ht="216" customHeight="1" x14ac:dyDescent="0.25">
      <c r="A46" s="62">
        <f t="shared" si="0"/>
        <v>36</v>
      </c>
      <c r="B46" s="69" t="s">
        <v>260</v>
      </c>
      <c r="C46" s="69" t="s">
        <v>261</v>
      </c>
      <c r="D46" s="63" t="s">
        <v>527</v>
      </c>
      <c r="E46" s="50" t="s">
        <v>929</v>
      </c>
      <c r="F46" s="30" t="s">
        <v>528</v>
      </c>
      <c r="G46" s="30" t="s">
        <v>529</v>
      </c>
      <c r="H46" s="48">
        <v>3</v>
      </c>
      <c r="I46" s="48">
        <v>4</v>
      </c>
      <c r="J46" s="62">
        <f>+MATRIZ_RIESGOS4[[#This Row],[IMPACTO]]*MATRIZ_RIESGOS4[[#This Row],[PROBABILIDAD]]</f>
        <v>12</v>
      </c>
      <c r="K46" s="48" t="s">
        <v>458</v>
      </c>
      <c r="L46" s="48" t="s">
        <v>6</v>
      </c>
      <c r="M46" s="62" t="str">
        <f>+LOOKUP(MATRIZ_RIESGOS4[[#This Row],[Columna1]],'[4]VALORACIÓN PRO-IMP'!$G$38:$H$51,'[4]VALORACIÓN PRO-IMP'!$I$38:$I$51)</f>
        <v xml:space="preserve">ALTO </v>
      </c>
      <c r="N46" s="50" t="s">
        <v>0</v>
      </c>
      <c r="O46" s="30" t="s">
        <v>530</v>
      </c>
      <c r="P46" s="32" t="s">
        <v>531</v>
      </c>
      <c r="Q46" s="61" t="s">
        <v>490</v>
      </c>
      <c r="R46" s="50" t="s">
        <v>471</v>
      </c>
      <c r="S46" s="154">
        <v>1</v>
      </c>
      <c r="T46" s="154">
        <v>1</v>
      </c>
      <c r="U46" s="154">
        <v>1</v>
      </c>
      <c r="V46" s="154" t="s">
        <v>2</v>
      </c>
      <c r="W46" s="149" t="s">
        <v>265</v>
      </c>
      <c r="X46" s="168">
        <v>44116</v>
      </c>
      <c r="Y46" s="147" t="s">
        <v>742</v>
      </c>
      <c r="Z46" s="174">
        <v>1</v>
      </c>
      <c r="AA46" s="147" t="s">
        <v>743</v>
      </c>
      <c r="AB46" s="151" t="s">
        <v>13</v>
      </c>
      <c r="AC46" s="148">
        <v>1</v>
      </c>
      <c r="AD46" s="148">
        <v>1</v>
      </c>
      <c r="AE46" s="48" t="s">
        <v>7</v>
      </c>
      <c r="AF46" s="200">
        <v>44176</v>
      </c>
      <c r="AG46" s="201"/>
      <c r="AH46" s="201"/>
      <c r="AI46" s="201"/>
      <c r="AJ46" s="201"/>
      <c r="AK46" s="201"/>
      <c r="AL46" s="201"/>
      <c r="AM46" s="201"/>
    </row>
    <row r="47" spans="1:39" s="116" customFormat="1" ht="173.25" x14ac:dyDescent="0.25">
      <c r="A47" s="62">
        <f t="shared" si="0"/>
        <v>37</v>
      </c>
      <c r="B47" s="69" t="s">
        <v>277</v>
      </c>
      <c r="C47" s="69" t="s">
        <v>278</v>
      </c>
      <c r="D47" s="63" t="s">
        <v>955</v>
      </c>
      <c r="E47" s="50" t="s">
        <v>64</v>
      </c>
      <c r="F47" s="30" t="s">
        <v>748</v>
      </c>
      <c r="G47" s="30" t="s">
        <v>749</v>
      </c>
      <c r="H47" s="48">
        <v>1</v>
      </c>
      <c r="I47" s="48">
        <v>4</v>
      </c>
      <c r="J47" s="62">
        <f>+MATRIZ_RIESGOS4[[#This Row],[IMPACTO]]*MATRIZ_RIESGOS4[[#This Row],[PROBABILIDAD]]</f>
        <v>4</v>
      </c>
      <c r="K47" s="48" t="s">
        <v>458</v>
      </c>
      <c r="L47" s="48" t="s">
        <v>456</v>
      </c>
      <c r="M47" s="62" t="str">
        <f>+LOOKUP(MATRIZ_RIESGOS4[[#This Row],[Columna1]],'[4]VALORACIÓN PRO-IMP'!$G$38:$H$51,'[4]VALORACIÓN PRO-IMP'!$I$38:$I$51)</f>
        <v>MODERADO</v>
      </c>
      <c r="N47" s="50" t="s">
        <v>0</v>
      </c>
      <c r="O47" s="30" t="s">
        <v>280</v>
      </c>
      <c r="P47" s="63" t="s">
        <v>281</v>
      </c>
      <c r="Q47" s="50" t="s">
        <v>499</v>
      </c>
      <c r="R47" s="50" t="s">
        <v>16</v>
      </c>
      <c r="S47" s="154">
        <v>1</v>
      </c>
      <c r="T47" s="154">
        <v>3.2</v>
      </c>
      <c r="U47" s="154">
        <v>3.2</v>
      </c>
      <c r="V47" s="154" t="s">
        <v>1</v>
      </c>
      <c r="W47" s="149" t="s">
        <v>282</v>
      </c>
      <c r="X47" s="168">
        <v>44116</v>
      </c>
      <c r="Y47" s="160" t="s">
        <v>754</v>
      </c>
      <c r="Z47" s="172">
        <v>1</v>
      </c>
      <c r="AA47" s="147" t="s">
        <v>755</v>
      </c>
      <c r="AB47" s="151" t="s">
        <v>13</v>
      </c>
      <c r="AC47" s="148">
        <v>2</v>
      </c>
      <c r="AD47" s="148">
        <v>1</v>
      </c>
      <c r="AE47" s="135" t="s">
        <v>653</v>
      </c>
      <c r="AF47" s="200">
        <v>44176</v>
      </c>
      <c r="AG47" s="201"/>
      <c r="AH47" s="201"/>
      <c r="AI47" s="201"/>
      <c r="AJ47" s="201"/>
      <c r="AK47" s="201"/>
      <c r="AL47" s="201"/>
      <c r="AM47" s="201"/>
    </row>
    <row r="48" spans="1:39" s="116" customFormat="1" ht="198.75" x14ac:dyDescent="0.25">
      <c r="A48" s="62">
        <f t="shared" si="0"/>
        <v>38</v>
      </c>
      <c r="B48" s="68" t="s">
        <v>277</v>
      </c>
      <c r="C48" s="69" t="s">
        <v>284</v>
      </c>
      <c r="D48" s="63" t="s">
        <v>956</v>
      </c>
      <c r="E48" s="50" t="s">
        <v>64</v>
      </c>
      <c r="F48" s="30" t="s">
        <v>750</v>
      </c>
      <c r="G48" s="30" t="s">
        <v>751</v>
      </c>
      <c r="H48" s="48">
        <v>3</v>
      </c>
      <c r="I48" s="48">
        <v>3</v>
      </c>
      <c r="J48" s="62">
        <f>+MATRIZ_RIESGOS4[[#This Row],[IMPACTO]]*MATRIZ_RIESGOS4[[#This Row],[PROBABILIDAD]]</f>
        <v>9</v>
      </c>
      <c r="K48" s="48" t="s">
        <v>455</v>
      </c>
      <c r="L48" s="48" t="s">
        <v>6</v>
      </c>
      <c r="M48" s="62" t="str">
        <f>+LOOKUP(MATRIZ_RIESGOS4[[#This Row],[Columna1]],'[4]VALORACIÓN PRO-IMP'!$G$38:$H$51,'[4]VALORACIÓN PRO-IMP'!$I$38:$I$51)</f>
        <v xml:space="preserve">ALTO </v>
      </c>
      <c r="N48" s="50" t="s">
        <v>0</v>
      </c>
      <c r="O48" s="30" t="s">
        <v>286</v>
      </c>
      <c r="P48" s="63" t="s">
        <v>287</v>
      </c>
      <c r="Q48" s="50" t="s">
        <v>500</v>
      </c>
      <c r="R48" s="50" t="s">
        <v>463</v>
      </c>
      <c r="S48" s="154">
        <v>1</v>
      </c>
      <c r="T48" s="154">
        <v>1</v>
      </c>
      <c r="U48" s="154">
        <v>1</v>
      </c>
      <c r="V48" s="154" t="s">
        <v>2</v>
      </c>
      <c r="W48" s="149" t="s">
        <v>288</v>
      </c>
      <c r="X48" s="168">
        <v>44116</v>
      </c>
      <c r="Y48" s="160" t="s">
        <v>756</v>
      </c>
      <c r="Z48" s="172">
        <v>1</v>
      </c>
      <c r="AA48" s="147" t="s">
        <v>757</v>
      </c>
      <c r="AB48" s="151" t="s">
        <v>13</v>
      </c>
      <c r="AC48" s="148">
        <v>2</v>
      </c>
      <c r="AD48" s="148">
        <v>1</v>
      </c>
      <c r="AE48" s="48" t="s">
        <v>7</v>
      </c>
      <c r="AF48" s="200">
        <v>44176</v>
      </c>
      <c r="AG48" s="201"/>
      <c r="AH48" s="201"/>
      <c r="AI48" s="201"/>
      <c r="AJ48" s="201"/>
      <c r="AK48" s="201"/>
      <c r="AL48" s="201"/>
      <c r="AM48" s="201"/>
    </row>
    <row r="49" spans="1:39" s="116" customFormat="1" ht="168.75" customHeight="1" x14ac:dyDescent="0.25">
      <c r="A49" s="62">
        <f t="shared" si="0"/>
        <v>39</v>
      </c>
      <c r="B49" s="68" t="s">
        <v>277</v>
      </c>
      <c r="C49" s="68" t="s">
        <v>290</v>
      </c>
      <c r="D49" s="163" t="s">
        <v>848</v>
      </c>
      <c r="E49" s="50" t="s">
        <v>72</v>
      </c>
      <c r="F49" s="30" t="s">
        <v>849</v>
      </c>
      <c r="G49" s="30" t="s">
        <v>850</v>
      </c>
      <c r="H49" s="48">
        <v>3</v>
      </c>
      <c r="I49" s="48">
        <v>3</v>
      </c>
      <c r="J49" s="62">
        <f>+MATRIZ_RIESGOS4[[#This Row],[IMPACTO]]*MATRIZ_RIESGOS4[[#This Row],[PROBABILIDAD]]</f>
        <v>9</v>
      </c>
      <c r="K49" s="48" t="s">
        <v>455</v>
      </c>
      <c r="L49" s="48" t="s">
        <v>6</v>
      </c>
      <c r="M49" s="62" t="str">
        <f>+LOOKUP(MATRIZ_RIESGOS4[[#This Row],[Columna1]],'[4]VALORACIÓN PRO-IMP'!$G$38:$H$51,'[4]VALORACIÓN PRO-IMP'!$I$38:$I$51)</f>
        <v xml:space="preserve">ALTO </v>
      </c>
      <c r="N49" s="50" t="s">
        <v>0</v>
      </c>
      <c r="O49" s="30" t="s">
        <v>852</v>
      </c>
      <c r="P49" s="63" t="s">
        <v>851</v>
      </c>
      <c r="Q49" s="50" t="s">
        <v>501</v>
      </c>
      <c r="R49" s="50" t="s">
        <v>502</v>
      </c>
      <c r="S49" s="154">
        <v>3</v>
      </c>
      <c r="T49" s="154">
        <v>3</v>
      </c>
      <c r="U49" s="154">
        <v>9</v>
      </c>
      <c r="V49" s="154" t="s">
        <v>475</v>
      </c>
      <c r="W49" s="149" t="s">
        <v>294</v>
      </c>
      <c r="X49" s="168">
        <v>44116</v>
      </c>
      <c r="Y49" s="160" t="s">
        <v>758</v>
      </c>
      <c r="Z49" s="172">
        <v>1</v>
      </c>
      <c r="AA49" s="147" t="s">
        <v>759</v>
      </c>
      <c r="AB49" s="151" t="s">
        <v>13</v>
      </c>
      <c r="AC49" s="154">
        <v>2</v>
      </c>
      <c r="AD49" s="154">
        <v>1</v>
      </c>
      <c r="AE49" s="48" t="s">
        <v>7</v>
      </c>
      <c r="AF49" s="200">
        <v>44176</v>
      </c>
      <c r="AG49" s="201"/>
      <c r="AH49" s="201"/>
      <c r="AI49" s="201"/>
      <c r="AJ49" s="201"/>
      <c r="AK49" s="201"/>
      <c r="AL49" s="201"/>
      <c r="AM49" s="201"/>
    </row>
    <row r="50" spans="1:39" s="116" customFormat="1" ht="114" x14ac:dyDescent="0.25">
      <c r="A50" s="62">
        <f t="shared" si="0"/>
        <v>40</v>
      </c>
      <c r="B50" s="69" t="s">
        <v>277</v>
      </c>
      <c r="C50" s="69" t="s">
        <v>296</v>
      </c>
      <c r="D50" s="63" t="s">
        <v>957</v>
      </c>
      <c r="E50" s="50" t="s">
        <v>67</v>
      </c>
      <c r="F50" s="30" t="s">
        <v>752</v>
      </c>
      <c r="G50" s="30" t="s">
        <v>753</v>
      </c>
      <c r="H50" s="48">
        <v>4</v>
      </c>
      <c r="I50" s="48">
        <v>4</v>
      </c>
      <c r="J50" s="62">
        <f>+MATRIZ_RIESGOS4[[#This Row],[IMPACTO]]*MATRIZ_RIESGOS4[[#This Row],[PROBABILIDAD]]</f>
        <v>16</v>
      </c>
      <c r="K50" s="48" t="s">
        <v>458</v>
      </c>
      <c r="L50" s="48" t="s">
        <v>461</v>
      </c>
      <c r="M50" s="62" t="str">
        <f>+LOOKUP(MATRIZ_RIESGOS4[[#This Row],[Columna1]],'[4]VALORACIÓN PRO-IMP'!$G$38:$H$51,'[4]VALORACIÓN PRO-IMP'!$I$38:$I$51)</f>
        <v xml:space="preserve">EXTREMO </v>
      </c>
      <c r="N50" s="50" t="s">
        <v>0</v>
      </c>
      <c r="O50" s="57" t="s">
        <v>298</v>
      </c>
      <c r="P50" s="63" t="s">
        <v>299</v>
      </c>
      <c r="Q50" s="61" t="s">
        <v>488</v>
      </c>
      <c r="R50" s="50" t="s">
        <v>16</v>
      </c>
      <c r="S50" s="148">
        <v>3.2</v>
      </c>
      <c r="T50" s="148">
        <v>3.2</v>
      </c>
      <c r="U50" s="148">
        <v>10.240000000000002</v>
      </c>
      <c r="V50" s="148" t="s">
        <v>1</v>
      </c>
      <c r="W50" s="150" t="s">
        <v>294</v>
      </c>
      <c r="X50" s="146">
        <v>44116</v>
      </c>
      <c r="Y50" s="160" t="s">
        <v>760</v>
      </c>
      <c r="Z50" s="172">
        <v>1</v>
      </c>
      <c r="AA50" s="147" t="s">
        <v>761</v>
      </c>
      <c r="AB50" s="151" t="s">
        <v>13</v>
      </c>
      <c r="AC50" s="148">
        <v>3</v>
      </c>
      <c r="AD50" s="148">
        <v>2</v>
      </c>
      <c r="AE50" s="135" t="s">
        <v>6</v>
      </c>
      <c r="AF50" s="200">
        <v>44176</v>
      </c>
      <c r="AG50" s="201"/>
      <c r="AH50" s="201"/>
      <c r="AI50" s="201"/>
      <c r="AJ50" s="201"/>
      <c r="AK50" s="201"/>
      <c r="AL50" s="201"/>
      <c r="AM50" s="201"/>
    </row>
    <row r="51" spans="1:39" s="116" customFormat="1" ht="246" customHeight="1" x14ac:dyDescent="0.25">
      <c r="A51" s="62">
        <f t="shared" si="0"/>
        <v>41</v>
      </c>
      <c r="B51" s="68" t="s">
        <v>277</v>
      </c>
      <c r="C51" s="68" t="s">
        <v>290</v>
      </c>
      <c r="D51" s="163" t="s">
        <v>874</v>
      </c>
      <c r="E51" s="50" t="s">
        <v>72</v>
      </c>
      <c r="F51" s="30" t="s">
        <v>875</v>
      </c>
      <c r="G51" s="30" t="s">
        <v>876</v>
      </c>
      <c r="H51" s="48">
        <v>2</v>
      </c>
      <c r="I51" s="48">
        <v>4</v>
      </c>
      <c r="J51" s="62">
        <f>+MATRIZ_RIESGOS4[[#This Row],[IMPACTO]]*MATRIZ_RIESGOS4[[#This Row],[PROBABILIDAD]]</f>
        <v>8</v>
      </c>
      <c r="K51" s="48" t="s">
        <v>458</v>
      </c>
      <c r="L51" s="48" t="s">
        <v>482</v>
      </c>
      <c r="M51" s="62" t="str">
        <f>+LOOKUP(MATRIZ_RIESGOS4[[#This Row],[Columna1]],'[4]VALORACIÓN PRO-IMP'!$G$38:$H$51,'[4]VALORACIÓN PRO-IMP'!$I$38:$I$51)</f>
        <v xml:space="preserve">ALTO </v>
      </c>
      <c r="N51" s="50" t="s">
        <v>0</v>
      </c>
      <c r="O51" s="30" t="s">
        <v>877</v>
      </c>
      <c r="P51" s="63" t="s">
        <v>878</v>
      </c>
      <c r="Q51" s="50" t="s">
        <v>503</v>
      </c>
      <c r="R51" s="50" t="s">
        <v>471</v>
      </c>
      <c r="S51" s="154">
        <v>1</v>
      </c>
      <c r="T51" s="154">
        <v>1</v>
      </c>
      <c r="U51" s="154">
        <v>1</v>
      </c>
      <c r="V51" s="154" t="s">
        <v>475</v>
      </c>
      <c r="W51" s="149" t="s">
        <v>294</v>
      </c>
      <c r="X51" s="168">
        <v>44116</v>
      </c>
      <c r="Y51" s="160" t="s">
        <v>879</v>
      </c>
      <c r="Z51" s="172">
        <v>1</v>
      </c>
      <c r="AA51" s="147" t="s">
        <v>880</v>
      </c>
      <c r="AB51" s="151" t="s">
        <v>8</v>
      </c>
      <c r="AC51" s="154">
        <v>2</v>
      </c>
      <c r="AD51" s="154">
        <v>4</v>
      </c>
      <c r="AE51" s="48" t="s">
        <v>881</v>
      </c>
      <c r="AF51" s="200">
        <v>44176</v>
      </c>
      <c r="AG51" s="201"/>
      <c r="AH51" s="201"/>
      <c r="AI51" s="201"/>
      <c r="AJ51" s="201"/>
      <c r="AK51" s="201"/>
      <c r="AL51" s="201"/>
      <c r="AM51" s="201"/>
    </row>
    <row r="52" spans="1:39" s="116" customFormat="1" ht="151.5" customHeight="1" x14ac:dyDescent="0.25">
      <c r="A52" s="62">
        <f t="shared" si="0"/>
        <v>42</v>
      </c>
      <c r="B52" s="69" t="s">
        <v>305</v>
      </c>
      <c r="C52" s="69" t="s">
        <v>305</v>
      </c>
      <c r="D52" s="63" t="s">
        <v>959</v>
      </c>
      <c r="E52" s="50" t="s">
        <v>929</v>
      </c>
      <c r="F52" s="30" t="s">
        <v>762</v>
      </c>
      <c r="G52" s="30" t="s">
        <v>763</v>
      </c>
      <c r="H52" s="48">
        <v>4</v>
      </c>
      <c r="I52" s="48">
        <v>4</v>
      </c>
      <c r="J52" s="62">
        <f>+MATRIZ_RIESGOS4[[#This Row],[IMPACTO]]*MATRIZ_RIESGOS4[[#This Row],[PROBABILIDAD]]</f>
        <v>16</v>
      </c>
      <c r="K52" s="48" t="s">
        <v>458</v>
      </c>
      <c r="L52" s="48" t="s">
        <v>461</v>
      </c>
      <c r="M52" s="62" t="str">
        <f>+LOOKUP(MATRIZ_RIESGOS4[[#This Row],[Columna1]],'[4]VALORACIÓN PRO-IMP'!$G$38:$H$51,'[4]VALORACIÓN PRO-IMP'!$I$38:$I$51)</f>
        <v xml:space="preserve">EXTREMO </v>
      </c>
      <c r="N52" s="50" t="s">
        <v>0</v>
      </c>
      <c r="O52" s="57" t="s">
        <v>307</v>
      </c>
      <c r="P52" s="63" t="s">
        <v>308</v>
      </c>
      <c r="Q52" s="50" t="s">
        <v>504</v>
      </c>
      <c r="R52" s="50" t="s">
        <v>459</v>
      </c>
      <c r="S52" s="148">
        <v>2</v>
      </c>
      <c r="T52" s="148">
        <v>2</v>
      </c>
      <c r="U52" s="148">
        <v>4</v>
      </c>
      <c r="V52" s="148" t="s">
        <v>2</v>
      </c>
      <c r="W52" s="150" t="s">
        <v>309</v>
      </c>
      <c r="X52" s="146">
        <v>44116</v>
      </c>
      <c r="Y52" s="160" t="s">
        <v>768</v>
      </c>
      <c r="Z52" s="172">
        <v>1</v>
      </c>
      <c r="AA52" s="147" t="s">
        <v>769</v>
      </c>
      <c r="AB52" s="151" t="s">
        <v>13</v>
      </c>
      <c r="AC52" s="148">
        <v>3</v>
      </c>
      <c r="AD52" s="148">
        <v>2</v>
      </c>
      <c r="AE52" s="135" t="s">
        <v>6</v>
      </c>
      <c r="AF52" s="200">
        <v>44176</v>
      </c>
      <c r="AG52" s="201"/>
      <c r="AH52" s="201"/>
      <c r="AI52" s="201"/>
      <c r="AJ52" s="201"/>
      <c r="AK52" s="201"/>
      <c r="AL52" s="201"/>
      <c r="AM52" s="201"/>
    </row>
    <row r="53" spans="1:39" s="116" customFormat="1" ht="195.75" x14ac:dyDescent="0.25">
      <c r="A53" s="62">
        <f t="shared" si="0"/>
        <v>43</v>
      </c>
      <c r="B53" s="69" t="s">
        <v>305</v>
      </c>
      <c r="C53" s="69" t="s">
        <v>305</v>
      </c>
      <c r="D53" s="63" t="s">
        <v>311</v>
      </c>
      <c r="E53" s="50" t="s">
        <v>64</v>
      </c>
      <c r="F53" s="30" t="s">
        <v>764</v>
      </c>
      <c r="G53" s="30" t="s">
        <v>765</v>
      </c>
      <c r="H53" s="48">
        <v>3</v>
      </c>
      <c r="I53" s="48">
        <v>3</v>
      </c>
      <c r="J53" s="62">
        <f>+MATRIZ_RIESGOS4[[#This Row],[IMPACTO]]*MATRIZ_RIESGOS4[[#This Row],[PROBABILIDAD]]</f>
        <v>9</v>
      </c>
      <c r="K53" s="48" t="s">
        <v>455</v>
      </c>
      <c r="L53" s="48" t="s">
        <v>6</v>
      </c>
      <c r="M53" s="62" t="str">
        <f>+LOOKUP(MATRIZ_RIESGOS4[[#This Row],[Columna1]],'[4]VALORACIÓN PRO-IMP'!$G$38:$H$51,'[4]VALORACIÓN PRO-IMP'!$I$38:$I$51)</f>
        <v xml:space="preserve">ALTO </v>
      </c>
      <c r="N53" s="50" t="s">
        <v>0</v>
      </c>
      <c r="O53" s="30" t="s">
        <v>312</v>
      </c>
      <c r="P53" s="63" t="s">
        <v>313</v>
      </c>
      <c r="Q53" s="50" t="s">
        <v>505</v>
      </c>
      <c r="R53" s="50" t="s">
        <v>466</v>
      </c>
      <c r="S53" s="148">
        <v>1.5</v>
      </c>
      <c r="T53" s="148">
        <v>1.5</v>
      </c>
      <c r="U53" s="148">
        <v>2.25</v>
      </c>
      <c r="V53" s="148" t="s">
        <v>2</v>
      </c>
      <c r="W53" s="150" t="s">
        <v>309</v>
      </c>
      <c r="X53" s="146">
        <v>44116</v>
      </c>
      <c r="Y53" s="160" t="s">
        <v>770</v>
      </c>
      <c r="Z53" s="151">
        <v>100</v>
      </c>
      <c r="AA53" s="147" t="s">
        <v>770</v>
      </c>
      <c r="AB53" s="151" t="s">
        <v>13</v>
      </c>
      <c r="AC53" s="148">
        <v>2</v>
      </c>
      <c r="AD53" s="148">
        <v>1</v>
      </c>
      <c r="AE53" s="48" t="s">
        <v>7</v>
      </c>
      <c r="AF53" s="200">
        <v>44176</v>
      </c>
      <c r="AG53" s="201"/>
      <c r="AH53" s="201"/>
      <c r="AI53" s="201"/>
      <c r="AJ53" s="201"/>
      <c r="AK53" s="201"/>
      <c r="AL53" s="201"/>
      <c r="AM53" s="201"/>
    </row>
    <row r="54" spans="1:39" s="116" customFormat="1" ht="157.5" customHeight="1" x14ac:dyDescent="0.25">
      <c r="A54" s="62">
        <f t="shared" si="0"/>
        <v>44</v>
      </c>
      <c r="B54" s="69" t="s">
        <v>305</v>
      </c>
      <c r="C54" s="69" t="s">
        <v>305</v>
      </c>
      <c r="D54" s="63" t="s">
        <v>958</v>
      </c>
      <c r="E54" s="50" t="s">
        <v>67</v>
      </c>
      <c r="F54" s="30" t="s">
        <v>766</v>
      </c>
      <c r="G54" s="30" t="s">
        <v>767</v>
      </c>
      <c r="H54" s="48">
        <v>3</v>
      </c>
      <c r="I54" s="48">
        <v>3</v>
      </c>
      <c r="J54" s="62">
        <f>+MATRIZ_RIESGOS4[[#This Row],[IMPACTO]]*MATRIZ_RIESGOS4[[#This Row],[PROBABILIDAD]]</f>
        <v>9</v>
      </c>
      <c r="K54" s="48" t="s">
        <v>455</v>
      </c>
      <c r="L54" s="48" t="s">
        <v>6</v>
      </c>
      <c r="M54" s="62" t="str">
        <f>+LOOKUP(MATRIZ_RIESGOS4[[#This Row],[Columna1]],'[4]VALORACIÓN PRO-IMP'!$G$38:$H$51,'[4]VALORACIÓN PRO-IMP'!$I$38:$I$51)</f>
        <v xml:space="preserve">ALTO </v>
      </c>
      <c r="N54" s="50" t="s">
        <v>0</v>
      </c>
      <c r="O54" s="30" t="s">
        <v>316</v>
      </c>
      <c r="P54" s="63" t="s">
        <v>317</v>
      </c>
      <c r="Q54" s="50" t="s">
        <v>504</v>
      </c>
      <c r="R54" s="50" t="s">
        <v>459</v>
      </c>
      <c r="S54" s="148">
        <v>1.5</v>
      </c>
      <c r="T54" s="148">
        <v>1.5</v>
      </c>
      <c r="U54" s="148">
        <v>2.25</v>
      </c>
      <c r="V54" s="148" t="s">
        <v>2</v>
      </c>
      <c r="W54" s="150" t="s">
        <v>309</v>
      </c>
      <c r="X54" s="146">
        <v>44116</v>
      </c>
      <c r="Y54" s="160" t="s">
        <v>771</v>
      </c>
      <c r="Z54" s="174">
        <v>1</v>
      </c>
      <c r="AA54" s="147" t="s">
        <v>772</v>
      </c>
      <c r="AB54" s="151" t="s">
        <v>13</v>
      </c>
      <c r="AC54" s="148">
        <v>2</v>
      </c>
      <c r="AD54" s="148">
        <v>1</v>
      </c>
      <c r="AE54" s="135" t="s">
        <v>653</v>
      </c>
      <c r="AF54" s="200">
        <v>44176</v>
      </c>
      <c r="AG54" s="201"/>
      <c r="AH54" s="201"/>
      <c r="AI54" s="201"/>
      <c r="AJ54" s="201"/>
      <c r="AK54" s="201"/>
      <c r="AL54" s="201"/>
      <c r="AM54" s="201"/>
    </row>
    <row r="55" spans="1:39" s="116" customFormat="1" ht="344.25" customHeight="1" x14ac:dyDescent="0.25">
      <c r="A55" s="62">
        <f t="shared" si="0"/>
        <v>45</v>
      </c>
      <c r="B55" s="68" t="s">
        <v>964</v>
      </c>
      <c r="C55" s="68" t="s">
        <v>364</v>
      </c>
      <c r="D55" s="163" t="s">
        <v>853</v>
      </c>
      <c r="E55" s="50" t="s">
        <v>61</v>
      </c>
      <c r="F55" s="30" t="s">
        <v>854</v>
      </c>
      <c r="G55" s="30" t="s">
        <v>855</v>
      </c>
      <c r="H55" s="48">
        <v>3</v>
      </c>
      <c r="I55" s="48">
        <v>2</v>
      </c>
      <c r="J55" s="62">
        <f>+MATRIZ_RIESGOS4[[#This Row],[IMPACTO]]*MATRIZ_RIESGOS4[[#This Row],[PROBABILIDAD]]</f>
        <v>6</v>
      </c>
      <c r="K55" s="48" t="s">
        <v>458</v>
      </c>
      <c r="L55" s="48" t="s">
        <v>461</v>
      </c>
      <c r="M55" s="62" t="str">
        <f>+LOOKUP(MATRIZ_RIESGOS4[[#This Row],[Columna1]],'[4]VALORACIÓN PRO-IMP'!$G$38:$H$51,'[4]VALORACIÓN PRO-IMP'!$I$38:$I$51)</f>
        <v>MODERADO</v>
      </c>
      <c r="N55" s="50" t="s">
        <v>0</v>
      </c>
      <c r="O55" s="30" t="s">
        <v>859</v>
      </c>
      <c r="P55" s="63" t="s">
        <v>860</v>
      </c>
      <c r="Q55" s="50" t="s">
        <v>488</v>
      </c>
      <c r="R55" s="50" t="s">
        <v>466</v>
      </c>
      <c r="S55" s="154">
        <v>2</v>
      </c>
      <c r="T55" s="154">
        <v>2</v>
      </c>
      <c r="U55" s="154">
        <v>4</v>
      </c>
      <c r="V55" s="154" t="s">
        <v>2</v>
      </c>
      <c r="W55" s="149" t="s">
        <v>324</v>
      </c>
      <c r="X55" s="168">
        <v>44116</v>
      </c>
      <c r="Y55" s="173" t="s">
        <v>865</v>
      </c>
      <c r="Z55" s="151">
        <v>100</v>
      </c>
      <c r="AA55" s="147" t="s">
        <v>856</v>
      </c>
      <c r="AB55" s="151" t="s">
        <v>13</v>
      </c>
      <c r="AC55" s="154">
        <v>2</v>
      </c>
      <c r="AD55" s="154">
        <v>1</v>
      </c>
      <c r="AE55" s="48" t="s">
        <v>7</v>
      </c>
      <c r="AF55" s="200">
        <v>44176</v>
      </c>
      <c r="AG55" s="201"/>
      <c r="AH55" s="201"/>
      <c r="AI55" s="201"/>
      <c r="AJ55" s="201"/>
      <c r="AK55" s="201"/>
      <c r="AL55" s="201"/>
      <c r="AM55" s="201"/>
    </row>
    <row r="56" spans="1:39" s="116" customFormat="1" ht="213" x14ac:dyDescent="0.25">
      <c r="A56" s="62">
        <f t="shared" si="0"/>
        <v>46</v>
      </c>
      <c r="B56" s="69" t="s">
        <v>964</v>
      </c>
      <c r="C56" s="69" t="s">
        <v>326</v>
      </c>
      <c r="D56" s="63" t="s">
        <v>327</v>
      </c>
      <c r="E56" s="50" t="s">
        <v>61</v>
      </c>
      <c r="F56" s="30" t="s">
        <v>773</v>
      </c>
      <c r="G56" s="30" t="s">
        <v>774</v>
      </c>
      <c r="H56" s="48">
        <v>5</v>
      </c>
      <c r="I56" s="48">
        <v>3</v>
      </c>
      <c r="J56" s="62">
        <f>+MATRIZ_RIESGOS4[[#This Row],[IMPACTO]]*MATRIZ_RIESGOS4[[#This Row],[PROBABILIDAD]]</f>
        <v>15</v>
      </c>
      <c r="K56" s="48" t="s">
        <v>455</v>
      </c>
      <c r="L56" s="48" t="s">
        <v>469</v>
      </c>
      <c r="M56" s="62" t="str">
        <f>+LOOKUP(MATRIZ_RIESGOS4[[#This Row],[Columna1]],'[4]VALORACIÓN PRO-IMP'!$G$38:$H$51,'[4]VALORACIÓN PRO-IMP'!$I$38:$I$51)</f>
        <v xml:space="preserve">EXTREMO </v>
      </c>
      <c r="N56" s="50" t="s">
        <v>0</v>
      </c>
      <c r="O56" s="57" t="s">
        <v>328</v>
      </c>
      <c r="P56" s="63" t="s">
        <v>329</v>
      </c>
      <c r="Q56" s="61" t="s">
        <v>506</v>
      </c>
      <c r="R56" s="50" t="s">
        <v>463</v>
      </c>
      <c r="S56" s="148">
        <v>1</v>
      </c>
      <c r="T56" s="148">
        <v>1</v>
      </c>
      <c r="U56" s="148">
        <v>1</v>
      </c>
      <c r="V56" s="148" t="s">
        <v>2</v>
      </c>
      <c r="W56" s="150" t="s">
        <v>330</v>
      </c>
      <c r="X56" s="146">
        <v>44116</v>
      </c>
      <c r="Y56" s="173" t="s">
        <v>328</v>
      </c>
      <c r="Z56" s="172">
        <v>1</v>
      </c>
      <c r="AA56" s="147" t="s">
        <v>791</v>
      </c>
      <c r="AB56" s="151" t="s">
        <v>13</v>
      </c>
      <c r="AC56" s="148">
        <v>3</v>
      </c>
      <c r="AD56" s="148">
        <v>2</v>
      </c>
      <c r="AE56" s="48" t="s">
        <v>6</v>
      </c>
      <c r="AF56" s="200">
        <v>44176</v>
      </c>
      <c r="AG56" s="201"/>
      <c r="AH56" s="201"/>
      <c r="AI56" s="201"/>
      <c r="AJ56" s="201"/>
      <c r="AK56" s="201"/>
      <c r="AL56" s="201"/>
      <c r="AM56" s="201"/>
    </row>
    <row r="57" spans="1:39" s="116" customFormat="1" ht="248.25" x14ac:dyDescent="0.25">
      <c r="A57" s="62">
        <f t="shared" si="0"/>
        <v>47</v>
      </c>
      <c r="B57" s="68" t="s">
        <v>964</v>
      </c>
      <c r="C57" s="68" t="s">
        <v>333</v>
      </c>
      <c r="D57" s="163" t="s">
        <v>840</v>
      </c>
      <c r="E57" s="50" t="s">
        <v>61</v>
      </c>
      <c r="F57" s="30" t="s">
        <v>841</v>
      </c>
      <c r="G57" s="30" t="s">
        <v>842</v>
      </c>
      <c r="H57" s="48">
        <v>3</v>
      </c>
      <c r="I57" s="48">
        <v>5</v>
      </c>
      <c r="J57" s="62">
        <f>+MATRIZ_RIESGOS4[[#This Row],[IMPACTO]]*MATRIZ_RIESGOS4[[#This Row],[PROBABILIDAD]]</f>
        <v>15</v>
      </c>
      <c r="K57" s="48" t="s">
        <v>464</v>
      </c>
      <c r="L57" s="48" t="s">
        <v>6</v>
      </c>
      <c r="M57" s="62" t="str">
        <f>+LOOKUP(MATRIZ_RIESGOS4[[#This Row],[Columna1]],'[4]VALORACIÓN PRO-IMP'!$G$38:$H$51,'[4]VALORACIÓN PRO-IMP'!$I$38:$I$51)</f>
        <v xml:space="preserve">EXTREMO </v>
      </c>
      <c r="N57" s="50" t="s">
        <v>0</v>
      </c>
      <c r="O57" s="30" t="s">
        <v>843</v>
      </c>
      <c r="P57" s="63" t="s">
        <v>844</v>
      </c>
      <c r="Q57" s="50" t="s">
        <v>507</v>
      </c>
      <c r="R57" s="50" t="s">
        <v>463</v>
      </c>
      <c r="S57" s="154">
        <v>1.5</v>
      </c>
      <c r="T57" s="154">
        <v>2.5</v>
      </c>
      <c r="U57" s="154">
        <v>3.75</v>
      </c>
      <c r="V57" s="154" t="s">
        <v>2</v>
      </c>
      <c r="W57" s="149" t="s">
        <v>845</v>
      </c>
      <c r="X57" s="168">
        <v>44116</v>
      </c>
      <c r="Y57" s="173" t="s">
        <v>846</v>
      </c>
      <c r="Z57" s="172">
        <v>1</v>
      </c>
      <c r="AA57" s="173" t="s">
        <v>847</v>
      </c>
      <c r="AB57" s="151" t="s">
        <v>8</v>
      </c>
      <c r="AC57" s="154">
        <v>2</v>
      </c>
      <c r="AD57" s="154">
        <v>3</v>
      </c>
      <c r="AE57" s="48" t="s">
        <v>6</v>
      </c>
      <c r="AF57" s="200">
        <v>44176</v>
      </c>
      <c r="AG57" s="201"/>
      <c r="AH57" s="201"/>
      <c r="AI57" s="201"/>
      <c r="AJ57" s="201"/>
      <c r="AK57" s="201"/>
      <c r="AL57" s="201"/>
      <c r="AM57" s="201"/>
    </row>
    <row r="58" spans="1:39" s="116" customFormat="1" ht="211.5" customHeight="1" x14ac:dyDescent="0.25">
      <c r="A58" s="62">
        <f t="shared" si="0"/>
        <v>48</v>
      </c>
      <c r="B58" s="69" t="s">
        <v>964</v>
      </c>
      <c r="C58" s="69" t="s">
        <v>333</v>
      </c>
      <c r="D58" s="63" t="s">
        <v>997</v>
      </c>
      <c r="E58" s="50" t="s">
        <v>61</v>
      </c>
      <c r="F58" s="30" t="s">
        <v>775</v>
      </c>
      <c r="G58" s="30" t="s">
        <v>776</v>
      </c>
      <c r="H58" s="48">
        <v>4</v>
      </c>
      <c r="I58" s="48">
        <v>4</v>
      </c>
      <c r="J58" s="62">
        <f>+MATRIZ_RIESGOS4[[#This Row],[IMPACTO]]*MATRIZ_RIESGOS4[[#This Row],[PROBABILIDAD]]</f>
        <v>16</v>
      </c>
      <c r="K58" s="48" t="s">
        <v>458</v>
      </c>
      <c r="L58" s="48" t="s">
        <v>461</v>
      </c>
      <c r="M58" s="62" t="str">
        <f>+LOOKUP(MATRIZ_RIESGOS4[[#This Row],[Columna1]],'[4]VALORACIÓN PRO-IMP'!$G$38:$H$51,'[4]VALORACIÓN PRO-IMP'!$I$38:$I$51)</f>
        <v xml:space="preserve">EXTREMO </v>
      </c>
      <c r="N58" s="50" t="s">
        <v>0</v>
      </c>
      <c r="O58" s="57" t="s">
        <v>341</v>
      </c>
      <c r="P58" s="63" t="s">
        <v>342</v>
      </c>
      <c r="Q58" s="50" t="s">
        <v>507</v>
      </c>
      <c r="R58" s="50" t="s">
        <v>463</v>
      </c>
      <c r="S58" s="148">
        <v>1</v>
      </c>
      <c r="T58" s="148">
        <v>1</v>
      </c>
      <c r="U58" s="148">
        <v>1</v>
      </c>
      <c r="V58" s="148" t="s">
        <v>475</v>
      </c>
      <c r="W58" s="150" t="s">
        <v>337</v>
      </c>
      <c r="X58" s="146">
        <v>44116</v>
      </c>
      <c r="Y58" s="173" t="s">
        <v>792</v>
      </c>
      <c r="Z58" s="172">
        <v>1</v>
      </c>
      <c r="AA58" s="173" t="s">
        <v>793</v>
      </c>
      <c r="AB58" s="151" t="s">
        <v>13</v>
      </c>
      <c r="AC58" s="148">
        <v>3</v>
      </c>
      <c r="AD58" s="148">
        <v>2</v>
      </c>
      <c r="AE58" s="48" t="s">
        <v>6</v>
      </c>
      <c r="AF58" s="200">
        <v>44176</v>
      </c>
      <c r="AG58" s="201"/>
      <c r="AH58" s="201"/>
      <c r="AI58" s="201"/>
      <c r="AJ58" s="201"/>
      <c r="AK58" s="201"/>
      <c r="AL58" s="201"/>
      <c r="AM58" s="201"/>
    </row>
    <row r="59" spans="1:39" s="116" customFormat="1" ht="179.25" customHeight="1" x14ac:dyDescent="0.25">
      <c r="A59" s="62">
        <f t="shared" si="0"/>
        <v>49</v>
      </c>
      <c r="B59" s="68" t="s">
        <v>964</v>
      </c>
      <c r="C59" s="68" t="s">
        <v>364</v>
      </c>
      <c r="D59" s="163" t="s">
        <v>857</v>
      </c>
      <c r="E59" s="50" t="s">
        <v>61</v>
      </c>
      <c r="F59" s="30" t="s">
        <v>854</v>
      </c>
      <c r="G59" s="30" t="s">
        <v>858</v>
      </c>
      <c r="H59" s="48">
        <v>2</v>
      </c>
      <c r="I59" s="48">
        <v>3</v>
      </c>
      <c r="J59" s="62">
        <f>+MATRIZ_RIESGOS4[[#This Row],[IMPACTO]]*MATRIZ_RIESGOS4[[#This Row],[PROBABILIDAD]]</f>
        <v>6</v>
      </c>
      <c r="K59" s="48" t="s">
        <v>455</v>
      </c>
      <c r="L59" s="48" t="s">
        <v>482</v>
      </c>
      <c r="M59" s="62" t="str">
        <f>+LOOKUP(MATRIZ_RIESGOS4[[#This Row],[Columna1]],'[4]VALORACIÓN PRO-IMP'!$G$38:$H$51,'[4]VALORACIÓN PRO-IMP'!$I$38:$I$51)</f>
        <v>MODERADO</v>
      </c>
      <c r="N59" s="50" t="s">
        <v>0</v>
      </c>
      <c r="O59" s="30" t="s">
        <v>861</v>
      </c>
      <c r="P59" s="63" t="s">
        <v>862</v>
      </c>
      <c r="Q59" s="50" t="s">
        <v>507</v>
      </c>
      <c r="R59" s="50" t="s">
        <v>466</v>
      </c>
      <c r="S59" s="154">
        <v>1</v>
      </c>
      <c r="T59" s="154">
        <v>1.5</v>
      </c>
      <c r="U59" s="154">
        <v>1.5</v>
      </c>
      <c r="V59" s="154" t="s">
        <v>2</v>
      </c>
      <c r="W59" s="149" t="s">
        <v>337</v>
      </c>
      <c r="X59" s="168">
        <v>44116</v>
      </c>
      <c r="Y59" s="173" t="s">
        <v>863</v>
      </c>
      <c r="Z59" s="151">
        <v>100</v>
      </c>
      <c r="AA59" s="147" t="s">
        <v>864</v>
      </c>
      <c r="AB59" s="151" t="s">
        <v>13</v>
      </c>
      <c r="AC59" s="154">
        <v>2</v>
      </c>
      <c r="AD59" s="154">
        <v>1</v>
      </c>
      <c r="AE59" s="48" t="s">
        <v>7</v>
      </c>
      <c r="AF59" s="200">
        <v>44176</v>
      </c>
      <c r="AG59" s="201"/>
      <c r="AH59" s="201"/>
      <c r="AI59" s="201"/>
      <c r="AJ59" s="201"/>
      <c r="AK59" s="201"/>
      <c r="AL59" s="201"/>
      <c r="AM59" s="201"/>
    </row>
    <row r="60" spans="1:39" s="116" customFormat="1" ht="197.25" customHeight="1" x14ac:dyDescent="0.25">
      <c r="A60" s="62">
        <f t="shared" si="0"/>
        <v>50</v>
      </c>
      <c r="B60" s="69" t="s">
        <v>964</v>
      </c>
      <c r="C60" s="69" t="s">
        <v>350</v>
      </c>
      <c r="D60" s="63" t="s">
        <v>351</v>
      </c>
      <c r="E60" s="50" t="s">
        <v>61</v>
      </c>
      <c r="F60" s="30" t="s">
        <v>777</v>
      </c>
      <c r="G60" s="30" t="s">
        <v>778</v>
      </c>
      <c r="H60" s="48">
        <v>3</v>
      </c>
      <c r="I60" s="48">
        <v>5</v>
      </c>
      <c r="J60" s="62">
        <f>+MATRIZ_RIESGOS4[[#This Row],[IMPACTO]]*MATRIZ_RIESGOS4[[#This Row],[PROBABILIDAD]]</f>
        <v>15</v>
      </c>
      <c r="K60" s="48" t="s">
        <v>464</v>
      </c>
      <c r="L60" s="48" t="s">
        <v>6</v>
      </c>
      <c r="M60" s="62" t="str">
        <f>+LOOKUP(MATRIZ_RIESGOS4[[#This Row],[Columna1]],'[4]VALORACIÓN PRO-IMP'!$G$38:$H$51,'[4]VALORACIÓN PRO-IMP'!$I$38:$I$51)</f>
        <v xml:space="preserve">EXTREMO </v>
      </c>
      <c r="N60" s="50" t="s">
        <v>0</v>
      </c>
      <c r="O60" s="57" t="s">
        <v>352</v>
      </c>
      <c r="P60" s="63" t="s">
        <v>353</v>
      </c>
      <c r="Q60" s="61" t="s">
        <v>508</v>
      </c>
      <c r="R60" s="50" t="s">
        <v>463</v>
      </c>
      <c r="S60" s="148">
        <v>1.5</v>
      </c>
      <c r="T60" s="148">
        <v>2.5</v>
      </c>
      <c r="U60" s="148">
        <v>3.75</v>
      </c>
      <c r="V60" s="148" t="s">
        <v>1</v>
      </c>
      <c r="W60" s="150" t="s">
        <v>354</v>
      </c>
      <c r="X60" s="146">
        <v>44116</v>
      </c>
      <c r="Y60" s="160" t="s">
        <v>794</v>
      </c>
      <c r="Z60" s="151" t="s">
        <v>357</v>
      </c>
      <c r="AA60" s="160" t="s">
        <v>796</v>
      </c>
      <c r="AB60" s="151" t="s">
        <v>13</v>
      </c>
      <c r="AC60" s="148">
        <v>3</v>
      </c>
      <c r="AD60" s="148">
        <v>2</v>
      </c>
      <c r="AE60" s="48" t="s">
        <v>6</v>
      </c>
      <c r="AF60" s="200">
        <v>44176</v>
      </c>
      <c r="AG60" s="201"/>
      <c r="AH60" s="201"/>
      <c r="AI60" s="201"/>
      <c r="AJ60" s="201"/>
      <c r="AK60" s="201"/>
      <c r="AL60" s="201"/>
      <c r="AM60" s="201"/>
    </row>
    <row r="61" spans="1:39" s="116" customFormat="1" ht="164.25" customHeight="1" x14ac:dyDescent="0.25">
      <c r="A61" s="62">
        <f t="shared" si="0"/>
        <v>51</v>
      </c>
      <c r="B61" s="69" t="s">
        <v>964</v>
      </c>
      <c r="C61" s="69" t="s">
        <v>358</v>
      </c>
      <c r="D61" s="63" t="s">
        <v>963</v>
      </c>
      <c r="E61" s="50" t="s">
        <v>925</v>
      </c>
      <c r="F61" s="30" t="s">
        <v>779</v>
      </c>
      <c r="G61" s="30" t="s">
        <v>780</v>
      </c>
      <c r="H61" s="48">
        <v>4</v>
      </c>
      <c r="I61" s="48">
        <v>2</v>
      </c>
      <c r="J61" s="62">
        <f>+MATRIZ_RIESGOS4[[#This Row],[IMPACTO]]*MATRIZ_RIESGOS4[[#This Row],[PROBABILIDAD]]</f>
        <v>8</v>
      </c>
      <c r="K61" s="48" t="s">
        <v>460</v>
      </c>
      <c r="L61" s="48" t="s">
        <v>461</v>
      </c>
      <c r="M61" s="62" t="str">
        <f>+LOOKUP(MATRIZ_RIESGOS4[[#This Row],[Columna1]],'[4]VALORACIÓN PRO-IMP'!$G$38:$H$51,'[4]VALORACIÓN PRO-IMP'!$I$38:$I$51)</f>
        <v xml:space="preserve">ALTO </v>
      </c>
      <c r="N61" s="50" t="s">
        <v>0</v>
      </c>
      <c r="O61" s="30" t="s">
        <v>360</v>
      </c>
      <c r="P61" s="63" t="s">
        <v>361</v>
      </c>
      <c r="Q61" s="50" t="s">
        <v>509</v>
      </c>
      <c r="R61" s="50" t="s">
        <v>463</v>
      </c>
      <c r="S61" s="148">
        <v>1</v>
      </c>
      <c r="T61" s="148">
        <v>1</v>
      </c>
      <c r="U61" s="148">
        <v>1</v>
      </c>
      <c r="V61" s="148" t="s">
        <v>2</v>
      </c>
      <c r="W61" s="48" t="s">
        <v>362</v>
      </c>
      <c r="X61" s="146">
        <v>44116</v>
      </c>
      <c r="Y61" s="160" t="s">
        <v>795</v>
      </c>
      <c r="Z61" s="174">
        <v>1</v>
      </c>
      <c r="AA61" s="160" t="s">
        <v>797</v>
      </c>
      <c r="AB61" s="151" t="s">
        <v>13</v>
      </c>
      <c r="AC61" s="148">
        <v>2</v>
      </c>
      <c r="AD61" s="148">
        <v>1</v>
      </c>
      <c r="AE61" s="48" t="s">
        <v>7</v>
      </c>
      <c r="AF61" s="200">
        <v>44176</v>
      </c>
      <c r="AG61" s="201"/>
      <c r="AH61" s="201"/>
      <c r="AI61" s="201"/>
      <c r="AJ61" s="201"/>
      <c r="AK61" s="201"/>
      <c r="AL61" s="201"/>
      <c r="AM61" s="201"/>
    </row>
    <row r="62" spans="1:39" s="116" customFormat="1" ht="100.5" customHeight="1" x14ac:dyDescent="0.25">
      <c r="A62" s="62">
        <f t="shared" si="0"/>
        <v>52</v>
      </c>
      <c r="B62" s="69" t="s">
        <v>964</v>
      </c>
      <c r="C62" s="69" t="s">
        <v>364</v>
      </c>
      <c r="D62" s="63" t="s">
        <v>824</v>
      </c>
      <c r="E62" s="50" t="s">
        <v>65</v>
      </c>
      <c r="F62" s="30" t="s">
        <v>822</v>
      </c>
      <c r="G62" s="30" t="s">
        <v>823</v>
      </c>
      <c r="H62" s="48">
        <v>3</v>
      </c>
      <c r="I62" s="48">
        <v>2</v>
      </c>
      <c r="J62" s="62">
        <f>+MATRIZ_RIESGOS4[[#This Row],[IMPACTO]]*MATRIZ_RIESGOS4[[#This Row],[PROBABILIDAD]]</f>
        <v>6</v>
      </c>
      <c r="K62" s="48" t="s">
        <v>460</v>
      </c>
      <c r="L62" s="48" t="s">
        <v>6</v>
      </c>
      <c r="M62" s="62" t="str">
        <f>+LOOKUP(MATRIZ_RIESGOS4[[#This Row],[Columna1]],'[4]VALORACIÓN PRO-IMP'!$G$38:$H$51,'[4]VALORACIÓN PRO-IMP'!$I$38:$I$51)</f>
        <v>MODERADO</v>
      </c>
      <c r="N62" s="50" t="s">
        <v>0</v>
      </c>
      <c r="O62" s="30" t="s">
        <v>967</v>
      </c>
      <c r="P62" s="63" t="s">
        <v>825</v>
      </c>
      <c r="Q62" s="50" t="s">
        <v>826</v>
      </c>
      <c r="R62" s="50" t="s">
        <v>466</v>
      </c>
      <c r="S62" s="148">
        <v>3</v>
      </c>
      <c r="T62" s="148">
        <v>2</v>
      </c>
      <c r="U62" s="148">
        <v>6</v>
      </c>
      <c r="V62" s="148" t="s">
        <v>475</v>
      </c>
      <c r="W62" s="165" t="s">
        <v>827</v>
      </c>
      <c r="X62" s="146">
        <v>44116</v>
      </c>
      <c r="Y62" s="128" t="s">
        <v>829</v>
      </c>
      <c r="Z62" s="199">
        <v>1</v>
      </c>
      <c r="AA62" s="130" t="s">
        <v>968</v>
      </c>
      <c r="AB62" s="151" t="s">
        <v>13</v>
      </c>
      <c r="AC62" s="148">
        <v>2</v>
      </c>
      <c r="AD62" s="148">
        <v>1</v>
      </c>
      <c r="AE62" s="156" t="s">
        <v>7</v>
      </c>
      <c r="AF62" s="200">
        <v>44176</v>
      </c>
      <c r="AG62" s="201"/>
      <c r="AH62" s="201"/>
      <c r="AI62" s="201"/>
      <c r="AJ62" s="201"/>
      <c r="AK62" s="201"/>
      <c r="AL62" s="201"/>
      <c r="AM62" s="201"/>
    </row>
    <row r="63" spans="1:39" s="116" customFormat="1" ht="150.75" x14ac:dyDescent="0.25">
      <c r="A63" s="62">
        <f t="shared" si="0"/>
        <v>53</v>
      </c>
      <c r="B63" s="69" t="s">
        <v>370</v>
      </c>
      <c r="C63" s="69" t="s">
        <v>371</v>
      </c>
      <c r="D63" s="63" t="s">
        <v>372</v>
      </c>
      <c r="E63" s="50" t="s">
        <v>64</v>
      </c>
      <c r="F63" s="30" t="s">
        <v>698</v>
      </c>
      <c r="G63" s="30" t="s">
        <v>699</v>
      </c>
      <c r="H63" s="48">
        <v>3</v>
      </c>
      <c r="I63" s="48">
        <v>4</v>
      </c>
      <c r="J63" s="62">
        <f>+MATRIZ_RIESGOS4[[#This Row],[IMPACTO]]*MATRIZ_RIESGOS4[[#This Row],[PROBABILIDAD]]</f>
        <v>12</v>
      </c>
      <c r="K63" s="48" t="s">
        <v>458</v>
      </c>
      <c r="L63" s="48" t="s">
        <v>6</v>
      </c>
      <c r="M63" s="62" t="str">
        <f>+LOOKUP(MATRIZ_RIESGOS4[[#This Row],[Columna1]],'[4]VALORACIÓN PRO-IMP'!$G$38:$H$51,'[4]VALORACIÓN PRO-IMP'!$I$38:$I$51)</f>
        <v xml:space="preserve">ALTO </v>
      </c>
      <c r="N63" s="50" t="s">
        <v>0</v>
      </c>
      <c r="O63" s="57" t="s">
        <v>373</v>
      </c>
      <c r="P63" s="179" t="s">
        <v>374</v>
      </c>
      <c r="Q63" s="61" t="s">
        <v>510</v>
      </c>
      <c r="R63" s="50" t="s">
        <v>459</v>
      </c>
      <c r="S63" s="148">
        <v>2.4000000000000004</v>
      </c>
      <c r="T63" s="148">
        <v>3.2</v>
      </c>
      <c r="U63" s="148">
        <v>7.6800000000000015</v>
      </c>
      <c r="V63" s="148" t="s">
        <v>1</v>
      </c>
      <c r="W63" s="165" t="s">
        <v>375</v>
      </c>
      <c r="X63" s="146">
        <v>44116</v>
      </c>
      <c r="Y63" s="169" t="s">
        <v>700</v>
      </c>
      <c r="Z63" s="123">
        <v>100</v>
      </c>
      <c r="AA63" s="147" t="s">
        <v>701</v>
      </c>
      <c r="AB63" s="151" t="s">
        <v>13</v>
      </c>
      <c r="AC63" s="148">
        <v>2</v>
      </c>
      <c r="AD63" s="148">
        <v>1</v>
      </c>
      <c r="AE63" s="156" t="s">
        <v>7</v>
      </c>
      <c r="AF63" s="200">
        <v>44176</v>
      </c>
      <c r="AG63" s="201"/>
      <c r="AH63" s="201"/>
      <c r="AI63" s="201"/>
      <c r="AJ63" s="201"/>
      <c r="AK63" s="201"/>
      <c r="AL63" s="201"/>
      <c r="AM63" s="201"/>
    </row>
    <row r="64" spans="1:39" s="116" customFormat="1" ht="131.25" x14ac:dyDescent="0.25">
      <c r="A64" s="62">
        <f t="shared" si="0"/>
        <v>54</v>
      </c>
      <c r="B64" s="68" t="s">
        <v>119</v>
      </c>
      <c r="C64" s="69" t="s">
        <v>136</v>
      </c>
      <c r="D64" s="63" t="s">
        <v>629</v>
      </c>
      <c r="E64" s="50" t="s">
        <v>67</v>
      </c>
      <c r="F64" s="30" t="s">
        <v>646</v>
      </c>
      <c r="G64" s="30" t="s">
        <v>647</v>
      </c>
      <c r="H64" s="48">
        <v>4</v>
      </c>
      <c r="I64" s="48">
        <v>3</v>
      </c>
      <c r="J64" s="62">
        <f>+MATRIZ_RIESGOS4[[#This Row],[IMPACTO]]*MATRIZ_RIESGOS4[[#This Row],[PROBABILIDAD]]</f>
        <v>12</v>
      </c>
      <c r="K64" s="48" t="s">
        <v>455</v>
      </c>
      <c r="L64" s="48" t="s">
        <v>461</v>
      </c>
      <c r="M64" s="62" t="str">
        <f>+LOOKUP(MATRIZ_RIESGOS4[[#This Row],[Columna1]],'[4]VALORACIÓN PRO-IMP'!$G$38:$H$51,'[4]VALORACIÓN PRO-IMP'!$I$38:$I$51)</f>
        <v xml:space="preserve">ALTO </v>
      </c>
      <c r="N64" s="50" t="s">
        <v>0</v>
      </c>
      <c r="O64" s="30" t="s">
        <v>378</v>
      </c>
      <c r="P64" s="63" t="s">
        <v>379</v>
      </c>
      <c r="Q64" s="50" t="s">
        <v>488</v>
      </c>
      <c r="R64" s="50" t="s">
        <v>459</v>
      </c>
      <c r="S64" s="148">
        <v>2</v>
      </c>
      <c r="T64" s="148">
        <v>1.5</v>
      </c>
      <c r="U64" s="148">
        <v>3</v>
      </c>
      <c r="V64" s="148" t="s">
        <v>2</v>
      </c>
      <c r="W64" s="149" t="s">
        <v>380</v>
      </c>
      <c r="X64" s="146">
        <v>44116</v>
      </c>
      <c r="Y64" s="173" t="s">
        <v>649</v>
      </c>
      <c r="Z64" s="172">
        <v>1</v>
      </c>
      <c r="AA64" s="147" t="s">
        <v>650</v>
      </c>
      <c r="AB64" s="151" t="s">
        <v>13</v>
      </c>
      <c r="AC64" s="148">
        <v>2</v>
      </c>
      <c r="AD64" s="148">
        <v>1</v>
      </c>
      <c r="AE64" s="156" t="s">
        <v>7</v>
      </c>
      <c r="AF64" s="200">
        <v>44176</v>
      </c>
      <c r="AG64" s="201"/>
      <c r="AH64" s="201"/>
      <c r="AI64" s="201"/>
      <c r="AJ64" s="201"/>
      <c r="AK64" s="201"/>
      <c r="AL64" s="201"/>
      <c r="AM64" s="201"/>
    </row>
    <row r="65" spans="1:39" s="116" customFormat="1" ht="113.25" customHeight="1" x14ac:dyDescent="0.25">
      <c r="A65" s="62">
        <f t="shared" si="0"/>
        <v>55</v>
      </c>
      <c r="B65" s="69" t="s">
        <v>207</v>
      </c>
      <c r="C65" s="69" t="s">
        <v>382</v>
      </c>
      <c r="D65" s="63" t="s">
        <v>383</v>
      </c>
      <c r="E65" s="50" t="s">
        <v>64</v>
      </c>
      <c r="F65" s="30" t="s">
        <v>709</v>
      </c>
      <c r="G65" s="30" t="s">
        <v>710</v>
      </c>
      <c r="H65" s="48">
        <v>3</v>
      </c>
      <c r="I65" s="48">
        <v>3</v>
      </c>
      <c r="J65" s="62">
        <f>+MATRIZ_RIESGOS4[[#This Row],[IMPACTO]]*MATRIZ_RIESGOS4[[#This Row],[PROBABILIDAD]]</f>
        <v>9</v>
      </c>
      <c r="K65" s="48" t="s">
        <v>455</v>
      </c>
      <c r="L65" s="48" t="s">
        <v>6</v>
      </c>
      <c r="M65" s="62" t="str">
        <f>+LOOKUP(MATRIZ_RIESGOS4[[#This Row],[Columna1]],'[4]VALORACIÓN PRO-IMP'!$G$38:$H$51,'[4]VALORACIÓN PRO-IMP'!$I$38:$I$51)</f>
        <v xml:space="preserve">ALTO </v>
      </c>
      <c r="N65" s="50" t="s">
        <v>0</v>
      </c>
      <c r="O65" s="30" t="s">
        <v>384</v>
      </c>
      <c r="P65" s="181" t="s">
        <v>385</v>
      </c>
      <c r="Q65" s="50" t="s">
        <v>485</v>
      </c>
      <c r="R65" s="50" t="s">
        <v>471</v>
      </c>
      <c r="S65" s="148">
        <v>1</v>
      </c>
      <c r="T65" s="148">
        <v>1</v>
      </c>
      <c r="U65" s="148">
        <v>1</v>
      </c>
      <c r="V65" s="148" t="s">
        <v>2</v>
      </c>
      <c r="W65" s="149" t="s">
        <v>386</v>
      </c>
      <c r="X65" s="146">
        <v>44116</v>
      </c>
      <c r="Y65" s="169" t="s">
        <v>388</v>
      </c>
      <c r="Z65" s="174">
        <v>1</v>
      </c>
      <c r="AA65" s="147" t="s">
        <v>711</v>
      </c>
      <c r="AB65" s="151" t="s">
        <v>13</v>
      </c>
      <c r="AC65" s="148">
        <v>2</v>
      </c>
      <c r="AD65" s="148">
        <v>1</v>
      </c>
      <c r="AE65" s="156" t="s">
        <v>7</v>
      </c>
      <c r="AF65" s="200">
        <v>44176</v>
      </c>
      <c r="AG65" s="201"/>
      <c r="AH65" s="201"/>
      <c r="AI65" s="201"/>
      <c r="AJ65" s="201"/>
      <c r="AK65" s="201"/>
      <c r="AL65" s="201"/>
      <c r="AM65" s="201"/>
    </row>
    <row r="66" spans="1:39" s="116" customFormat="1" ht="195.75" customHeight="1" x14ac:dyDescent="0.25">
      <c r="A66" s="62">
        <f t="shared" si="0"/>
        <v>56</v>
      </c>
      <c r="B66" s="68" t="s">
        <v>964</v>
      </c>
      <c r="C66" s="68" t="s">
        <v>364</v>
      </c>
      <c r="D66" s="163" t="s">
        <v>866</v>
      </c>
      <c r="E66" s="50" t="s">
        <v>61</v>
      </c>
      <c r="F66" s="30" t="s">
        <v>867</v>
      </c>
      <c r="G66" s="30" t="s">
        <v>868</v>
      </c>
      <c r="H66" s="48">
        <v>3</v>
      </c>
      <c r="I66" s="48">
        <v>1</v>
      </c>
      <c r="J66" s="62">
        <f>+MATRIZ_RIESGOS4[[#This Row],[IMPACTO]]*MATRIZ_RIESGOS4[[#This Row],[PROBABILIDAD]]</f>
        <v>3</v>
      </c>
      <c r="K66" s="48" t="s">
        <v>468</v>
      </c>
      <c r="L66" s="48" t="s">
        <v>6</v>
      </c>
      <c r="M66" s="62" t="str">
        <f>+LOOKUP(MATRIZ_RIESGOS4[[#This Row],[Columna1]],'[4]VALORACIÓN PRO-IMP'!$G$38:$H$51,'[4]VALORACIÓN PRO-IMP'!$I$38:$I$51)</f>
        <v>MODERADO</v>
      </c>
      <c r="N66" s="50" t="s">
        <v>0</v>
      </c>
      <c r="O66" s="30" t="s">
        <v>869</v>
      </c>
      <c r="P66" s="63" t="s">
        <v>870</v>
      </c>
      <c r="Q66" s="50" t="s">
        <v>871</v>
      </c>
      <c r="R66" s="50" t="s">
        <v>16</v>
      </c>
      <c r="S66" s="154">
        <v>3</v>
      </c>
      <c r="T66" s="154">
        <v>1</v>
      </c>
      <c r="U66" s="154">
        <v>3</v>
      </c>
      <c r="V66" s="154" t="s">
        <v>475</v>
      </c>
      <c r="W66" s="149" t="s">
        <v>392</v>
      </c>
      <c r="X66" s="168">
        <v>44116</v>
      </c>
      <c r="Y66" s="173" t="s">
        <v>872</v>
      </c>
      <c r="Z66" s="151">
        <v>100</v>
      </c>
      <c r="AA66" s="147" t="s">
        <v>873</v>
      </c>
      <c r="AB66" s="151" t="s">
        <v>13</v>
      </c>
      <c r="AC66" s="148">
        <v>2</v>
      </c>
      <c r="AD66" s="148">
        <v>1</v>
      </c>
      <c r="AE66" s="48" t="s">
        <v>7</v>
      </c>
      <c r="AF66" s="200">
        <v>44176</v>
      </c>
      <c r="AG66" s="201"/>
      <c r="AH66" s="201"/>
      <c r="AI66" s="201"/>
      <c r="AJ66" s="201"/>
      <c r="AK66" s="201"/>
      <c r="AL66" s="201"/>
      <c r="AM66" s="201"/>
    </row>
    <row r="67" spans="1:39" s="116" customFormat="1" ht="192.75" customHeight="1" x14ac:dyDescent="0.25">
      <c r="A67" s="62">
        <f t="shared" si="0"/>
        <v>57</v>
      </c>
      <c r="B67" s="69" t="s">
        <v>964</v>
      </c>
      <c r="C67" s="69" t="s">
        <v>358</v>
      </c>
      <c r="D67" s="63" t="s">
        <v>395</v>
      </c>
      <c r="E67" s="50" t="s">
        <v>61</v>
      </c>
      <c r="F67" s="30" t="s">
        <v>781</v>
      </c>
      <c r="G67" s="30" t="s">
        <v>782</v>
      </c>
      <c r="H67" s="48">
        <v>4</v>
      </c>
      <c r="I67" s="48">
        <v>2</v>
      </c>
      <c r="J67" s="62">
        <f>+MATRIZ_RIESGOS4[[#This Row],[IMPACTO]]*MATRIZ_RIESGOS4[[#This Row],[PROBABILIDAD]]</f>
        <v>8</v>
      </c>
      <c r="K67" s="48" t="s">
        <v>460</v>
      </c>
      <c r="L67" s="48" t="s">
        <v>461</v>
      </c>
      <c r="M67" s="62" t="str">
        <f>+LOOKUP(MATRIZ_RIESGOS4[[#This Row],[Columna1]],'[4]VALORACIÓN PRO-IMP'!$G$38:$H$51,'[4]VALORACIÓN PRO-IMP'!$I$38:$I$51)</f>
        <v xml:space="preserve">ALTO </v>
      </c>
      <c r="N67" s="50" t="s">
        <v>0</v>
      </c>
      <c r="O67" s="30" t="s">
        <v>396</v>
      </c>
      <c r="P67" s="63" t="s">
        <v>397</v>
      </c>
      <c r="Q67" s="50" t="s">
        <v>511</v>
      </c>
      <c r="R67" s="50" t="s">
        <v>459</v>
      </c>
      <c r="S67" s="148">
        <v>4</v>
      </c>
      <c r="T67" s="148">
        <v>1.6</v>
      </c>
      <c r="U67" s="148">
        <v>6.4</v>
      </c>
      <c r="V67" s="148" t="s">
        <v>475</v>
      </c>
      <c r="W67" s="48" t="s">
        <v>362</v>
      </c>
      <c r="X67" s="146">
        <v>44116</v>
      </c>
      <c r="Y67" s="160" t="s">
        <v>798</v>
      </c>
      <c r="Z67" s="174">
        <v>1</v>
      </c>
      <c r="AA67" s="160" t="s">
        <v>799</v>
      </c>
      <c r="AB67" s="123" t="s">
        <v>13</v>
      </c>
      <c r="AC67" s="148">
        <v>2</v>
      </c>
      <c r="AD67" s="148">
        <v>1</v>
      </c>
      <c r="AE67" s="156" t="s">
        <v>7</v>
      </c>
      <c r="AF67" s="200">
        <v>44176</v>
      </c>
      <c r="AG67" s="201"/>
      <c r="AH67" s="201"/>
      <c r="AI67" s="201"/>
      <c r="AJ67" s="201"/>
      <c r="AK67" s="201"/>
      <c r="AL67" s="201"/>
      <c r="AM67" s="201"/>
    </row>
    <row r="68" spans="1:39" s="116" customFormat="1" ht="135" customHeight="1" x14ac:dyDescent="0.25">
      <c r="A68" s="62">
        <f t="shared" si="0"/>
        <v>58</v>
      </c>
      <c r="B68" s="68" t="s">
        <v>964</v>
      </c>
      <c r="C68" s="68" t="s">
        <v>333</v>
      </c>
      <c r="D68" s="163" t="s">
        <v>890</v>
      </c>
      <c r="E68" s="50" t="s">
        <v>61</v>
      </c>
      <c r="F68" s="30" t="s">
        <v>891</v>
      </c>
      <c r="G68" s="30" t="s">
        <v>892</v>
      </c>
      <c r="H68" s="48">
        <v>5</v>
      </c>
      <c r="I68" s="48">
        <v>1</v>
      </c>
      <c r="J68" s="62">
        <f>+MATRIZ_RIESGOS4[[#This Row],[IMPACTO]]*MATRIZ_RIESGOS4[[#This Row],[PROBABILIDAD]]</f>
        <v>5</v>
      </c>
      <c r="K68" s="48" t="s">
        <v>468</v>
      </c>
      <c r="L68" s="48" t="s">
        <v>469</v>
      </c>
      <c r="M68" s="62" t="str">
        <f>+LOOKUP(MATRIZ_RIESGOS4[[#This Row],[Columna1]],'[4]VALORACIÓN PRO-IMP'!$G$38:$H$51,'[4]VALORACIÓN PRO-IMP'!$I$38:$I$51)</f>
        <v>MODERADO</v>
      </c>
      <c r="N68" s="50" t="s">
        <v>0</v>
      </c>
      <c r="O68" s="30" t="s">
        <v>894</v>
      </c>
      <c r="P68" s="63" t="s">
        <v>893</v>
      </c>
      <c r="Q68" s="50" t="s">
        <v>507</v>
      </c>
      <c r="R68" s="50" t="s">
        <v>16</v>
      </c>
      <c r="S68" s="154">
        <v>5</v>
      </c>
      <c r="T68" s="154">
        <v>1</v>
      </c>
      <c r="U68" s="154">
        <v>5</v>
      </c>
      <c r="V68" s="154" t="s">
        <v>475</v>
      </c>
      <c r="W68" s="48" t="s">
        <v>337</v>
      </c>
      <c r="X68" s="168">
        <v>44116</v>
      </c>
      <c r="Y68" s="169" t="s">
        <v>895</v>
      </c>
      <c r="Z68" s="174">
        <v>1</v>
      </c>
      <c r="AA68" s="169" t="s">
        <v>896</v>
      </c>
      <c r="AB68" s="123" t="s">
        <v>13</v>
      </c>
      <c r="AC68" s="148">
        <v>2</v>
      </c>
      <c r="AD68" s="148">
        <v>1</v>
      </c>
      <c r="AE68" s="48" t="s">
        <v>7</v>
      </c>
      <c r="AF68" s="200">
        <v>44176</v>
      </c>
      <c r="AG68" s="201"/>
      <c r="AH68" s="201"/>
      <c r="AI68" s="201"/>
      <c r="AJ68" s="201"/>
      <c r="AK68" s="201"/>
      <c r="AL68" s="201"/>
      <c r="AM68" s="201"/>
    </row>
    <row r="69" spans="1:39" s="116" customFormat="1" ht="142.5" customHeight="1" x14ac:dyDescent="0.25">
      <c r="A69" s="62">
        <f t="shared" si="0"/>
        <v>59</v>
      </c>
      <c r="B69" s="69" t="s">
        <v>964</v>
      </c>
      <c r="C69" s="69" t="s">
        <v>350</v>
      </c>
      <c r="D69" s="63" t="s">
        <v>403</v>
      </c>
      <c r="E69" s="50" t="s">
        <v>61</v>
      </c>
      <c r="F69" s="30" t="s">
        <v>783</v>
      </c>
      <c r="G69" s="30" t="s">
        <v>784</v>
      </c>
      <c r="H69" s="48">
        <v>3</v>
      </c>
      <c r="I69" s="48">
        <v>3</v>
      </c>
      <c r="J69" s="62">
        <f>+MATRIZ_RIESGOS4[[#This Row],[IMPACTO]]*MATRIZ_RIESGOS4[[#This Row],[PROBABILIDAD]]</f>
        <v>9</v>
      </c>
      <c r="K69" s="48" t="s">
        <v>455</v>
      </c>
      <c r="L69" s="48" t="s">
        <v>6</v>
      </c>
      <c r="M69" s="62" t="str">
        <f>+LOOKUP(MATRIZ_RIESGOS4[[#This Row],[Columna1]],'[4]VALORACIÓN PRO-IMP'!$G$38:$H$51,'[4]VALORACIÓN PRO-IMP'!$I$38:$I$51)</f>
        <v xml:space="preserve">ALTO </v>
      </c>
      <c r="N69" s="50" t="s">
        <v>0</v>
      </c>
      <c r="O69" s="30" t="s">
        <v>404</v>
      </c>
      <c r="P69" s="63" t="s">
        <v>405</v>
      </c>
      <c r="Q69" s="50" t="s">
        <v>511</v>
      </c>
      <c r="R69" s="50" t="s">
        <v>463</v>
      </c>
      <c r="S69" s="148">
        <v>3</v>
      </c>
      <c r="T69" s="148">
        <v>1.5</v>
      </c>
      <c r="U69" s="148">
        <v>4.5</v>
      </c>
      <c r="V69" s="148" t="s">
        <v>475</v>
      </c>
      <c r="W69" s="150" t="s">
        <v>406</v>
      </c>
      <c r="X69" s="146">
        <v>44116</v>
      </c>
      <c r="Y69" s="169" t="s">
        <v>800</v>
      </c>
      <c r="Z69" s="123" t="s">
        <v>821</v>
      </c>
      <c r="AA69" s="147" t="s">
        <v>801</v>
      </c>
      <c r="AB69" s="123" t="s">
        <v>13</v>
      </c>
      <c r="AC69" s="148">
        <v>2</v>
      </c>
      <c r="AD69" s="148">
        <v>1</v>
      </c>
      <c r="AE69" s="156" t="s">
        <v>7</v>
      </c>
      <c r="AF69" s="200">
        <v>44176</v>
      </c>
      <c r="AG69" s="201"/>
      <c r="AH69" s="201"/>
      <c r="AI69" s="201"/>
      <c r="AJ69" s="201"/>
      <c r="AK69" s="201"/>
      <c r="AL69" s="201"/>
      <c r="AM69" s="201"/>
    </row>
    <row r="70" spans="1:39" s="116" customFormat="1" ht="179.25" customHeight="1" x14ac:dyDescent="0.25">
      <c r="A70" s="62">
        <f t="shared" si="0"/>
        <v>60</v>
      </c>
      <c r="B70" s="69" t="s">
        <v>964</v>
      </c>
      <c r="C70" s="69" t="s">
        <v>333</v>
      </c>
      <c r="D70" s="63" t="s">
        <v>410</v>
      </c>
      <c r="E70" s="50" t="s">
        <v>61</v>
      </c>
      <c r="F70" s="30" t="s">
        <v>785</v>
      </c>
      <c r="G70" s="30" t="s">
        <v>786</v>
      </c>
      <c r="H70" s="48">
        <v>4</v>
      </c>
      <c r="I70" s="48">
        <v>1</v>
      </c>
      <c r="J70" s="62">
        <f>+MATRIZ_RIESGOS4[[#This Row],[IMPACTO]]*MATRIZ_RIESGOS4[[#This Row],[PROBABILIDAD]]</f>
        <v>4</v>
      </c>
      <c r="K70" s="48" t="s">
        <v>468</v>
      </c>
      <c r="L70" s="48" t="s">
        <v>461</v>
      </c>
      <c r="M70" s="62" t="str">
        <f>+LOOKUP(MATRIZ_RIESGOS4[[#This Row],[Columna1]],'[4]VALORACIÓN PRO-IMP'!$G$38:$H$51,'[4]VALORACIÓN PRO-IMP'!$I$38:$I$51)</f>
        <v>MODERADO</v>
      </c>
      <c r="N70" s="50" t="s">
        <v>0</v>
      </c>
      <c r="O70" s="30" t="s">
        <v>411</v>
      </c>
      <c r="P70" s="63" t="s">
        <v>412</v>
      </c>
      <c r="Q70" s="50" t="s">
        <v>507</v>
      </c>
      <c r="R70" s="50" t="s">
        <v>466</v>
      </c>
      <c r="S70" s="148">
        <v>4</v>
      </c>
      <c r="T70" s="148">
        <v>1</v>
      </c>
      <c r="U70" s="148">
        <v>4</v>
      </c>
      <c r="V70" s="148" t="s">
        <v>475</v>
      </c>
      <c r="W70" s="150" t="s">
        <v>337</v>
      </c>
      <c r="X70" s="146">
        <v>44116</v>
      </c>
      <c r="Y70" s="169" t="s">
        <v>802</v>
      </c>
      <c r="Z70" s="174">
        <v>1</v>
      </c>
      <c r="AA70" s="147" t="s">
        <v>803</v>
      </c>
      <c r="AB70" s="123" t="s">
        <v>8</v>
      </c>
      <c r="AC70" s="148">
        <v>2</v>
      </c>
      <c r="AD70" s="148">
        <v>1</v>
      </c>
      <c r="AE70" s="48" t="s">
        <v>7</v>
      </c>
      <c r="AF70" s="200">
        <v>44176</v>
      </c>
      <c r="AG70" s="201"/>
      <c r="AH70" s="201"/>
      <c r="AI70" s="201"/>
      <c r="AJ70" s="201"/>
      <c r="AK70" s="201"/>
      <c r="AL70" s="201"/>
      <c r="AM70" s="201"/>
    </row>
    <row r="71" spans="1:39" s="116" customFormat="1" ht="154.5" customHeight="1" x14ac:dyDescent="0.25">
      <c r="A71" s="62">
        <f t="shared" si="0"/>
        <v>61</v>
      </c>
      <c r="B71" s="69" t="s">
        <v>964</v>
      </c>
      <c r="C71" s="69" t="s">
        <v>333</v>
      </c>
      <c r="D71" s="63" t="s">
        <v>415</v>
      </c>
      <c r="E71" s="50" t="s">
        <v>61</v>
      </c>
      <c r="F71" s="30" t="s">
        <v>787</v>
      </c>
      <c r="G71" s="30" t="s">
        <v>788</v>
      </c>
      <c r="H71" s="48">
        <v>4</v>
      </c>
      <c r="I71" s="48">
        <v>1</v>
      </c>
      <c r="J71" s="62">
        <f>+MATRIZ_RIESGOS4[[#This Row],[IMPACTO]]*MATRIZ_RIESGOS4[[#This Row],[PROBABILIDAD]]</f>
        <v>4</v>
      </c>
      <c r="K71" s="48" t="s">
        <v>468</v>
      </c>
      <c r="L71" s="48" t="s">
        <v>461</v>
      </c>
      <c r="M71" s="62" t="str">
        <f>+LOOKUP(MATRIZ_RIESGOS4[[#This Row],[Columna1]],'[4]VALORACIÓN PRO-IMP'!$G$38:$H$51,'[4]VALORACIÓN PRO-IMP'!$I$38:$I$51)</f>
        <v>MODERADO</v>
      </c>
      <c r="N71" s="50" t="s">
        <v>0</v>
      </c>
      <c r="O71" s="30" t="s">
        <v>416</v>
      </c>
      <c r="P71" s="63" t="s">
        <v>417</v>
      </c>
      <c r="Q71" s="50" t="s">
        <v>507</v>
      </c>
      <c r="R71" s="50" t="s">
        <v>466</v>
      </c>
      <c r="S71" s="148">
        <v>2</v>
      </c>
      <c r="T71" s="148">
        <v>1</v>
      </c>
      <c r="U71" s="148">
        <v>2</v>
      </c>
      <c r="V71" s="148" t="s">
        <v>475</v>
      </c>
      <c r="W71" s="150" t="s">
        <v>337</v>
      </c>
      <c r="X71" s="146">
        <v>44116</v>
      </c>
      <c r="Y71" s="160" t="s">
        <v>804</v>
      </c>
      <c r="Z71" s="174">
        <v>1</v>
      </c>
      <c r="AA71" s="147" t="s">
        <v>805</v>
      </c>
      <c r="AB71" s="123" t="s">
        <v>13</v>
      </c>
      <c r="AC71" s="148">
        <v>2</v>
      </c>
      <c r="AD71" s="148">
        <v>1</v>
      </c>
      <c r="AE71" s="48" t="s">
        <v>7</v>
      </c>
      <c r="AF71" s="200">
        <v>44176</v>
      </c>
      <c r="AG71" s="201"/>
      <c r="AH71" s="201"/>
      <c r="AI71" s="201"/>
      <c r="AJ71" s="201"/>
      <c r="AK71" s="201"/>
      <c r="AL71" s="201"/>
      <c r="AM71" s="201"/>
    </row>
    <row r="72" spans="1:39" s="116" customFormat="1" ht="128.25" customHeight="1" x14ac:dyDescent="0.25">
      <c r="A72" s="62">
        <f t="shared" si="0"/>
        <v>62</v>
      </c>
      <c r="B72" s="69" t="s">
        <v>964</v>
      </c>
      <c r="C72" s="69" t="s">
        <v>333</v>
      </c>
      <c r="D72" s="63" t="s">
        <v>419</v>
      </c>
      <c r="E72" s="50" t="s">
        <v>61</v>
      </c>
      <c r="F72" s="30" t="s">
        <v>789</v>
      </c>
      <c r="G72" s="30" t="s">
        <v>790</v>
      </c>
      <c r="H72" s="48">
        <v>2</v>
      </c>
      <c r="I72" s="48">
        <v>1</v>
      </c>
      <c r="J72" s="62">
        <f>+MATRIZ_RIESGOS4[[#This Row],[IMPACTO]]*MATRIZ_RIESGOS4[[#This Row],[PROBABILIDAD]]</f>
        <v>2</v>
      </c>
      <c r="K72" s="48" t="s">
        <v>468</v>
      </c>
      <c r="L72" s="48" t="s">
        <v>482</v>
      </c>
      <c r="M72" s="62" t="str">
        <f>+LOOKUP(MATRIZ_RIESGOS4[[#This Row],[Columna1]],'[4]VALORACIÓN PRO-IMP'!$G$38:$H$51,'[4]VALORACIÓN PRO-IMP'!$I$38:$I$51)</f>
        <v>BAJO</v>
      </c>
      <c r="N72" s="50" t="s">
        <v>0</v>
      </c>
      <c r="O72" s="30" t="s">
        <v>420</v>
      </c>
      <c r="P72" s="63" t="s">
        <v>417</v>
      </c>
      <c r="Q72" s="50" t="s">
        <v>507</v>
      </c>
      <c r="R72" s="50" t="s">
        <v>466</v>
      </c>
      <c r="S72" s="148">
        <v>2</v>
      </c>
      <c r="T72" s="148">
        <v>1</v>
      </c>
      <c r="U72" s="148">
        <v>2</v>
      </c>
      <c r="V72" s="148" t="s">
        <v>475</v>
      </c>
      <c r="W72" s="150" t="s">
        <v>337</v>
      </c>
      <c r="X72" s="146">
        <v>44116</v>
      </c>
      <c r="Y72" s="160" t="s">
        <v>806</v>
      </c>
      <c r="Z72" s="174">
        <v>1</v>
      </c>
      <c r="AA72" s="147" t="s">
        <v>806</v>
      </c>
      <c r="AB72" s="123" t="s">
        <v>13</v>
      </c>
      <c r="AC72" s="148">
        <v>2</v>
      </c>
      <c r="AD72" s="148">
        <v>1</v>
      </c>
      <c r="AE72" s="48" t="s">
        <v>7</v>
      </c>
      <c r="AF72" s="200">
        <v>44176</v>
      </c>
      <c r="AG72" s="201"/>
      <c r="AH72" s="201"/>
      <c r="AI72" s="201"/>
      <c r="AJ72" s="201"/>
      <c r="AK72" s="201"/>
      <c r="AL72" s="201"/>
      <c r="AM72" s="201"/>
    </row>
    <row r="73" spans="1:39" s="116" customFormat="1" ht="181.5" customHeight="1" x14ac:dyDescent="0.25">
      <c r="A73" s="62">
        <f t="shared" si="0"/>
        <v>63</v>
      </c>
      <c r="B73" s="69" t="s">
        <v>422</v>
      </c>
      <c r="C73" s="69" t="s">
        <v>423</v>
      </c>
      <c r="D73" s="63" t="s">
        <v>424</v>
      </c>
      <c r="E73" s="50" t="s">
        <v>65</v>
      </c>
      <c r="F73" s="30" t="s">
        <v>744</v>
      </c>
      <c r="G73" s="30" t="s">
        <v>745</v>
      </c>
      <c r="H73" s="152">
        <v>2</v>
      </c>
      <c r="I73" s="152">
        <v>1</v>
      </c>
      <c r="J73" s="62">
        <f>+MATRIZ_RIESGOS4[[#This Row],[IMPACTO]]*MATRIZ_RIESGOS4[[#This Row],[PROBABILIDAD]]</f>
        <v>2</v>
      </c>
      <c r="K73" s="48" t="s">
        <v>468</v>
      </c>
      <c r="L73" s="48" t="s">
        <v>482</v>
      </c>
      <c r="M73" s="62" t="str">
        <f>+LOOKUP(MATRIZ_RIESGOS4[[#This Row],[Columna1]],'[4]VALORACIÓN PRO-IMP'!$G$38:$H$51,'[4]VALORACIÓN PRO-IMP'!$I$38:$I$51)</f>
        <v>BAJO</v>
      </c>
      <c r="N73" s="50" t="s">
        <v>0</v>
      </c>
      <c r="O73" s="57" t="s">
        <v>425</v>
      </c>
      <c r="P73" s="63" t="s">
        <v>426</v>
      </c>
      <c r="Q73" s="50" t="s">
        <v>512</v>
      </c>
      <c r="R73" s="50" t="s">
        <v>466</v>
      </c>
      <c r="S73" s="148">
        <v>2</v>
      </c>
      <c r="T73" s="148">
        <v>1</v>
      </c>
      <c r="U73" s="165">
        <f>+MATRIZ_RIESGOS4[[#This Row],[IMPACTO RIESGO RESIDUAL]]*MATRIZ_RIESGOS4[[#This Row],[PROBABILIDAD RIESGO RESIDUAL]]</f>
        <v>2</v>
      </c>
      <c r="V73" s="148" t="s">
        <v>2</v>
      </c>
      <c r="W73" s="165" t="s">
        <v>427</v>
      </c>
      <c r="X73" s="146">
        <v>44116</v>
      </c>
      <c r="Y73" s="160" t="s">
        <v>437</v>
      </c>
      <c r="Z73" s="174">
        <v>1</v>
      </c>
      <c r="AA73" s="160" t="s">
        <v>746</v>
      </c>
      <c r="AB73" s="123" t="s">
        <v>13</v>
      </c>
      <c r="AC73" s="148">
        <v>2</v>
      </c>
      <c r="AD73" s="148">
        <v>1</v>
      </c>
      <c r="AE73" s="135" t="s">
        <v>653</v>
      </c>
      <c r="AF73" s="200">
        <v>44176</v>
      </c>
      <c r="AG73" s="201"/>
      <c r="AH73" s="201"/>
      <c r="AI73" s="201"/>
      <c r="AJ73" s="201"/>
      <c r="AK73" s="201"/>
      <c r="AL73" s="201"/>
      <c r="AM73" s="201"/>
    </row>
    <row r="74" spans="1:39" s="116" customFormat="1" ht="197.25" customHeight="1" x14ac:dyDescent="0.25">
      <c r="A74" s="62">
        <f t="shared" si="0"/>
        <v>64</v>
      </c>
      <c r="B74" s="69" t="s">
        <v>164</v>
      </c>
      <c r="C74" s="69" t="s">
        <v>966</v>
      </c>
      <c r="D74" s="65" t="s">
        <v>976</v>
      </c>
      <c r="E74" s="50" t="s">
        <v>929</v>
      </c>
      <c r="F74" s="30" t="s">
        <v>977</v>
      </c>
      <c r="G74" s="30" t="s">
        <v>978</v>
      </c>
      <c r="H74" s="152">
        <v>2</v>
      </c>
      <c r="I74" s="152">
        <v>1</v>
      </c>
      <c r="J74" s="153">
        <f>+MATRIZ_RIESGOS4[[#This Row],[IMPACTO]]*MATRIZ_RIESGOS4[[#This Row],[PROBABILIDAD]]</f>
        <v>2</v>
      </c>
      <c r="K74" s="48" t="s">
        <v>468</v>
      </c>
      <c r="L74" s="48" t="s">
        <v>482</v>
      </c>
      <c r="M74" s="153" t="str">
        <f>+LOOKUP(MATRIZ_RIESGOS4[[#This Row],[Columna1]],'[4]VALORACIÓN PRO-IMP'!$G$38:$H$51,'[4]VALORACIÓN PRO-IMP'!$I$38:$I$51)</f>
        <v>BAJO</v>
      </c>
      <c r="N74" s="50" t="s">
        <v>0</v>
      </c>
      <c r="O74" s="30" t="s">
        <v>979</v>
      </c>
      <c r="P74" s="63" t="s">
        <v>980</v>
      </c>
      <c r="Q74" s="50" t="s">
        <v>512</v>
      </c>
      <c r="R74" s="50" t="s">
        <v>466</v>
      </c>
      <c r="S74" s="154">
        <v>2</v>
      </c>
      <c r="T74" s="154">
        <v>1</v>
      </c>
      <c r="U74" s="165">
        <f>+MATRIZ_RIESGOS4[[#This Row],[IMPACTO RIESGO RESIDUAL]]*MATRIZ_RIESGOS4[[#This Row],[PROBABILIDAD RIESGO RESIDUAL]]</f>
        <v>2</v>
      </c>
      <c r="V74" s="155" t="s">
        <v>2</v>
      </c>
      <c r="W74" s="48" t="s">
        <v>981</v>
      </c>
      <c r="X74" s="146">
        <v>44116</v>
      </c>
      <c r="Y74" s="160" t="s">
        <v>71</v>
      </c>
      <c r="Z74" s="174">
        <v>1</v>
      </c>
      <c r="AA74" s="160"/>
      <c r="AB74" s="123" t="s">
        <v>13</v>
      </c>
      <c r="AC74" s="148">
        <v>2</v>
      </c>
      <c r="AD74" s="148">
        <v>1</v>
      </c>
      <c r="AE74" s="48" t="s">
        <v>7</v>
      </c>
      <c r="AF74" s="200">
        <v>44176</v>
      </c>
      <c r="AG74" s="201"/>
      <c r="AH74" s="201"/>
      <c r="AI74" s="201"/>
      <c r="AJ74" s="201"/>
      <c r="AK74" s="201"/>
      <c r="AL74" s="201"/>
      <c r="AM74" s="201"/>
    </row>
    <row r="75" spans="1:39" s="116" customFormat="1" ht="182.25" customHeight="1" x14ac:dyDescent="0.25">
      <c r="A75" s="62">
        <f>1+A74</f>
        <v>65</v>
      </c>
      <c r="B75" s="68" t="s">
        <v>964</v>
      </c>
      <c r="C75" s="68" t="s">
        <v>326</v>
      </c>
      <c r="D75" s="163" t="s">
        <v>882</v>
      </c>
      <c r="E75" s="50" t="s">
        <v>61</v>
      </c>
      <c r="F75" s="30" t="s">
        <v>884</v>
      </c>
      <c r="G75" s="30" t="s">
        <v>883</v>
      </c>
      <c r="H75" s="152">
        <v>2</v>
      </c>
      <c r="I75" s="152">
        <v>2</v>
      </c>
      <c r="J75" s="153">
        <f>+MATRIZ_RIESGOS4[[#This Row],[IMPACTO]]*MATRIZ_RIESGOS4[[#This Row],[PROBABILIDAD]]</f>
        <v>4</v>
      </c>
      <c r="K75" s="48" t="s">
        <v>468</v>
      </c>
      <c r="L75" s="48" t="s">
        <v>461</v>
      </c>
      <c r="M75" s="153" t="str">
        <f>+LOOKUP(MATRIZ_RIESGOS4[[#This Row],[Columna1]],'[4]VALORACIÓN PRO-IMP'!$G$38:$H$51,'[4]VALORACIÓN PRO-IMP'!$I$38:$I$51)</f>
        <v>MODERADO</v>
      </c>
      <c r="N75" s="50" t="s">
        <v>0</v>
      </c>
      <c r="O75" s="30" t="s">
        <v>885</v>
      </c>
      <c r="P75" s="63" t="s">
        <v>886</v>
      </c>
      <c r="Q75" s="50" t="s">
        <v>513</v>
      </c>
      <c r="R75" s="50" t="s">
        <v>459</v>
      </c>
      <c r="S75" s="154">
        <v>1</v>
      </c>
      <c r="T75" s="154">
        <v>1</v>
      </c>
      <c r="U75" s="154">
        <v>1</v>
      </c>
      <c r="V75" s="175" t="s">
        <v>514</v>
      </c>
      <c r="W75" s="48" t="s">
        <v>887</v>
      </c>
      <c r="X75" s="168">
        <v>44116</v>
      </c>
      <c r="Y75" s="160" t="s">
        <v>888</v>
      </c>
      <c r="Z75" s="174">
        <v>1</v>
      </c>
      <c r="AA75" s="160" t="s">
        <v>889</v>
      </c>
      <c r="AB75" s="123" t="s">
        <v>13</v>
      </c>
      <c r="AC75" s="148">
        <v>2</v>
      </c>
      <c r="AD75" s="148">
        <v>1</v>
      </c>
      <c r="AE75" s="48" t="s">
        <v>7</v>
      </c>
      <c r="AF75" s="200">
        <v>44176</v>
      </c>
      <c r="AG75" s="201"/>
      <c r="AH75" s="201"/>
      <c r="AI75" s="201"/>
      <c r="AJ75" s="201"/>
      <c r="AK75" s="201"/>
      <c r="AL75" s="201"/>
      <c r="AM75" s="201"/>
    </row>
    <row r="76" spans="1:39" s="116" customFormat="1" ht="183" customHeight="1" x14ac:dyDescent="0.25">
      <c r="A76" s="62">
        <f t="shared" si="0"/>
        <v>66</v>
      </c>
      <c r="B76" s="69" t="s">
        <v>207</v>
      </c>
      <c r="C76" s="124" t="s">
        <v>532</v>
      </c>
      <c r="D76" s="191" t="s">
        <v>533</v>
      </c>
      <c r="E76" s="50" t="s">
        <v>69</v>
      </c>
      <c r="F76" s="160" t="s">
        <v>542</v>
      </c>
      <c r="G76" s="160" t="s">
        <v>543</v>
      </c>
      <c r="H76" s="125">
        <v>3</v>
      </c>
      <c r="I76" s="125">
        <v>4</v>
      </c>
      <c r="J76" s="153">
        <f>+MATRIZ_RIESGOS4[[#This Row],[IMPACTO]]*MATRIZ_RIESGOS4[[#This Row],[PROBABILIDAD]]</f>
        <v>12</v>
      </c>
      <c r="K76" s="48" t="s">
        <v>460</v>
      </c>
      <c r="L76" s="48" t="s">
        <v>461</v>
      </c>
      <c r="M76" s="153" t="str">
        <f>+LOOKUP(MATRIZ_RIESGOS4[[#This Row],[Columna1]],'[4]VALORACIÓN PRO-IMP'!$G$38:$H$51,'[4]VALORACIÓN PRO-IMP'!$I$38:$I$51)</f>
        <v xml:space="preserve">ALTO </v>
      </c>
      <c r="N76" s="125" t="s">
        <v>0</v>
      </c>
      <c r="O76" s="34" t="s">
        <v>564</v>
      </c>
      <c r="P76" s="182" t="s">
        <v>565</v>
      </c>
      <c r="Q76" s="123" t="s">
        <v>566</v>
      </c>
      <c r="R76" s="161" t="s">
        <v>567</v>
      </c>
      <c r="S76" s="161">
        <v>2.5</v>
      </c>
      <c r="T76" s="161">
        <v>4</v>
      </c>
      <c r="U76" s="161">
        <v>10</v>
      </c>
      <c r="V76" s="161" t="s">
        <v>2</v>
      </c>
      <c r="W76" s="123" t="s">
        <v>911</v>
      </c>
      <c r="X76" s="146">
        <v>44116</v>
      </c>
      <c r="Y76" s="133" t="s">
        <v>594</v>
      </c>
      <c r="Z76" s="126">
        <v>100</v>
      </c>
      <c r="AA76" s="129" t="s">
        <v>613</v>
      </c>
      <c r="AB76" s="126" t="s">
        <v>13</v>
      </c>
      <c r="AC76" s="148">
        <v>2</v>
      </c>
      <c r="AD76" s="148">
        <v>1</v>
      </c>
      <c r="AE76" s="48" t="s">
        <v>7</v>
      </c>
      <c r="AF76" s="200">
        <v>44176</v>
      </c>
      <c r="AG76" s="201"/>
      <c r="AH76" s="201"/>
      <c r="AI76" s="201"/>
      <c r="AJ76" s="201"/>
      <c r="AK76" s="201"/>
      <c r="AL76" s="201"/>
      <c r="AM76" s="201"/>
    </row>
    <row r="77" spans="1:39" s="116" customFormat="1" ht="112.5" customHeight="1" x14ac:dyDescent="0.25">
      <c r="A77" s="62">
        <f t="shared" si="0"/>
        <v>67</v>
      </c>
      <c r="B77" s="124" t="s">
        <v>960</v>
      </c>
      <c r="C77" s="62" t="s">
        <v>371</v>
      </c>
      <c r="D77" s="123" t="s">
        <v>961</v>
      </c>
      <c r="E77" s="134" t="s">
        <v>927</v>
      </c>
      <c r="F77" s="127" t="s">
        <v>994</v>
      </c>
      <c r="G77" s="160" t="s">
        <v>995</v>
      </c>
      <c r="H77" s="125">
        <v>3</v>
      </c>
      <c r="I77" s="125">
        <v>2</v>
      </c>
      <c r="J77" s="153">
        <f>+MATRIZ_RIESGOS4[[#This Row],[IMPACTO]]*MATRIZ_RIESGOS4[[#This Row],[PROBABILIDAD]]</f>
        <v>6</v>
      </c>
      <c r="K77" s="48" t="s">
        <v>468</v>
      </c>
      <c r="L77" s="48" t="s">
        <v>461</v>
      </c>
      <c r="M77" s="153" t="str">
        <f>+LOOKUP(MATRIZ_RIESGOS4[[#This Row],[Columna1]],'[4]VALORACIÓN PRO-IMP'!$G$38:$H$51,'[4]VALORACIÓN PRO-IMP'!$I$38:$I$51)</f>
        <v>MODERADO</v>
      </c>
      <c r="N77" s="125" t="s">
        <v>0</v>
      </c>
      <c r="O77" s="34" t="s">
        <v>996</v>
      </c>
      <c r="P77" s="123" t="s">
        <v>991</v>
      </c>
      <c r="Q77" s="123"/>
      <c r="R77" s="123" t="s">
        <v>463</v>
      </c>
      <c r="S77" s="161">
        <v>4</v>
      </c>
      <c r="T77" s="161">
        <v>1</v>
      </c>
      <c r="U77" s="161">
        <v>4</v>
      </c>
      <c r="V77" s="161" t="s">
        <v>2</v>
      </c>
      <c r="W77" s="149"/>
      <c r="X77" s="146">
        <v>44116</v>
      </c>
      <c r="Y77" s="160" t="s">
        <v>375</v>
      </c>
      <c r="Z77" s="128"/>
      <c r="AA77" s="129"/>
      <c r="AB77" s="126" t="s">
        <v>13</v>
      </c>
      <c r="AC77" s="148">
        <v>2</v>
      </c>
      <c r="AD77" s="148">
        <v>1</v>
      </c>
      <c r="AE77" s="48" t="s">
        <v>7</v>
      </c>
      <c r="AF77" s="200">
        <v>44176</v>
      </c>
      <c r="AG77" s="201"/>
      <c r="AH77" s="201"/>
      <c r="AI77" s="201"/>
      <c r="AJ77" s="201"/>
      <c r="AK77" s="201"/>
      <c r="AL77" s="201"/>
      <c r="AM77" s="201"/>
    </row>
    <row r="78" spans="1:39" s="116" customFormat="1" ht="187.5" customHeight="1" x14ac:dyDescent="0.25">
      <c r="A78" s="62">
        <f ca="1">1+A78</f>
        <v>68</v>
      </c>
      <c r="B78" s="69" t="s">
        <v>260</v>
      </c>
      <c r="C78" s="125" t="s">
        <v>261</v>
      </c>
      <c r="D78" s="198" t="s">
        <v>534</v>
      </c>
      <c r="E78" s="50" t="s">
        <v>69</v>
      </c>
      <c r="F78" s="197" t="s">
        <v>544</v>
      </c>
      <c r="G78" s="160" t="s">
        <v>545</v>
      </c>
      <c r="H78" s="125">
        <v>3</v>
      </c>
      <c r="I78" s="125">
        <v>2</v>
      </c>
      <c r="J78" s="153">
        <f>+MATRIZ_RIESGOS4[[#This Row],[IMPACTO]]*MATRIZ_RIESGOS4[[#This Row],[PROBABILIDAD]]</f>
        <v>6</v>
      </c>
      <c r="K78" s="48" t="s">
        <v>468</v>
      </c>
      <c r="L78" s="48" t="s">
        <v>461</v>
      </c>
      <c r="M78" s="153" t="str">
        <f>+LOOKUP(MATRIZ_RIESGOS4[[#This Row],[Columna1]],'[4]VALORACIÓN PRO-IMP'!$G$38:$H$51,'[4]VALORACIÓN PRO-IMP'!$I$38:$I$51)</f>
        <v>MODERADO</v>
      </c>
      <c r="N78" s="125" t="s">
        <v>0</v>
      </c>
      <c r="O78" s="34" t="s">
        <v>568</v>
      </c>
      <c r="P78" s="123" t="s">
        <v>569</v>
      </c>
      <c r="Q78" s="123" t="s">
        <v>570</v>
      </c>
      <c r="R78" s="123" t="s">
        <v>463</v>
      </c>
      <c r="S78" s="161">
        <v>4</v>
      </c>
      <c r="T78" s="161">
        <v>1</v>
      </c>
      <c r="U78" s="161">
        <v>4</v>
      </c>
      <c r="V78" s="161" t="s">
        <v>2</v>
      </c>
      <c r="W78" s="149" t="s">
        <v>265</v>
      </c>
      <c r="X78" s="146">
        <v>44116</v>
      </c>
      <c r="Y78" s="136" t="s">
        <v>595</v>
      </c>
      <c r="Z78" s="128" t="s">
        <v>596</v>
      </c>
      <c r="AA78" s="129" t="s">
        <v>614</v>
      </c>
      <c r="AB78" s="126" t="s">
        <v>13</v>
      </c>
      <c r="AC78" s="148">
        <v>2</v>
      </c>
      <c r="AD78" s="148">
        <v>1</v>
      </c>
      <c r="AE78" s="48" t="s">
        <v>7</v>
      </c>
      <c r="AF78" s="200">
        <v>44176</v>
      </c>
      <c r="AG78" s="201"/>
      <c r="AH78" s="201"/>
      <c r="AI78" s="201"/>
      <c r="AJ78" s="201"/>
      <c r="AK78" s="201"/>
      <c r="AL78" s="201"/>
      <c r="AM78" s="201"/>
    </row>
    <row r="79" spans="1:39" s="116" customFormat="1" ht="165" customHeight="1" x14ac:dyDescent="0.25">
      <c r="A79" s="62">
        <v>69</v>
      </c>
      <c r="B79" s="69" t="s">
        <v>142</v>
      </c>
      <c r="C79" s="62" t="s">
        <v>535</v>
      </c>
      <c r="D79" s="198" t="s">
        <v>830</v>
      </c>
      <c r="E79" s="50" t="s">
        <v>69</v>
      </c>
      <c r="F79" s="160" t="s">
        <v>546</v>
      </c>
      <c r="G79" s="160" t="s">
        <v>547</v>
      </c>
      <c r="H79" s="126">
        <v>4</v>
      </c>
      <c r="I79" s="126">
        <v>4</v>
      </c>
      <c r="J79" s="153">
        <f>+MATRIZ_RIESGOS4[[#This Row],[IMPACTO]]*MATRIZ_RIESGOS4[[#This Row],[PROBABILIDAD]]</f>
        <v>16</v>
      </c>
      <c r="K79" s="48" t="s">
        <v>464</v>
      </c>
      <c r="L79" s="48" t="s">
        <v>461</v>
      </c>
      <c r="M79" s="153" t="str">
        <f>+LOOKUP(MATRIZ_RIESGOS4[[#This Row],[Columna1]],'[4]VALORACIÓN PRO-IMP'!$G$38:$H$51,'[4]VALORACIÓN PRO-IMP'!$I$38:$I$51)</f>
        <v xml:space="preserve">EXTREMO </v>
      </c>
      <c r="N79" s="126" t="s">
        <v>0</v>
      </c>
      <c r="O79" s="127" t="s">
        <v>571</v>
      </c>
      <c r="P79" s="183" t="s">
        <v>572</v>
      </c>
      <c r="Q79" s="123" t="s">
        <v>573</v>
      </c>
      <c r="R79" s="123" t="s">
        <v>574</v>
      </c>
      <c r="S79" s="161">
        <v>1</v>
      </c>
      <c r="T79" s="161">
        <v>4</v>
      </c>
      <c r="U79" s="161">
        <v>4</v>
      </c>
      <c r="V79" s="161" t="s">
        <v>2</v>
      </c>
      <c r="W79" s="48" t="s">
        <v>155</v>
      </c>
      <c r="X79" s="146">
        <v>44116</v>
      </c>
      <c r="Y79" s="129" t="s">
        <v>597</v>
      </c>
      <c r="Z79" s="131">
        <v>1</v>
      </c>
      <c r="AA79" s="129" t="s">
        <v>615</v>
      </c>
      <c r="AB79" s="126" t="s">
        <v>13</v>
      </c>
      <c r="AC79" s="148">
        <v>3</v>
      </c>
      <c r="AD79" s="148">
        <v>2</v>
      </c>
      <c r="AE79" s="48" t="s">
        <v>6</v>
      </c>
      <c r="AF79" s="200">
        <v>44176</v>
      </c>
      <c r="AG79" s="201"/>
      <c r="AH79" s="201"/>
      <c r="AI79" s="201"/>
      <c r="AJ79" s="201"/>
      <c r="AK79" s="201"/>
      <c r="AL79" s="201"/>
      <c r="AM79" s="201"/>
    </row>
    <row r="80" spans="1:39" s="116" customFormat="1" ht="186" customHeight="1" x14ac:dyDescent="0.25">
      <c r="A80" s="62">
        <f t="shared" ref="A80:A90" si="1">1+A79</f>
        <v>70</v>
      </c>
      <c r="B80" s="124" t="s">
        <v>536</v>
      </c>
      <c r="C80" s="125" t="s">
        <v>367</v>
      </c>
      <c r="D80" s="191" t="s">
        <v>940</v>
      </c>
      <c r="E80" s="50" t="s">
        <v>69</v>
      </c>
      <c r="F80" s="160" t="s">
        <v>941</v>
      </c>
      <c r="G80" s="160" t="s">
        <v>942</v>
      </c>
      <c r="H80" s="125">
        <v>3</v>
      </c>
      <c r="I80" s="125">
        <v>4</v>
      </c>
      <c r="J80" s="153">
        <f>+MATRIZ_RIESGOS4[[#This Row],[IMPACTO]]*MATRIZ_RIESGOS4[[#This Row],[PROBABILIDAD]]</f>
        <v>12</v>
      </c>
      <c r="K80" s="48" t="s">
        <v>468</v>
      </c>
      <c r="L80" s="48" t="s">
        <v>461</v>
      </c>
      <c r="M80" s="153" t="str">
        <f>+LOOKUP(MATRIZ_RIESGOS4[[#This Row],[Columna1]],'[4]VALORACIÓN PRO-IMP'!$G$38:$H$51,'[4]VALORACIÓN PRO-IMP'!$I$38:$I$51)</f>
        <v xml:space="preserve">ALTO </v>
      </c>
      <c r="N80" s="125" t="s">
        <v>0</v>
      </c>
      <c r="O80" s="34" t="s">
        <v>943</v>
      </c>
      <c r="P80" s="123" t="s">
        <v>944</v>
      </c>
      <c r="Q80" s="123" t="s">
        <v>575</v>
      </c>
      <c r="R80" s="161" t="s">
        <v>463</v>
      </c>
      <c r="S80" s="161">
        <v>1</v>
      </c>
      <c r="T80" s="161">
        <v>4</v>
      </c>
      <c r="U80" s="161">
        <v>4</v>
      </c>
      <c r="V80" s="161" t="s">
        <v>2</v>
      </c>
      <c r="W80" s="48" t="s">
        <v>575</v>
      </c>
      <c r="X80" s="146">
        <v>44116</v>
      </c>
      <c r="Y80" s="127" t="s">
        <v>969</v>
      </c>
      <c r="Z80" s="126">
        <v>100</v>
      </c>
      <c r="AA80" s="129" t="s">
        <v>970</v>
      </c>
      <c r="AB80" s="126" t="s">
        <v>13</v>
      </c>
      <c r="AC80" s="148">
        <v>2</v>
      </c>
      <c r="AD80" s="148">
        <v>1</v>
      </c>
      <c r="AE80" s="48" t="s">
        <v>7</v>
      </c>
      <c r="AF80" s="200">
        <v>44176</v>
      </c>
      <c r="AG80" s="201"/>
      <c r="AH80" s="201"/>
      <c r="AI80" s="201"/>
      <c r="AJ80" s="201"/>
      <c r="AK80" s="201"/>
      <c r="AL80" s="201"/>
      <c r="AM80" s="201"/>
    </row>
    <row r="81" spans="1:39" s="116" customFormat="1" ht="184.5" customHeight="1" x14ac:dyDescent="0.25">
      <c r="A81" s="62">
        <f t="shared" si="1"/>
        <v>71</v>
      </c>
      <c r="B81" s="124" t="s">
        <v>537</v>
      </c>
      <c r="C81" s="69" t="s">
        <v>136</v>
      </c>
      <c r="D81" s="191" t="s">
        <v>831</v>
      </c>
      <c r="E81" s="50" t="s">
        <v>69</v>
      </c>
      <c r="F81" s="193" t="s">
        <v>832</v>
      </c>
      <c r="G81" s="160" t="s">
        <v>548</v>
      </c>
      <c r="H81" s="125">
        <v>3</v>
      </c>
      <c r="I81" s="125">
        <v>3</v>
      </c>
      <c r="J81" s="153">
        <f>+MATRIZ_RIESGOS4[[#This Row],[IMPACTO]]*MATRIZ_RIESGOS4[[#This Row],[PROBABILIDAD]]</f>
        <v>9</v>
      </c>
      <c r="K81" s="48" t="s">
        <v>460</v>
      </c>
      <c r="L81" s="48" t="s">
        <v>461</v>
      </c>
      <c r="M81" s="153" t="str">
        <f>+LOOKUP(MATRIZ_RIESGOS4[[#This Row],[Columna1]],'[4]VALORACIÓN PRO-IMP'!$G$38:$H$51,'[4]VALORACIÓN PRO-IMP'!$I$38:$I$51)</f>
        <v xml:space="preserve">ALTO </v>
      </c>
      <c r="N81" s="125" t="s">
        <v>0</v>
      </c>
      <c r="O81" s="34" t="s">
        <v>576</v>
      </c>
      <c r="P81" s="160" t="s">
        <v>577</v>
      </c>
      <c r="Q81" s="123" t="s">
        <v>578</v>
      </c>
      <c r="R81" s="161" t="s">
        <v>463</v>
      </c>
      <c r="S81" s="161">
        <v>2</v>
      </c>
      <c r="T81" s="161">
        <v>3</v>
      </c>
      <c r="U81" s="161">
        <v>6</v>
      </c>
      <c r="V81" s="161" t="s">
        <v>1</v>
      </c>
      <c r="W81" s="123" t="s">
        <v>910</v>
      </c>
      <c r="X81" s="146">
        <v>44116</v>
      </c>
      <c r="Y81" s="130" t="s">
        <v>598</v>
      </c>
      <c r="Z81" s="132" t="s">
        <v>599</v>
      </c>
      <c r="AA81" s="129" t="s">
        <v>616</v>
      </c>
      <c r="AB81" s="126" t="s">
        <v>13</v>
      </c>
      <c r="AC81" s="148">
        <v>2</v>
      </c>
      <c r="AD81" s="148">
        <v>1</v>
      </c>
      <c r="AE81" s="48" t="s">
        <v>7</v>
      </c>
      <c r="AF81" s="200">
        <v>44176</v>
      </c>
      <c r="AG81" s="201"/>
      <c r="AH81" s="201"/>
      <c r="AI81" s="201"/>
      <c r="AJ81" s="201"/>
      <c r="AK81" s="201"/>
      <c r="AL81" s="201"/>
      <c r="AM81" s="201"/>
    </row>
    <row r="82" spans="1:39" s="116" customFormat="1" ht="239.25" customHeight="1" x14ac:dyDescent="0.25">
      <c r="A82" s="62">
        <f t="shared" si="1"/>
        <v>72</v>
      </c>
      <c r="B82" s="123" t="s">
        <v>964</v>
      </c>
      <c r="C82" s="62" t="s">
        <v>326</v>
      </c>
      <c r="D82" s="191" t="s">
        <v>538</v>
      </c>
      <c r="E82" s="50" t="s">
        <v>69</v>
      </c>
      <c r="F82" s="160" t="s">
        <v>549</v>
      </c>
      <c r="G82" s="160" t="s">
        <v>550</v>
      </c>
      <c r="H82" s="125">
        <v>3</v>
      </c>
      <c r="I82" s="125">
        <v>3</v>
      </c>
      <c r="J82" s="153">
        <f>+MATRIZ_RIESGOS4[[#This Row],[IMPACTO]]*MATRIZ_RIESGOS4[[#This Row],[PROBABILIDAD]]</f>
        <v>9</v>
      </c>
      <c r="K82" s="48" t="s">
        <v>460</v>
      </c>
      <c r="L82" s="48" t="s">
        <v>461</v>
      </c>
      <c r="M82" s="153" t="str">
        <f>+LOOKUP(MATRIZ_RIESGOS4[[#This Row],[Columna1]],'[4]VALORACIÓN PRO-IMP'!$G$38:$H$51,'[4]VALORACIÓN PRO-IMP'!$I$38:$I$51)</f>
        <v xml:space="preserve">ALTO </v>
      </c>
      <c r="N82" s="125" t="s">
        <v>0</v>
      </c>
      <c r="O82" s="34" t="s">
        <v>579</v>
      </c>
      <c r="P82" s="123" t="s">
        <v>580</v>
      </c>
      <c r="Q82" s="123" t="s">
        <v>506</v>
      </c>
      <c r="R82" s="161" t="s">
        <v>463</v>
      </c>
      <c r="S82" s="161">
        <v>1.5</v>
      </c>
      <c r="T82" s="161">
        <v>3</v>
      </c>
      <c r="U82" s="161">
        <v>4.5</v>
      </c>
      <c r="V82" s="161" t="s">
        <v>1</v>
      </c>
      <c r="W82" s="48" t="s">
        <v>912</v>
      </c>
      <c r="X82" s="146">
        <v>44116</v>
      </c>
      <c r="Y82" s="147" t="s">
        <v>600</v>
      </c>
      <c r="Z82" s="123" t="s">
        <v>601</v>
      </c>
      <c r="AA82" s="176" t="s">
        <v>617</v>
      </c>
      <c r="AB82" s="126" t="s">
        <v>13</v>
      </c>
      <c r="AC82" s="148">
        <v>2</v>
      </c>
      <c r="AD82" s="148">
        <v>1</v>
      </c>
      <c r="AE82" s="48" t="s">
        <v>7</v>
      </c>
      <c r="AF82" s="200">
        <v>44176</v>
      </c>
      <c r="AG82" s="201"/>
      <c r="AH82" s="201"/>
      <c r="AI82" s="201"/>
      <c r="AJ82" s="201"/>
      <c r="AK82" s="201"/>
      <c r="AL82" s="201"/>
      <c r="AM82" s="201"/>
    </row>
    <row r="83" spans="1:39" ht="120.75" customHeight="1" x14ac:dyDescent="0.25">
      <c r="A83" s="62">
        <f t="shared" si="1"/>
        <v>73</v>
      </c>
      <c r="B83" s="124" t="s">
        <v>960</v>
      </c>
      <c r="C83" s="62" t="s">
        <v>371</v>
      </c>
      <c r="D83" s="123" t="s">
        <v>987</v>
      </c>
      <c r="E83" s="134" t="s">
        <v>927</v>
      </c>
      <c r="F83" s="160" t="s">
        <v>983</v>
      </c>
      <c r="G83" s="160" t="s">
        <v>984</v>
      </c>
      <c r="H83" s="125">
        <v>4</v>
      </c>
      <c r="I83" s="125">
        <v>3</v>
      </c>
      <c r="J83" s="153">
        <f>+MATRIZ_RIESGOS4[[#This Row],[IMPACTO]]*MATRIZ_RIESGOS4[[#This Row],[PROBABILIDAD]]</f>
        <v>12</v>
      </c>
      <c r="K83" s="48" t="s">
        <v>460</v>
      </c>
      <c r="L83" s="48" t="s">
        <v>461</v>
      </c>
      <c r="M83" s="153" t="str">
        <f>+LOOKUP(MATRIZ_RIESGOS4[[#This Row],[Columna1]],'[4]VALORACIÓN PRO-IMP'!$G$38:$H$51,'[4]VALORACIÓN PRO-IMP'!$I$38:$I$51)</f>
        <v xml:space="preserve">ALTO </v>
      </c>
      <c r="N83" s="125" t="s">
        <v>447</v>
      </c>
      <c r="O83" s="162" t="s">
        <v>985</v>
      </c>
      <c r="P83" s="182" t="s">
        <v>986</v>
      </c>
      <c r="Q83" s="123" t="s">
        <v>982</v>
      </c>
      <c r="R83" s="123" t="s">
        <v>459</v>
      </c>
      <c r="S83" s="161">
        <v>2</v>
      </c>
      <c r="T83" s="161">
        <v>5</v>
      </c>
      <c r="U83" s="161">
        <v>15</v>
      </c>
      <c r="V83" s="161" t="s">
        <v>1</v>
      </c>
      <c r="W83" s="48" t="s">
        <v>982</v>
      </c>
      <c r="X83" s="146">
        <v>44116</v>
      </c>
      <c r="Y83" s="281" t="s">
        <v>1003</v>
      </c>
      <c r="Z83" s="174">
        <v>1</v>
      </c>
      <c r="AA83" s="176" t="s">
        <v>1004</v>
      </c>
      <c r="AB83" s="128" t="s">
        <v>13</v>
      </c>
      <c r="AC83" s="148">
        <v>3</v>
      </c>
      <c r="AD83" s="148">
        <v>2</v>
      </c>
      <c r="AE83" s="48" t="s">
        <v>6</v>
      </c>
      <c r="AF83" s="200">
        <v>44176</v>
      </c>
      <c r="AG83" s="202"/>
      <c r="AH83" s="202"/>
      <c r="AI83" s="202"/>
      <c r="AJ83" s="202"/>
      <c r="AK83" s="202"/>
      <c r="AL83" s="202"/>
      <c r="AM83" s="202"/>
    </row>
    <row r="84" spans="1:39" ht="170.25" customHeight="1" x14ac:dyDescent="0.25">
      <c r="A84" s="62">
        <f t="shared" si="1"/>
        <v>74</v>
      </c>
      <c r="B84" s="69" t="s">
        <v>960</v>
      </c>
      <c r="C84" s="124" t="s">
        <v>371</v>
      </c>
      <c r="D84" s="151" t="s">
        <v>962</v>
      </c>
      <c r="E84" s="134" t="s">
        <v>927</v>
      </c>
      <c r="F84" s="160" t="s">
        <v>988</v>
      </c>
      <c r="G84" s="160" t="s">
        <v>989</v>
      </c>
      <c r="H84" s="125">
        <v>4</v>
      </c>
      <c r="I84" s="125">
        <v>3</v>
      </c>
      <c r="J84" s="153">
        <f>+MATRIZ_RIESGOS4[[#This Row],[IMPACTO]]*MATRIZ_RIESGOS4[[#This Row],[PROBABILIDAD]]</f>
        <v>12</v>
      </c>
      <c r="K84" s="48" t="s">
        <v>460</v>
      </c>
      <c r="L84" s="48" t="s">
        <v>461</v>
      </c>
      <c r="M84" s="153" t="str">
        <f>+LOOKUP(MATRIZ_RIESGOS4[[#This Row],[Columna1]],'[4]VALORACIÓN PRO-IMP'!$G$38:$H$51,'[4]VALORACIÓN PRO-IMP'!$I$38:$I$51)</f>
        <v xml:space="preserve">ALTO </v>
      </c>
      <c r="N84" s="125" t="s">
        <v>0</v>
      </c>
      <c r="O84" s="162" t="s">
        <v>990</v>
      </c>
      <c r="P84" s="183" t="s">
        <v>991</v>
      </c>
      <c r="Q84" s="124" t="s">
        <v>582</v>
      </c>
      <c r="R84" s="125" t="s">
        <v>459</v>
      </c>
      <c r="S84" s="161">
        <v>1</v>
      </c>
      <c r="T84" s="161">
        <v>4</v>
      </c>
      <c r="U84" s="161">
        <v>4</v>
      </c>
      <c r="V84" s="161" t="s">
        <v>1</v>
      </c>
      <c r="W84" s="48" t="s">
        <v>982</v>
      </c>
      <c r="X84" s="146">
        <v>44116</v>
      </c>
      <c r="Y84" s="282" t="s">
        <v>1005</v>
      </c>
      <c r="Z84" s="174">
        <v>1</v>
      </c>
      <c r="AA84" s="176" t="s">
        <v>1004</v>
      </c>
      <c r="AB84" s="126" t="s">
        <v>13</v>
      </c>
      <c r="AC84" s="148">
        <v>3</v>
      </c>
      <c r="AD84" s="148">
        <v>2</v>
      </c>
      <c r="AE84" s="48" t="s">
        <v>6</v>
      </c>
      <c r="AF84" s="200">
        <v>44176</v>
      </c>
      <c r="AG84" s="202"/>
      <c r="AH84" s="202"/>
      <c r="AI84" s="202"/>
      <c r="AJ84" s="202"/>
      <c r="AK84" s="202"/>
      <c r="AL84" s="202"/>
      <c r="AM84" s="202"/>
    </row>
    <row r="85" spans="1:39" ht="250.5" customHeight="1" x14ac:dyDescent="0.25">
      <c r="A85" s="62">
        <f t="shared" si="1"/>
        <v>75</v>
      </c>
      <c r="B85" s="69" t="s">
        <v>142</v>
      </c>
      <c r="C85" s="62" t="s">
        <v>539</v>
      </c>
      <c r="D85" s="198" t="s">
        <v>144</v>
      </c>
      <c r="E85" s="50" t="s">
        <v>69</v>
      </c>
      <c r="F85" s="34" t="s">
        <v>552</v>
      </c>
      <c r="G85" s="34" t="s">
        <v>553</v>
      </c>
      <c r="H85" s="125">
        <v>4</v>
      </c>
      <c r="I85" s="125">
        <v>3</v>
      </c>
      <c r="J85" s="153">
        <f>+MATRIZ_RIESGOS4[[#This Row],[IMPACTO]]*MATRIZ_RIESGOS4[[#This Row],[PROBABILIDAD]]</f>
        <v>12</v>
      </c>
      <c r="K85" s="48" t="s">
        <v>460</v>
      </c>
      <c r="L85" s="48" t="s">
        <v>461</v>
      </c>
      <c r="M85" s="153" t="str">
        <f>+LOOKUP(MATRIZ_RIESGOS4[[#This Row],[Columna1]],'[4]VALORACIÓN PRO-IMP'!$G$38:$H$51,'[4]VALORACIÓN PRO-IMP'!$I$38:$I$51)</f>
        <v xml:space="preserve">ALTO </v>
      </c>
      <c r="N85" s="125" t="s">
        <v>0</v>
      </c>
      <c r="O85" s="34" t="s">
        <v>581</v>
      </c>
      <c r="P85" s="183" t="s">
        <v>146</v>
      </c>
      <c r="Q85" s="124" t="s">
        <v>582</v>
      </c>
      <c r="R85" s="125" t="s">
        <v>463</v>
      </c>
      <c r="S85" s="125">
        <v>1</v>
      </c>
      <c r="T85" s="125">
        <v>3</v>
      </c>
      <c r="U85" s="125">
        <v>3</v>
      </c>
      <c r="V85" s="125" t="s">
        <v>1</v>
      </c>
      <c r="W85" s="48" t="s">
        <v>913</v>
      </c>
      <c r="X85" s="146">
        <v>44116</v>
      </c>
      <c r="Y85" s="130" t="s">
        <v>602</v>
      </c>
      <c r="Z85" s="132" t="s">
        <v>603</v>
      </c>
      <c r="AA85" s="129" t="s">
        <v>618</v>
      </c>
      <c r="AB85" s="126" t="s">
        <v>13</v>
      </c>
      <c r="AC85" s="148">
        <v>2</v>
      </c>
      <c r="AD85" s="148">
        <v>1</v>
      </c>
      <c r="AE85" s="48" t="s">
        <v>7</v>
      </c>
      <c r="AF85" s="200">
        <v>44176</v>
      </c>
      <c r="AG85" s="202"/>
      <c r="AH85" s="202"/>
      <c r="AI85" s="202"/>
      <c r="AJ85" s="202"/>
      <c r="AK85" s="202"/>
      <c r="AL85" s="202"/>
      <c r="AM85" s="202"/>
    </row>
    <row r="86" spans="1:39" ht="220.5" customHeight="1" x14ac:dyDescent="0.25">
      <c r="A86" s="62">
        <f>1+A85</f>
        <v>76</v>
      </c>
      <c r="B86" s="124" t="s">
        <v>164</v>
      </c>
      <c r="C86" s="125" t="s">
        <v>173</v>
      </c>
      <c r="D86" s="194" t="s">
        <v>203</v>
      </c>
      <c r="E86" s="50" t="s">
        <v>69</v>
      </c>
      <c r="F86" s="34" t="s">
        <v>554</v>
      </c>
      <c r="G86" s="34" t="s">
        <v>555</v>
      </c>
      <c r="H86" s="125">
        <v>3</v>
      </c>
      <c r="I86" s="125">
        <v>4</v>
      </c>
      <c r="J86" s="153">
        <f>+MATRIZ_RIESGOS4[[#This Row],[IMPACTO]]*MATRIZ_RIESGOS4[[#This Row],[PROBABILIDAD]]</f>
        <v>12</v>
      </c>
      <c r="K86" s="48" t="s">
        <v>460</v>
      </c>
      <c r="L86" s="48" t="s">
        <v>461</v>
      </c>
      <c r="M86" s="153" t="str">
        <f>+LOOKUP(MATRIZ_RIESGOS4[[#This Row],[Columna1]],'[4]VALORACIÓN PRO-IMP'!$G$38:$H$51,'[4]VALORACIÓN PRO-IMP'!$I$38:$I$51)</f>
        <v xml:space="preserve">ALTO </v>
      </c>
      <c r="N86" s="125" t="s">
        <v>0</v>
      </c>
      <c r="O86" s="34" t="s">
        <v>583</v>
      </c>
      <c r="P86" s="123" t="s">
        <v>204</v>
      </c>
      <c r="Q86" s="124" t="s">
        <v>584</v>
      </c>
      <c r="R86" s="124" t="s">
        <v>585</v>
      </c>
      <c r="S86" s="125">
        <v>1</v>
      </c>
      <c r="T86" s="125">
        <v>4</v>
      </c>
      <c r="U86" s="125">
        <v>4</v>
      </c>
      <c r="V86" s="125" t="s">
        <v>1</v>
      </c>
      <c r="W86" s="48" t="s">
        <v>914</v>
      </c>
      <c r="X86" s="146">
        <v>44116</v>
      </c>
      <c r="Y86" s="127" t="s">
        <v>604</v>
      </c>
      <c r="Z86" s="128" t="s">
        <v>605</v>
      </c>
      <c r="AA86" s="129" t="s">
        <v>619</v>
      </c>
      <c r="AB86" s="126" t="s">
        <v>13</v>
      </c>
      <c r="AC86" s="148">
        <v>2</v>
      </c>
      <c r="AD86" s="148">
        <v>1</v>
      </c>
      <c r="AE86" s="48" t="s">
        <v>7</v>
      </c>
      <c r="AF86" s="200">
        <v>44176</v>
      </c>
      <c r="AG86" s="202"/>
      <c r="AH86" s="202"/>
      <c r="AI86" s="202"/>
      <c r="AJ86" s="202"/>
      <c r="AK86" s="202"/>
      <c r="AL86" s="202"/>
      <c r="AM86" s="202"/>
    </row>
    <row r="87" spans="1:39" ht="120.75" customHeight="1" x14ac:dyDescent="0.25">
      <c r="A87" s="62">
        <f t="shared" si="1"/>
        <v>77</v>
      </c>
      <c r="B87" s="124" t="s">
        <v>228</v>
      </c>
      <c r="C87" s="62" t="s">
        <v>229</v>
      </c>
      <c r="D87" s="191" t="s">
        <v>244</v>
      </c>
      <c r="E87" s="50" t="s">
        <v>69</v>
      </c>
      <c r="F87" s="193" t="s">
        <v>556</v>
      </c>
      <c r="G87" s="34" t="s">
        <v>557</v>
      </c>
      <c r="H87" s="125">
        <v>4</v>
      </c>
      <c r="I87" s="125">
        <v>5</v>
      </c>
      <c r="J87" s="153">
        <f>+MATRIZ_RIESGOS4[[#This Row],[IMPACTO]]*MATRIZ_RIESGOS4[[#This Row],[PROBABILIDAD]]</f>
        <v>20</v>
      </c>
      <c r="K87" s="48" t="s">
        <v>464</v>
      </c>
      <c r="L87" s="48" t="s">
        <v>461</v>
      </c>
      <c r="M87" s="153" t="str">
        <f>+LOOKUP(MATRIZ_RIESGOS4[[#This Row],[Columna1]],'[4]VALORACIÓN PRO-IMP'!$G$38:$H$51,'[4]VALORACIÓN PRO-IMP'!$I$38:$I$51)</f>
        <v xml:space="preserve">EXTREMO </v>
      </c>
      <c r="N87" s="125" t="s">
        <v>0</v>
      </c>
      <c r="O87" s="34" t="s">
        <v>586</v>
      </c>
      <c r="P87" s="184" t="s">
        <v>246</v>
      </c>
      <c r="Q87" s="61" t="s">
        <v>490</v>
      </c>
      <c r="R87" s="125" t="s">
        <v>587</v>
      </c>
      <c r="S87" s="125">
        <v>1</v>
      </c>
      <c r="T87" s="125">
        <v>5</v>
      </c>
      <c r="U87" s="125">
        <v>5</v>
      </c>
      <c r="V87" s="125" t="s">
        <v>1</v>
      </c>
      <c r="W87" s="48" t="s">
        <v>915</v>
      </c>
      <c r="X87" s="146">
        <v>44116</v>
      </c>
      <c r="Y87" s="133" t="s">
        <v>606</v>
      </c>
      <c r="Z87" s="128" t="s">
        <v>607</v>
      </c>
      <c r="AA87" s="129" t="s">
        <v>620</v>
      </c>
      <c r="AB87" s="126" t="s">
        <v>624</v>
      </c>
      <c r="AC87" s="148">
        <v>3</v>
      </c>
      <c r="AD87" s="148">
        <v>2</v>
      </c>
      <c r="AE87" s="48" t="s">
        <v>6</v>
      </c>
      <c r="AF87" s="200">
        <v>44176</v>
      </c>
      <c r="AG87" s="202"/>
      <c r="AH87" s="202"/>
      <c r="AI87" s="202"/>
      <c r="AJ87" s="202"/>
      <c r="AK87" s="202"/>
      <c r="AL87" s="202"/>
      <c r="AM87" s="202"/>
    </row>
    <row r="88" spans="1:39" ht="120.75" customHeight="1" x14ac:dyDescent="0.25">
      <c r="A88" s="62">
        <f t="shared" si="1"/>
        <v>78</v>
      </c>
      <c r="B88" s="123" t="s">
        <v>228</v>
      </c>
      <c r="C88" s="124" t="s">
        <v>229</v>
      </c>
      <c r="D88" s="194" t="s">
        <v>248</v>
      </c>
      <c r="E88" s="50" t="s">
        <v>69</v>
      </c>
      <c r="F88" s="193" t="s">
        <v>558</v>
      </c>
      <c r="G88" s="34" t="s">
        <v>559</v>
      </c>
      <c r="H88" s="125">
        <v>4</v>
      </c>
      <c r="I88" s="125">
        <v>3</v>
      </c>
      <c r="J88" s="153">
        <f>+MATRIZ_RIESGOS4[[#This Row],[IMPACTO]]*MATRIZ_RIESGOS4[[#This Row],[PROBABILIDAD]]</f>
        <v>12</v>
      </c>
      <c r="K88" s="48" t="s">
        <v>460</v>
      </c>
      <c r="L88" s="48" t="s">
        <v>461</v>
      </c>
      <c r="M88" s="153" t="str">
        <f>+LOOKUP(MATRIZ_RIESGOS4[[#This Row],[Columna1]],'[4]VALORACIÓN PRO-IMP'!$G$38:$H$51,'[4]VALORACIÓN PRO-IMP'!$I$38:$I$51)</f>
        <v xml:space="preserve">ALTO </v>
      </c>
      <c r="N88" s="125" t="s">
        <v>0</v>
      </c>
      <c r="O88" s="34" t="s">
        <v>588</v>
      </c>
      <c r="P88" s="184" t="s">
        <v>250</v>
      </c>
      <c r="Q88" s="125" t="s">
        <v>589</v>
      </c>
      <c r="R88" s="125" t="s">
        <v>567</v>
      </c>
      <c r="S88" s="125">
        <v>1</v>
      </c>
      <c r="T88" s="125">
        <v>3</v>
      </c>
      <c r="U88" s="125">
        <v>3</v>
      </c>
      <c r="V88" s="125" t="s">
        <v>1</v>
      </c>
      <c r="W88" s="48" t="s">
        <v>915</v>
      </c>
      <c r="X88" s="146">
        <v>44116</v>
      </c>
      <c r="Y88" s="133" t="s">
        <v>608</v>
      </c>
      <c r="Z88" s="128" t="s">
        <v>609</v>
      </c>
      <c r="AA88" s="129" t="s">
        <v>621</v>
      </c>
      <c r="AB88" s="126" t="s">
        <v>624</v>
      </c>
      <c r="AC88" s="148">
        <v>2</v>
      </c>
      <c r="AD88" s="148">
        <v>1</v>
      </c>
      <c r="AE88" s="48" t="s">
        <v>7</v>
      </c>
      <c r="AF88" s="200">
        <v>44176</v>
      </c>
      <c r="AG88" s="202"/>
      <c r="AH88" s="202"/>
      <c r="AI88" s="202"/>
      <c r="AJ88" s="202"/>
      <c r="AK88" s="202"/>
      <c r="AL88" s="202"/>
      <c r="AM88" s="202"/>
    </row>
    <row r="89" spans="1:39" ht="175.5" customHeight="1" x14ac:dyDescent="0.25">
      <c r="A89" s="62">
        <f t="shared" si="1"/>
        <v>79</v>
      </c>
      <c r="B89" s="124" t="s">
        <v>305</v>
      </c>
      <c r="C89" s="62" t="s">
        <v>540</v>
      </c>
      <c r="D89" s="198" t="s">
        <v>306</v>
      </c>
      <c r="E89" s="50" t="s">
        <v>69</v>
      </c>
      <c r="F89" s="197" t="s">
        <v>560</v>
      </c>
      <c r="G89" s="34" t="s">
        <v>561</v>
      </c>
      <c r="H89" s="125">
        <v>3</v>
      </c>
      <c r="I89" s="125">
        <v>3</v>
      </c>
      <c r="J89" s="153">
        <f>+MATRIZ_RIESGOS4[[#This Row],[IMPACTO]]*MATRIZ_RIESGOS4[[#This Row],[PROBABILIDAD]]</f>
        <v>9</v>
      </c>
      <c r="K89" s="48" t="s">
        <v>460</v>
      </c>
      <c r="L89" s="48" t="s">
        <v>461</v>
      </c>
      <c r="M89" s="153" t="str">
        <f>+LOOKUP(MATRIZ_RIESGOS4[[#This Row],[Columna1]],'[4]VALORACIÓN PRO-IMP'!$G$38:$H$51,'[4]VALORACIÓN PRO-IMP'!$I$38:$I$51)</f>
        <v xml:space="preserve">ALTO </v>
      </c>
      <c r="N89" s="125" t="s">
        <v>0</v>
      </c>
      <c r="O89" s="34" t="s">
        <v>590</v>
      </c>
      <c r="P89" s="123" t="s">
        <v>591</v>
      </c>
      <c r="Q89" s="124" t="s">
        <v>592</v>
      </c>
      <c r="R89" s="125" t="s">
        <v>459</v>
      </c>
      <c r="S89" s="125">
        <v>1</v>
      </c>
      <c r="T89" s="125">
        <v>3</v>
      </c>
      <c r="U89" s="125">
        <v>3</v>
      </c>
      <c r="V89" s="125" t="s">
        <v>1</v>
      </c>
      <c r="W89" s="48" t="s">
        <v>305</v>
      </c>
      <c r="X89" s="146">
        <v>44116</v>
      </c>
      <c r="Y89" s="133" t="s">
        <v>610</v>
      </c>
      <c r="Z89" s="132" t="s">
        <v>611</v>
      </c>
      <c r="AA89" s="129" t="s">
        <v>622</v>
      </c>
      <c r="AB89" s="177" t="s">
        <v>13</v>
      </c>
      <c r="AC89" s="177">
        <v>2</v>
      </c>
      <c r="AD89" s="177">
        <v>1</v>
      </c>
      <c r="AE89" s="48" t="s">
        <v>7</v>
      </c>
      <c r="AF89" s="200">
        <v>44176</v>
      </c>
      <c r="AG89" s="202"/>
      <c r="AH89" s="202"/>
      <c r="AI89" s="202"/>
      <c r="AJ89" s="202"/>
      <c r="AK89" s="202"/>
      <c r="AL89" s="202"/>
      <c r="AM89" s="202"/>
    </row>
    <row r="90" spans="1:39" ht="258" customHeight="1" x14ac:dyDescent="0.25">
      <c r="A90" s="62">
        <f t="shared" si="1"/>
        <v>80</v>
      </c>
      <c r="B90" s="123" t="s">
        <v>422</v>
      </c>
      <c r="C90" s="124" t="s">
        <v>541</v>
      </c>
      <c r="D90" s="195" t="s">
        <v>430</v>
      </c>
      <c r="E90" s="50" t="s">
        <v>69</v>
      </c>
      <c r="F90" s="197" t="s">
        <v>562</v>
      </c>
      <c r="G90" s="34" t="s">
        <v>563</v>
      </c>
      <c r="H90" s="125">
        <v>4</v>
      </c>
      <c r="I90" s="125">
        <v>4</v>
      </c>
      <c r="J90" s="153">
        <f>+MATRIZ_RIESGOS4[[#This Row],[IMPACTO]]*MATRIZ_RIESGOS4[[#This Row],[PROBABILIDAD]]</f>
        <v>16</v>
      </c>
      <c r="K90" s="48" t="s">
        <v>464</v>
      </c>
      <c r="L90" s="48" t="s">
        <v>461</v>
      </c>
      <c r="M90" s="153" t="str">
        <f>+LOOKUP(MATRIZ_RIESGOS4[[#This Row],[Columna1]],'[4]VALORACIÓN PRO-IMP'!$G$38:$H$51,'[4]VALORACIÓN PRO-IMP'!$I$38:$I$51)</f>
        <v xml:space="preserve">EXTREMO </v>
      </c>
      <c r="N90" s="125" t="s">
        <v>0</v>
      </c>
      <c r="O90" s="196" t="s">
        <v>747</v>
      </c>
      <c r="P90" s="123" t="s">
        <v>432</v>
      </c>
      <c r="Q90" s="124" t="s">
        <v>593</v>
      </c>
      <c r="R90" s="125" t="s">
        <v>459</v>
      </c>
      <c r="S90" s="125">
        <v>1</v>
      </c>
      <c r="T90" s="125">
        <v>4</v>
      </c>
      <c r="U90" s="125">
        <v>4</v>
      </c>
      <c r="V90" s="125" t="s">
        <v>2</v>
      </c>
      <c r="W90" s="48" t="s">
        <v>916</v>
      </c>
      <c r="X90" s="146">
        <v>44116</v>
      </c>
      <c r="Y90" s="127" t="s">
        <v>612</v>
      </c>
      <c r="Z90" s="128" t="s">
        <v>434</v>
      </c>
      <c r="AA90" s="129" t="s">
        <v>623</v>
      </c>
      <c r="AB90" s="126" t="s">
        <v>13</v>
      </c>
      <c r="AC90" s="148">
        <v>3</v>
      </c>
      <c r="AD90" s="148">
        <v>2</v>
      </c>
      <c r="AE90" s="48" t="s">
        <v>6</v>
      </c>
      <c r="AF90" s="200">
        <v>44176</v>
      </c>
      <c r="AG90" s="202"/>
      <c r="AH90" s="202"/>
      <c r="AI90" s="202"/>
      <c r="AJ90" s="202"/>
      <c r="AK90" s="202"/>
      <c r="AL90" s="202"/>
      <c r="AM90" s="202"/>
    </row>
    <row r="91" spans="1:39" s="120" customFormat="1" ht="30" customHeight="1" x14ac:dyDescent="0.2">
      <c r="A91" s="117"/>
      <c r="B91" s="117"/>
      <c r="C91" s="118"/>
      <c r="D91" s="117"/>
      <c r="E91" s="117"/>
      <c r="F91" s="167"/>
      <c r="G91" s="167"/>
      <c r="H91" s="122"/>
      <c r="I91" s="122"/>
      <c r="J91" s="122"/>
      <c r="K91" s="122"/>
      <c r="L91" s="122"/>
      <c r="M91" s="122"/>
      <c r="N91" s="122"/>
      <c r="O91" s="122"/>
      <c r="P91" s="122"/>
      <c r="Q91" s="122"/>
      <c r="R91" s="122"/>
      <c r="S91" s="122"/>
      <c r="T91" s="122"/>
      <c r="U91" s="122"/>
      <c r="V91" s="122"/>
      <c r="W91" s="253"/>
      <c r="X91" s="119"/>
      <c r="Y91" s="101"/>
      <c r="Z91" s="119"/>
      <c r="AA91" s="119"/>
      <c r="AB91" s="159"/>
      <c r="AC91" s="158"/>
      <c r="AD91" s="158"/>
      <c r="AE91" s="158"/>
    </row>
    <row r="92" spans="1:39" s="120" customFormat="1" ht="30" customHeight="1" x14ac:dyDescent="0.2">
      <c r="A92" s="117"/>
      <c r="B92" s="117"/>
      <c r="C92" s="118"/>
      <c r="D92" s="117"/>
      <c r="E92" s="117"/>
      <c r="F92" s="167"/>
      <c r="G92" s="167"/>
      <c r="H92" s="122"/>
      <c r="I92" s="122"/>
      <c r="J92" s="122"/>
      <c r="K92" s="122"/>
      <c r="L92" s="122"/>
      <c r="M92" s="122"/>
      <c r="N92" s="122"/>
      <c r="O92" s="122"/>
      <c r="P92" s="122"/>
      <c r="Q92" s="122"/>
      <c r="R92" s="122"/>
      <c r="S92" s="122"/>
      <c r="T92" s="122"/>
      <c r="U92" s="122"/>
      <c r="V92" s="122"/>
      <c r="W92" s="254"/>
      <c r="X92" s="119"/>
      <c r="Y92" s="101"/>
      <c r="Z92" s="119"/>
      <c r="AA92" s="119"/>
      <c r="AB92" s="159"/>
      <c r="AC92" s="159"/>
      <c r="AD92" s="159"/>
      <c r="AE92" s="159"/>
    </row>
    <row r="93" spans="1:39" s="120" customFormat="1" ht="30" customHeight="1" x14ac:dyDescent="0.2">
      <c r="A93" s="117"/>
      <c r="B93" s="117"/>
      <c r="C93" s="118"/>
      <c r="D93" s="117"/>
      <c r="E93" s="117"/>
      <c r="F93" s="167"/>
      <c r="G93" s="167"/>
      <c r="H93" s="122"/>
      <c r="I93" s="122"/>
      <c r="J93" s="122"/>
      <c r="K93" s="122"/>
      <c r="L93" s="122"/>
      <c r="M93" s="122"/>
      <c r="N93" s="122"/>
      <c r="O93" s="122"/>
      <c r="P93" s="122"/>
      <c r="Q93" s="122"/>
      <c r="R93" s="122"/>
      <c r="S93" s="122"/>
      <c r="T93" s="122"/>
      <c r="U93" s="122"/>
      <c r="V93" s="122"/>
      <c r="W93" s="254"/>
      <c r="X93" s="119"/>
      <c r="Y93" s="101"/>
      <c r="Z93" s="119"/>
      <c r="AA93" s="119"/>
      <c r="AB93" s="159"/>
      <c r="AC93" s="159"/>
      <c r="AD93" s="159"/>
      <c r="AE93" s="159"/>
    </row>
    <row r="94" spans="1:39" s="120" customFormat="1" x14ac:dyDescent="0.2">
      <c r="A94" s="117"/>
      <c r="B94" s="117"/>
      <c r="C94" s="118"/>
      <c r="D94" s="117"/>
      <c r="E94" s="117"/>
      <c r="F94" s="167"/>
      <c r="G94" s="167"/>
      <c r="H94" s="122"/>
      <c r="I94" s="122"/>
      <c r="J94" s="122"/>
      <c r="K94" s="122"/>
      <c r="L94" s="122"/>
      <c r="M94" s="122"/>
      <c r="N94" s="122"/>
      <c r="O94" s="122"/>
      <c r="P94" s="122"/>
      <c r="Q94" s="122"/>
      <c r="R94" s="122"/>
      <c r="S94" s="122"/>
      <c r="T94" s="122"/>
      <c r="U94" s="122"/>
      <c r="V94" s="122"/>
      <c r="W94" s="254"/>
      <c r="X94" s="119"/>
      <c r="Y94" s="101"/>
      <c r="Z94" s="119"/>
      <c r="AA94" s="119"/>
      <c r="AB94" s="159"/>
      <c r="AC94" s="159"/>
      <c r="AD94" s="159"/>
      <c r="AE94" s="159"/>
    </row>
    <row r="95" spans="1:39" s="120" customFormat="1" x14ac:dyDescent="0.2">
      <c r="A95" s="117"/>
      <c r="B95" s="117"/>
      <c r="C95" s="118"/>
      <c r="D95" s="117"/>
      <c r="E95" s="117"/>
      <c r="T95" s="121"/>
      <c r="X95" s="119"/>
      <c r="Y95" s="101"/>
      <c r="Z95" s="119"/>
      <c r="AA95" s="119"/>
      <c r="AB95" s="159"/>
      <c r="AC95" s="159"/>
      <c r="AD95" s="159"/>
      <c r="AE95" s="159"/>
    </row>
    <row r="96" spans="1:39" s="120" customFormat="1" x14ac:dyDescent="0.2">
      <c r="A96" s="117"/>
      <c r="B96" s="117"/>
      <c r="C96" s="118"/>
      <c r="D96" s="117"/>
      <c r="E96" s="117"/>
      <c r="T96" s="121"/>
      <c r="X96" s="119"/>
      <c r="Y96" s="101"/>
      <c r="Z96" s="119"/>
      <c r="AA96" s="119"/>
      <c r="AB96" s="159"/>
      <c r="AC96" s="159"/>
      <c r="AD96" s="159"/>
      <c r="AE96" s="159"/>
    </row>
    <row r="97" spans="1:31" s="120" customFormat="1" x14ac:dyDescent="0.2">
      <c r="A97" s="117"/>
      <c r="B97" s="117"/>
      <c r="C97" s="118"/>
      <c r="D97" s="117"/>
      <c r="E97" s="117"/>
      <c r="T97" s="121"/>
      <c r="X97" s="119"/>
      <c r="Y97" s="101"/>
      <c r="Z97" s="119"/>
      <c r="AA97" s="119"/>
      <c r="AB97" s="159"/>
      <c r="AC97" s="159"/>
      <c r="AD97" s="159"/>
      <c r="AE97" s="159"/>
    </row>
    <row r="98" spans="1:31" s="120" customFormat="1" ht="37.5" customHeight="1" x14ac:dyDescent="0.2">
      <c r="A98" s="117"/>
      <c r="B98" s="117"/>
      <c r="C98" s="118"/>
      <c r="D98" s="117"/>
      <c r="E98" s="117"/>
      <c r="T98" s="121"/>
      <c r="X98" s="119"/>
      <c r="Y98" s="101"/>
      <c r="Z98" s="119"/>
      <c r="AA98" s="119"/>
      <c r="AB98" s="159"/>
      <c r="AC98" s="159"/>
      <c r="AD98" s="159"/>
      <c r="AE98" s="159"/>
    </row>
    <row r="99" spans="1:31" s="120" customFormat="1" ht="37.5" customHeight="1" x14ac:dyDescent="0.2">
      <c r="A99" s="250" t="s">
        <v>1000</v>
      </c>
      <c r="B99" s="251"/>
      <c r="C99" s="252"/>
      <c r="D99" s="241" t="s">
        <v>515</v>
      </c>
      <c r="E99" s="243"/>
      <c r="T99" s="121"/>
      <c r="X99" s="119"/>
      <c r="Y99" s="101"/>
      <c r="Z99" s="119"/>
      <c r="AA99" s="119"/>
      <c r="AB99" s="159"/>
      <c r="AC99" s="159"/>
      <c r="AD99" s="159"/>
      <c r="AE99" s="159"/>
    </row>
    <row r="100" spans="1:31" s="120" customFormat="1" ht="37.5" customHeight="1" x14ac:dyDescent="0.2">
      <c r="A100" s="241" t="s">
        <v>516</v>
      </c>
      <c r="B100" s="242"/>
      <c r="C100" s="243"/>
      <c r="D100" s="241"/>
      <c r="E100" s="243"/>
      <c r="T100" s="121"/>
      <c r="X100" s="119"/>
      <c r="Y100" s="101"/>
      <c r="Z100" s="119"/>
      <c r="AA100" s="119"/>
      <c r="AB100" s="159"/>
      <c r="AC100" s="159"/>
      <c r="AD100" s="159"/>
      <c r="AE100" s="159"/>
    </row>
    <row r="101" spans="1:31" s="120" customFormat="1" ht="37.5" customHeight="1" x14ac:dyDescent="0.2">
      <c r="A101" s="241" t="s">
        <v>517</v>
      </c>
      <c r="B101" s="242"/>
      <c r="C101" s="243"/>
      <c r="D101" s="241" t="s">
        <v>52</v>
      </c>
      <c r="E101" s="243"/>
      <c r="T101" s="121"/>
      <c r="X101" s="119"/>
      <c r="Y101" s="101"/>
      <c r="Z101" s="119"/>
      <c r="AA101" s="119"/>
      <c r="AB101" s="159"/>
      <c r="AC101" s="159"/>
      <c r="AD101" s="159"/>
      <c r="AE101" s="159"/>
    </row>
    <row r="102" spans="1:31" s="120" customFormat="1" ht="37.5" customHeight="1" x14ac:dyDescent="0.2">
      <c r="A102" s="241" t="s">
        <v>518</v>
      </c>
      <c r="B102" s="242"/>
      <c r="C102" s="243"/>
      <c r="D102" s="241" t="s">
        <v>54</v>
      </c>
      <c r="E102" s="243"/>
      <c r="T102" s="121"/>
      <c r="X102" s="119"/>
      <c r="Y102" s="101"/>
      <c r="Z102" s="119"/>
      <c r="AA102" s="119"/>
      <c r="AB102" s="159"/>
      <c r="AC102" s="159"/>
      <c r="AD102" s="159"/>
      <c r="AE102" s="159"/>
    </row>
    <row r="103" spans="1:31" s="120" customFormat="1" x14ac:dyDescent="0.2">
      <c r="A103" s="117"/>
      <c r="B103" s="117"/>
      <c r="C103" s="118"/>
      <c r="D103" s="117"/>
      <c r="E103" s="117"/>
      <c r="T103" s="121"/>
      <c r="X103" s="119"/>
      <c r="Y103" s="101"/>
      <c r="Z103" s="119"/>
      <c r="AA103" s="119"/>
      <c r="AB103" s="159"/>
      <c r="AC103" s="159"/>
      <c r="AD103" s="159"/>
      <c r="AE103" s="159"/>
    </row>
    <row r="104" spans="1:31" s="120" customFormat="1" x14ac:dyDescent="0.2">
      <c r="A104" s="117"/>
      <c r="B104" s="117"/>
      <c r="C104" s="118"/>
      <c r="D104" s="117"/>
      <c r="E104" s="117"/>
      <c r="T104" s="121"/>
      <c r="X104" s="119"/>
      <c r="Y104" s="101"/>
      <c r="Z104" s="119"/>
      <c r="AA104" s="119"/>
      <c r="AB104" s="159"/>
      <c r="AC104" s="159"/>
      <c r="AD104" s="159"/>
      <c r="AE104" s="159"/>
    </row>
    <row r="105" spans="1:31" s="120" customFormat="1" x14ac:dyDescent="0.2">
      <c r="A105" s="117"/>
      <c r="B105" s="117"/>
      <c r="C105" s="118"/>
      <c r="D105" s="117"/>
      <c r="E105" s="117"/>
      <c r="T105" s="121"/>
      <c r="X105" s="119"/>
      <c r="Y105" s="101"/>
      <c r="Z105" s="119"/>
      <c r="AA105" s="119"/>
      <c r="AB105" s="159"/>
      <c r="AC105" s="159"/>
      <c r="AD105" s="159"/>
      <c r="AE105" s="159"/>
    </row>
    <row r="106" spans="1:31" s="120" customFormat="1" x14ac:dyDescent="0.2">
      <c r="A106" s="117"/>
      <c r="B106" s="117"/>
      <c r="C106" s="118"/>
      <c r="D106" s="117"/>
      <c r="E106" s="117"/>
      <c r="T106" s="121"/>
      <c r="X106" s="119"/>
      <c r="Y106" s="101"/>
      <c r="Z106" s="119"/>
      <c r="AA106" s="119"/>
      <c r="AB106" s="159"/>
      <c r="AC106" s="159"/>
      <c r="AD106" s="159"/>
      <c r="AE106" s="159"/>
    </row>
    <row r="107" spans="1:31" s="120" customFormat="1" x14ac:dyDescent="0.2">
      <c r="A107" s="117"/>
      <c r="B107" s="117"/>
      <c r="C107" s="118"/>
      <c r="D107" s="117"/>
      <c r="E107" s="117"/>
      <c r="T107" s="121"/>
      <c r="X107" s="119"/>
      <c r="Y107" s="101"/>
      <c r="Z107" s="119"/>
      <c r="AA107" s="119"/>
      <c r="AB107" s="159"/>
      <c r="AC107" s="159"/>
      <c r="AD107" s="159"/>
      <c r="AE107" s="159"/>
    </row>
    <row r="108" spans="1:31" s="120" customFormat="1" x14ac:dyDescent="0.2">
      <c r="A108" s="117"/>
      <c r="B108" s="117"/>
      <c r="C108" s="118"/>
      <c r="D108" s="117"/>
      <c r="E108" s="117"/>
      <c r="T108" s="121"/>
      <c r="X108" s="119"/>
      <c r="Y108" s="101"/>
      <c r="Z108" s="119"/>
      <c r="AA108" s="119"/>
      <c r="AB108" s="159"/>
      <c r="AC108" s="159"/>
      <c r="AD108" s="159"/>
      <c r="AE108" s="159"/>
    </row>
    <row r="109" spans="1:31" s="120" customFormat="1" x14ac:dyDescent="0.2">
      <c r="A109" s="117"/>
      <c r="B109" s="117"/>
      <c r="C109" s="118"/>
      <c r="D109" s="117"/>
      <c r="E109" s="117"/>
      <c r="T109" s="121"/>
      <c r="X109" s="119"/>
      <c r="Y109" s="101"/>
      <c r="Z109" s="119"/>
      <c r="AA109" s="119"/>
      <c r="AB109" s="159"/>
      <c r="AC109" s="159"/>
      <c r="AD109" s="159"/>
      <c r="AE109" s="159"/>
    </row>
    <row r="110" spans="1:31" s="120" customFormat="1" x14ac:dyDescent="0.2">
      <c r="A110" s="117"/>
      <c r="B110" s="117"/>
      <c r="C110" s="118"/>
      <c r="D110" s="117"/>
      <c r="E110" s="117"/>
      <c r="T110" s="121"/>
      <c r="X110" s="119"/>
      <c r="Y110" s="101"/>
      <c r="Z110" s="119"/>
      <c r="AA110" s="119"/>
      <c r="AB110" s="159"/>
      <c r="AC110" s="159"/>
      <c r="AD110" s="159"/>
      <c r="AE110" s="159"/>
    </row>
    <row r="111" spans="1:31" s="120" customFormat="1" x14ac:dyDescent="0.2">
      <c r="A111" s="117"/>
      <c r="B111" s="117"/>
      <c r="C111" s="118"/>
      <c r="D111" s="117"/>
      <c r="E111" s="117"/>
      <c r="T111" s="121"/>
      <c r="X111" s="119"/>
      <c r="Y111" s="101"/>
      <c r="Z111" s="119"/>
      <c r="AA111" s="119"/>
      <c r="AB111" s="159"/>
      <c r="AC111" s="159"/>
      <c r="AD111" s="159"/>
      <c r="AE111" s="159"/>
    </row>
    <row r="112" spans="1:31" s="120" customFormat="1" x14ac:dyDescent="0.2">
      <c r="A112" s="117"/>
      <c r="B112" s="117"/>
      <c r="C112" s="118"/>
      <c r="D112" s="117"/>
      <c r="E112" s="117"/>
      <c r="T112" s="121"/>
      <c r="X112" s="119"/>
      <c r="Y112" s="101"/>
      <c r="Z112" s="119"/>
      <c r="AA112" s="119"/>
      <c r="AB112" s="159"/>
      <c r="AC112" s="159"/>
      <c r="AD112" s="159"/>
      <c r="AE112" s="159"/>
    </row>
    <row r="113" spans="1:31" s="120" customFormat="1" x14ac:dyDescent="0.2">
      <c r="A113" s="117"/>
      <c r="B113" s="117"/>
      <c r="C113" s="118"/>
      <c r="D113" s="117"/>
      <c r="E113" s="117"/>
      <c r="T113" s="121"/>
      <c r="X113" s="119"/>
      <c r="Y113" s="101"/>
      <c r="Z113" s="119"/>
      <c r="AA113" s="119"/>
      <c r="AB113" s="159"/>
      <c r="AC113" s="159"/>
      <c r="AD113" s="159"/>
      <c r="AE113" s="159"/>
    </row>
    <row r="114" spans="1:31" s="120" customFormat="1" x14ac:dyDescent="0.2">
      <c r="A114" s="117"/>
      <c r="B114" s="117"/>
      <c r="C114" s="118"/>
      <c r="D114" s="117"/>
      <c r="E114" s="117"/>
      <c r="T114" s="121"/>
      <c r="X114" s="119"/>
      <c r="Y114" s="101"/>
      <c r="Z114" s="119"/>
      <c r="AA114" s="119"/>
      <c r="AB114" s="159"/>
      <c r="AC114" s="159"/>
      <c r="AD114" s="159"/>
      <c r="AE114" s="159"/>
    </row>
  </sheetData>
  <autoFilter ref="X10:AE10"/>
  <mergeCells count="33">
    <mergeCell ref="AB1:AE2"/>
    <mergeCell ref="AF8:AH9"/>
    <mergeCell ref="AI8:AI9"/>
    <mergeCell ref="AJ8:AJ9"/>
    <mergeCell ref="AK8:AM9"/>
    <mergeCell ref="AB8:AB9"/>
    <mergeCell ref="AC8:AE9"/>
    <mergeCell ref="X7:AE7"/>
    <mergeCell ref="S4:U4"/>
    <mergeCell ref="S6:U6"/>
    <mergeCell ref="V4:W4"/>
    <mergeCell ref="V6:W6"/>
    <mergeCell ref="A6:B6"/>
    <mergeCell ref="C6:R6"/>
    <mergeCell ref="S7:W7"/>
    <mergeCell ref="W91:W94"/>
    <mergeCell ref="A100:C100"/>
    <mergeCell ref="D100:E100"/>
    <mergeCell ref="X8:Z9"/>
    <mergeCell ref="AA8:AA9"/>
    <mergeCell ref="O8:W9"/>
    <mergeCell ref="A102:C102"/>
    <mergeCell ref="A8:C9"/>
    <mergeCell ref="D102:E102"/>
    <mergeCell ref="A99:C99"/>
    <mergeCell ref="D99:E99"/>
    <mergeCell ref="D8:N9"/>
    <mergeCell ref="A4:B4"/>
    <mergeCell ref="C4:R4"/>
    <mergeCell ref="A5:B5"/>
    <mergeCell ref="C5:R5"/>
    <mergeCell ref="A101:C101"/>
    <mergeCell ref="D101:E101"/>
  </mergeCells>
  <conditionalFormatting sqref="M11:M32 M34:M76 M85:M90 M78:M82">
    <cfRule type="containsText" dxfId="35" priority="53" operator="containsText" text="EXTREMO">
      <formula>NOT(ISERROR(SEARCH("EXTREMO",M11)))</formula>
    </cfRule>
    <cfRule type="containsText" dxfId="34" priority="54" operator="containsText" text="ALTO">
      <formula>NOT(ISERROR(SEARCH("ALTO",M11)))</formula>
    </cfRule>
    <cfRule type="containsText" dxfId="33" priority="55" operator="containsText" text="MODERADO">
      <formula>NOT(ISERROR(SEARCH("MODERADO",M11)))</formula>
    </cfRule>
    <cfRule type="containsText" dxfId="32" priority="56" operator="containsText" text="BAJO">
      <formula>NOT(ISERROR(SEARCH("BAJO",M11)))</formula>
    </cfRule>
  </conditionalFormatting>
  <conditionalFormatting sqref="AE11:AE58 AE60:AE65 AE67:AE76 AE78:AE86">
    <cfRule type="cellIs" dxfId="31" priority="45" operator="equal">
      <formula>"EXTREMO "</formula>
    </cfRule>
    <cfRule type="containsText" dxfId="30" priority="46" operator="containsText" text="ALTO">
      <formula>NOT(ISERROR(SEARCH("ALTO",AE11)))</formula>
    </cfRule>
    <cfRule type="containsText" dxfId="29" priority="47" operator="containsText" text="MODERADO">
      <formula>NOT(ISERROR(SEARCH("MODERADO",AE11)))</formula>
    </cfRule>
    <cfRule type="containsText" dxfId="28" priority="48" operator="containsText" text="BAJO">
      <formula>NOT(ISERROR(SEARCH("BAJO",AE11)))</formula>
    </cfRule>
  </conditionalFormatting>
  <conditionalFormatting sqref="AE87:AE90">
    <cfRule type="cellIs" dxfId="27" priority="41" operator="equal">
      <formula>"EXTREMO "</formula>
    </cfRule>
    <cfRule type="containsText" dxfId="26" priority="42" operator="containsText" text="ALTO">
      <formula>NOT(ISERROR(SEARCH("ALTO",AE87)))</formula>
    </cfRule>
    <cfRule type="containsText" dxfId="25" priority="43" operator="containsText" text="MODERADO">
      <formula>NOT(ISERROR(SEARCH("MODERADO",AE87)))</formula>
    </cfRule>
    <cfRule type="containsText" dxfId="24" priority="44" operator="containsText" text="BAJO">
      <formula>NOT(ISERROR(SEARCH("BAJO",AE87)))</formula>
    </cfRule>
  </conditionalFormatting>
  <conditionalFormatting sqref="AE59">
    <cfRule type="cellIs" dxfId="23" priority="33" operator="equal">
      <formula>"EXTREMO "</formula>
    </cfRule>
    <cfRule type="containsText" dxfId="22" priority="34" operator="containsText" text="ALTO">
      <formula>NOT(ISERROR(SEARCH("ALTO",AE59)))</formula>
    </cfRule>
    <cfRule type="containsText" dxfId="21" priority="35" operator="containsText" text="MODERADO">
      <formula>NOT(ISERROR(SEARCH("MODERADO",AE59)))</formula>
    </cfRule>
    <cfRule type="containsText" dxfId="20" priority="36" operator="containsText" text="BAJO">
      <formula>NOT(ISERROR(SEARCH("BAJO",AE59)))</formula>
    </cfRule>
  </conditionalFormatting>
  <conditionalFormatting sqref="AE66">
    <cfRule type="cellIs" dxfId="19" priority="29" operator="equal">
      <formula>"EXTREMO "</formula>
    </cfRule>
    <cfRule type="containsText" dxfId="18" priority="30" operator="containsText" text="ALTO">
      <formula>NOT(ISERROR(SEARCH("ALTO",AE66)))</formula>
    </cfRule>
    <cfRule type="containsText" dxfId="17" priority="31" operator="containsText" text="MODERADO">
      <formula>NOT(ISERROR(SEARCH("MODERADO",AE66)))</formula>
    </cfRule>
    <cfRule type="containsText" dxfId="16" priority="32" operator="containsText" text="BAJO">
      <formula>NOT(ISERROR(SEARCH("BAJO",AE66)))</formula>
    </cfRule>
  </conditionalFormatting>
  <conditionalFormatting sqref="M33">
    <cfRule type="containsText" dxfId="15" priority="25" operator="containsText" text="EXTREMO">
      <formula>NOT(ISERROR(SEARCH("EXTREMO",M33)))</formula>
    </cfRule>
    <cfRule type="containsText" dxfId="14" priority="26" operator="containsText" text="ALTO">
      <formula>NOT(ISERROR(SEARCH("ALTO",M33)))</formula>
    </cfRule>
    <cfRule type="containsText" dxfId="13" priority="27" operator="containsText" text="MODERADO">
      <formula>NOT(ISERROR(SEARCH("MODERADO",M33)))</formula>
    </cfRule>
    <cfRule type="containsText" dxfId="12" priority="28" operator="containsText" text="BAJO">
      <formula>NOT(ISERROR(SEARCH("BAJO",M33)))</formula>
    </cfRule>
  </conditionalFormatting>
  <conditionalFormatting sqref="M83:M84">
    <cfRule type="containsText" dxfId="11" priority="1" operator="containsText" text="EXTREMO">
      <formula>NOT(ISERROR(SEARCH("EXTREMO",M83)))</formula>
    </cfRule>
    <cfRule type="containsText" dxfId="10" priority="2" operator="containsText" text="ALTO">
      <formula>NOT(ISERROR(SEARCH("ALTO",M83)))</formula>
    </cfRule>
    <cfRule type="containsText" dxfId="9" priority="3" operator="containsText" text="MODERADO">
      <formula>NOT(ISERROR(SEARCH("MODERADO",M83)))</formula>
    </cfRule>
    <cfRule type="containsText" dxfId="8" priority="4" operator="containsText" text="BAJO">
      <formula>NOT(ISERROR(SEARCH("BAJO",M83)))</formula>
    </cfRule>
  </conditionalFormatting>
  <conditionalFormatting sqref="M77">
    <cfRule type="containsText" dxfId="7" priority="9" operator="containsText" text="EXTREMO">
      <formula>NOT(ISERROR(SEARCH("EXTREMO",M77)))</formula>
    </cfRule>
    <cfRule type="containsText" dxfId="6" priority="10" operator="containsText" text="ALTO">
      <formula>NOT(ISERROR(SEARCH("ALTO",M77)))</formula>
    </cfRule>
    <cfRule type="containsText" dxfId="5" priority="11" operator="containsText" text="MODERADO">
      <formula>NOT(ISERROR(SEARCH("MODERADO",M77)))</formula>
    </cfRule>
    <cfRule type="containsText" dxfId="4" priority="12" operator="containsText" text="BAJO">
      <formula>NOT(ISERROR(SEARCH("BAJO",M77)))</formula>
    </cfRule>
  </conditionalFormatting>
  <conditionalFormatting sqref="AE77">
    <cfRule type="cellIs" dxfId="3" priority="13" operator="equal">
      <formula>"EXTREMO "</formula>
    </cfRule>
    <cfRule type="containsText" dxfId="2" priority="14" operator="containsText" text="ALTO">
      <formula>NOT(ISERROR(SEARCH("ALTO",AE77)))</formula>
    </cfRule>
    <cfRule type="containsText" dxfId="1" priority="15" operator="containsText" text="MODERADO">
      <formula>NOT(ISERROR(SEARCH("MODERADO",AE77)))</formula>
    </cfRule>
    <cfRule type="containsText" dxfId="0" priority="16" operator="containsText" text="BAJO">
      <formula>NOT(ISERROR(SEARCH("BAJO",AE77)))</formula>
    </cfRule>
  </conditionalFormatting>
  <dataValidations count="4">
    <dataValidation type="list" allowBlank="1" showInputMessage="1" showErrorMessage="1" sqref="R24:R25 R27:R30 R14:R16 R18:R19 R22 R33:R38 R50 R12 R64:R65 R40:R48 R52:R61">
      <formula1>Periocidad_control</formula1>
    </dataValidation>
    <dataValidation type="list" allowBlank="1" showInputMessage="1" showErrorMessage="1" sqref="L11:L74">
      <formula1>Tipologia_Imp</formula1>
    </dataValidation>
    <dataValidation type="list" allowBlank="1" showInputMessage="1" showErrorMessage="1" sqref="K11:K74">
      <formula1>Tipologia_Pro</formula1>
    </dataValidation>
    <dataValidation type="list" allowBlank="1" showInputMessage="1" showErrorMessage="1" sqref="K75:L90">
      <formula1>#REF!</formula1>
    </dataValidation>
  </dataValidations>
  <pageMargins left="0.7" right="0.7" top="0.75" bottom="0.75" header="0.3" footer="0.3"/>
  <pageSetup orientation="portrait" horizontalDpi="4294967295" verticalDpi="4294967295" r:id="rId1"/>
  <drawing r:id="rId2"/>
  <legacyDrawing r:id="rId3"/>
  <tableParts count="1">
    <tablePart r:id="rId4"/>
  </tableParts>
  <extLst>
    <ext xmlns:x14="http://schemas.microsoft.com/office/spreadsheetml/2009/9/main" uri="{CCE6A557-97BC-4b89-ADB6-D9C93CAAB3DF}">
      <x14:dataValidations xmlns:xm="http://schemas.microsoft.com/office/excel/2006/main" count="4">
        <x14:dataValidation type="list" allowBlank="1" showInputMessage="1" showErrorMessage="1">
          <x14:formula1>
            <xm:f>'C:\Users\apoyo3.gerencia\Desktop\SOPORTES EJE GESTIÒN DE RIESGOS\21-10-2020\[CONSOLIDADO RIESGOS INSTITUCIONALES.xlsb]Tipos de Riesgos'!#REF!</xm:f>
          </x14:formula1>
          <xm:sqref>R23 R17 R13 R11 R20:R21</xm:sqref>
        </x14:dataValidation>
        <x14:dataValidation type="list" allowBlank="1" showInputMessage="1" showErrorMessage="1">
          <x14:formula1>
            <xm:f>'lista desplegabe '!$D$7:$D$8</xm:f>
          </x14:formula1>
          <xm:sqref>AB11:AB90</xm:sqref>
        </x14:dataValidation>
        <x14:dataValidation type="list" allowBlank="1" showInputMessage="1" showErrorMessage="1">
          <x14:formula1>
            <xm:f>'lista desplegabe '!$N$13:$N$26</xm:f>
          </x14:formula1>
          <xm:sqref>E11:E90</xm:sqref>
        </x14:dataValidation>
        <x14:dataValidation type="list" allowBlank="1" showInputMessage="1" showErrorMessage="1">
          <x14:formula1>
            <xm:f>'lista desplegabe '!$G$15:$G$18</xm:f>
          </x14:formula1>
          <xm:sqref>N11:N90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N26"/>
  <sheetViews>
    <sheetView workbookViewId="0">
      <selection activeCell="N13" sqref="N13:N26"/>
    </sheetView>
  </sheetViews>
  <sheetFormatPr baseColWidth="10" defaultRowHeight="15" x14ac:dyDescent="0.25"/>
  <cols>
    <col min="2" max="2" width="21.28515625" bestFit="1" customWidth="1"/>
    <col min="14" max="14" width="32.5703125" customWidth="1"/>
  </cols>
  <sheetData>
    <row r="4" spans="2:14" ht="51" customHeight="1" x14ac:dyDescent="0.25">
      <c r="B4" s="4"/>
      <c r="C4" s="4"/>
      <c r="D4" s="4"/>
      <c r="E4" s="4"/>
      <c r="F4" s="4"/>
      <c r="G4" s="4"/>
    </row>
    <row r="5" spans="2:14" x14ac:dyDescent="0.25">
      <c r="B5" s="5" t="s">
        <v>61</v>
      </c>
    </row>
    <row r="6" spans="2:14" x14ac:dyDescent="0.25">
      <c r="B6" s="5" t="s">
        <v>442</v>
      </c>
    </row>
    <row r="7" spans="2:14" x14ac:dyDescent="0.25">
      <c r="B7" s="5" t="s">
        <v>62</v>
      </c>
      <c r="D7" t="s">
        <v>8</v>
      </c>
    </row>
    <row r="8" spans="2:14" x14ac:dyDescent="0.25">
      <c r="B8" s="5" t="s">
        <v>63</v>
      </c>
      <c r="D8" t="s">
        <v>13</v>
      </c>
    </row>
    <row r="9" spans="2:14" x14ac:dyDescent="0.25">
      <c r="B9" s="5" t="s">
        <v>64</v>
      </c>
    </row>
    <row r="10" spans="2:14" ht="63.75" customHeight="1" x14ac:dyDescent="0.25">
      <c r="B10" s="5" t="s">
        <v>65</v>
      </c>
      <c r="G10" s="276" t="s">
        <v>56</v>
      </c>
      <c r="H10" s="276"/>
      <c r="I10" s="276"/>
      <c r="J10" s="276"/>
      <c r="K10" s="276"/>
      <c r="L10" s="276"/>
    </row>
    <row r="11" spans="2:14" x14ac:dyDescent="0.25">
      <c r="B11" s="5" t="s">
        <v>66</v>
      </c>
    </row>
    <row r="12" spans="2:14" x14ac:dyDescent="0.25">
      <c r="B12" s="5" t="s">
        <v>67</v>
      </c>
    </row>
    <row r="13" spans="2:14" x14ac:dyDescent="0.25">
      <c r="B13" s="5" t="s">
        <v>68</v>
      </c>
      <c r="N13" s="190" t="s">
        <v>922</v>
      </c>
    </row>
    <row r="14" spans="2:14" x14ac:dyDescent="0.25">
      <c r="B14" s="5" t="s">
        <v>59</v>
      </c>
      <c r="N14" s="190" t="s">
        <v>923</v>
      </c>
    </row>
    <row r="15" spans="2:14" x14ac:dyDescent="0.25">
      <c r="B15" s="5" t="s">
        <v>69</v>
      </c>
      <c r="G15" t="s">
        <v>447</v>
      </c>
      <c r="N15" s="190" t="s">
        <v>924</v>
      </c>
    </row>
    <row r="16" spans="2:14" x14ac:dyDescent="0.25">
      <c r="B16" s="5" t="s">
        <v>70</v>
      </c>
      <c r="G16" t="s">
        <v>448</v>
      </c>
      <c r="N16" s="190" t="s">
        <v>925</v>
      </c>
    </row>
    <row r="17" spans="2:14" x14ac:dyDescent="0.25">
      <c r="B17" s="5" t="s">
        <v>71</v>
      </c>
      <c r="G17" t="s">
        <v>449</v>
      </c>
      <c r="N17" s="190" t="s">
        <v>926</v>
      </c>
    </row>
    <row r="18" spans="2:14" x14ac:dyDescent="0.25">
      <c r="B18" s="5" t="s">
        <v>60</v>
      </c>
      <c r="G18" t="s">
        <v>450</v>
      </c>
      <c r="N18" s="190" t="s">
        <v>927</v>
      </c>
    </row>
    <row r="19" spans="2:14" x14ac:dyDescent="0.25">
      <c r="B19" s="5" t="s">
        <v>441</v>
      </c>
      <c r="N19" s="190" t="s">
        <v>59</v>
      </c>
    </row>
    <row r="20" spans="2:14" x14ac:dyDescent="0.25">
      <c r="B20" s="5" t="s">
        <v>72</v>
      </c>
      <c r="N20" s="190" t="s">
        <v>928</v>
      </c>
    </row>
    <row r="21" spans="2:14" x14ac:dyDescent="0.25">
      <c r="N21" s="190" t="s">
        <v>929</v>
      </c>
    </row>
    <row r="22" spans="2:14" x14ac:dyDescent="0.25">
      <c r="N22" s="190" t="s">
        <v>930</v>
      </c>
    </row>
    <row r="23" spans="2:14" x14ac:dyDescent="0.25">
      <c r="N23" s="190" t="s">
        <v>931</v>
      </c>
    </row>
    <row r="24" spans="2:14" x14ac:dyDescent="0.25">
      <c r="N24" s="190" t="s">
        <v>932</v>
      </c>
    </row>
    <row r="25" spans="2:14" x14ac:dyDescent="0.25">
      <c r="N25" s="190" t="s">
        <v>60</v>
      </c>
    </row>
    <row r="26" spans="2:14" x14ac:dyDescent="0.25">
      <c r="N26" s="190" t="s">
        <v>63</v>
      </c>
    </row>
  </sheetData>
  <mergeCells count="1">
    <mergeCell ref="G10:L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6-MAPA DE RIESGOS CORRUPCION</vt:lpstr>
      <vt:lpstr>6-RIESGOSINSTITUCI</vt:lpstr>
      <vt:lpstr>lista desplegabe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2020-12-30T20:43:12Z</dcterms:modified>
</cp:coreProperties>
</file>