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1GRI01\Documents\SUBREDSUR\RIESGOS SUBREDSUR\"/>
    </mc:Choice>
  </mc:AlternateContent>
  <bookViews>
    <workbookView xWindow="240" yWindow="30" windowWidth="20115" windowHeight="7755"/>
  </bookViews>
  <sheets>
    <sheet name="Hoja1" sheetId="1" r:id="rId1"/>
    <sheet name="Hoja2" sheetId="2" r:id="rId2"/>
    <sheet name="Hoja3" sheetId="3" r:id="rId3"/>
  </sheets>
  <definedNames>
    <definedName name="_xlnm._FilterDatabase" localSheetId="0" hidden="1">Hoja1!$A$5:$AJ$126</definedName>
    <definedName name="_xlnm.Print_Area" localSheetId="0">Hoja1!$A$2:$AG$134</definedName>
    <definedName name="_xlnm.Print_Titles" localSheetId="0">Hoja1!$5:$6</definedName>
  </definedNames>
  <calcPr calcId="152511"/>
</workbook>
</file>

<file path=xl/calcChain.xml><?xml version="1.0" encoding="utf-8"?>
<calcChain xmlns="http://schemas.openxmlformats.org/spreadsheetml/2006/main">
  <c r="V126" i="1" l="1"/>
  <c r="U126" i="1"/>
  <c r="T126" i="1"/>
  <c r="S126" i="1"/>
  <c r="R126" i="1"/>
  <c r="J126" i="1"/>
  <c r="A10" i="1"/>
  <c r="W126" i="1" l="1"/>
  <c r="Y126" i="1" s="1"/>
  <c r="V25" i="1" l="1"/>
  <c r="U25" i="1"/>
  <c r="T25" i="1"/>
  <c r="S25" i="1"/>
  <c r="R25" i="1"/>
  <c r="J25" i="1"/>
  <c r="V24" i="1"/>
  <c r="U24" i="1"/>
  <c r="T24" i="1"/>
  <c r="S24" i="1"/>
  <c r="R24" i="1"/>
  <c r="J24" i="1"/>
  <c r="V23" i="1"/>
  <c r="U23" i="1"/>
  <c r="T23" i="1"/>
  <c r="S23" i="1"/>
  <c r="R23" i="1"/>
  <c r="V20" i="1"/>
  <c r="U20" i="1"/>
  <c r="T20" i="1"/>
  <c r="S20" i="1"/>
  <c r="R20" i="1"/>
  <c r="V19" i="1"/>
  <c r="U19" i="1"/>
  <c r="T19" i="1"/>
  <c r="S19" i="1"/>
  <c r="R19" i="1"/>
  <c r="J21" i="1"/>
  <c r="J23" i="1"/>
  <c r="V120" i="1"/>
  <c r="T120" i="1"/>
  <c r="U120" i="1"/>
  <c r="S120" i="1"/>
  <c r="R120" i="1"/>
  <c r="J120" i="1"/>
  <c r="V118" i="1"/>
  <c r="U118" i="1"/>
  <c r="T118" i="1"/>
  <c r="S118" i="1"/>
  <c r="R118" i="1"/>
  <c r="J118" i="1"/>
  <c r="W24" i="1" l="1"/>
  <c r="Y24" i="1" s="1"/>
  <c r="W19" i="1"/>
  <c r="Y19" i="1" s="1"/>
  <c r="W20" i="1"/>
  <c r="Y20" i="1" s="1"/>
  <c r="W120" i="1"/>
  <c r="Y120" i="1" s="1"/>
  <c r="W23" i="1"/>
  <c r="Y23" i="1" s="1"/>
  <c r="W25" i="1"/>
  <c r="Y25" i="1" s="1"/>
  <c r="W118" i="1"/>
  <c r="Y118" i="1" s="1"/>
  <c r="J113" i="1" l="1"/>
  <c r="J116" i="1"/>
  <c r="J115" i="1"/>
  <c r="J110" i="1"/>
  <c r="J109" i="1"/>
  <c r="J104" i="1"/>
  <c r="J123" i="1"/>
  <c r="J122" i="1"/>
  <c r="J121" i="1"/>
  <c r="J117" i="1"/>
  <c r="J119" i="1"/>
  <c r="V123" i="1"/>
  <c r="U123" i="1"/>
  <c r="S123" i="1"/>
  <c r="R123" i="1"/>
  <c r="U122" i="1"/>
  <c r="V122" i="1"/>
  <c r="V121" i="1"/>
  <c r="T121" i="1"/>
  <c r="S122" i="1"/>
  <c r="R122" i="1"/>
  <c r="U121" i="1"/>
  <c r="S121" i="1"/>
  <c r="R121" i="1"/>
  <c r="W121" i="1" l="1"/>
  <c r="Y121" i="1" s="1"/>
  <c r="W122" i="1"/>
  <c r="Y122" i="1" s="1"/>
  <c r="W123" i="1"/>
  <c r="Y123" i="1" s="1"/>
  <c r="Y13" i="1" l="1"/>
  <c r="J125" i="1"/>
  <c r="J124" i="1"/>
  <c r="J103" i="1"/>
  <c r="J102" i="1"/>
  <c r="J98" i="1"/>
  <c r="J97" i="1"/>
  <c r="J96" i="1"/>
  <c r="J95" i="1"/>
  <c r="J92" i="1"/>
  <c r="J89" i="1"/>
  <c r="J86" i="1"/>
  <c r="J83" i="1"/>
  <c r="J80" i="1"/>
  <c r="J77" i="1"/>
  <c r="J74" i="1"/>
  <c r="J71" i="1"/>
  <c r="J68" i="1"/>
  <c r="J65" i="1"/>
  <c r="J62" i="1"/>
  <c r="J59" i="1"/>
  <c r="J56" i="1"/>
  <c r="J53" i="1"/>
  <c r="J50" i="1"/>
  <c r="J47" i="1"/>
  <c r="J44" i="1"/>
  <c r="J41" i="1"/>
  <c r="J38" i="1"/>
  <c r="J35" i="1"/>
  <c r="J32" i="1"/>
  <c r="J29" i="1"/>
  <c r="J26" i="1"/>
  <c r="J22" i="1"/>
  <c r="J16" i="1"/>
  <c r="J13" i="1"/>
  <c r="J10" i="1"/>
  <c r="J7" i="1"/>
  <c r="A13" i="1"/>
  <c r="V125" i="1"/>
  <c r="U125" i="1"/>
  <c r="T125" i="1"/>
  <c r="S125" i="1"/>
  <c r="R125" i="1"/>
  <c r="V124" i="1"/>
  <c r="U124" i="1"/>
  <c r="T124" i="1"/>
  <c r="S124" i="1"/>
  <c r="R124" i="1"/>
  <c r="V117" i="1"/>
  <c r="U117" i="1"/>
  <c r="T117" i="1"/>
  <c r="S117" i="1"/>
  <c r="R117" i="1"/>
  <c r="V119" i="1"/>
  <c r="U119" i="1"/>
  <c r="T119" i="1"/>
  <c r="S119" i="1"/>
  <c r="R119" i="1"/>
  <c r="V116" i="1"/>
  <c r="U116" i="1"/>
  <c r="T116" i="1"/>
  <c r="S116" i="1"/>
  <c r="R116" i="1"/>
  <c r="V115" i="1"/>
  <c r="U115" i="1"/>
  <c r="T115" i="1"/>
  <c r="S115" i="1"/>
  <c r="R115" i="1"/>
  <c r="V114" i="1"/>
  <c r="U114" i="1"/>
  <c r="T114" i="1"/>
  <c r="S114" i="1"/>
  <c r="R114" i="1"/>
  <c r="V113" i="1"/>
  <c r="U113" i="1"/>
  <c r="T113" i="1"/>
  <c r="S113" i="1"/>
  <c r="R113" i="1"/>
  <c r="V112" i="1"/>
  <c r="U112" i="1"/>
  <c r="T112" i="1"/>
  <c r="S112" i="1"/>
  <c r="R112" i="1"/>
  <c r="V111" i="1"/>
  <c r="U111" i="1"/>
  <c r="T111" i="1"/>
  <c r="S111" i="1"/>
  <c r="R111" i="1"/>
  <c r="V110" i="1"/>
  <c r="U110" i="1"/>
  <c r="T110" i="1"/>
  <c r="S110" i="1"/>
  <c r="R110" i="1"/>
  <c r="V109" i="1"/>
  <c r="U109" i="1"/>
  <c r="T109" i="1"/>
  <c r="S109" i="1"/>
  <c r="R109" i="1"/>
  <c r="V104" i="1"/>
  <c r="U104" i="1"/>
  <c r="T104" i="1"/>
  <c r="S104" i="1"/>
  <c r="R104" i="1"/>
  <c r="V103" i="1"/>
  <c r="U103" i="1"/>
  <c r="T103" i="1"/>
  <c r="S103" i="1"/>
  <c r="R103" i="1"/>
  <c r="V102" i="1"/>
  <c r="U102" i="1"/>
  <c r="T102" i="1"/>
  <c r="S102" i="1"/>
  <c r="R102" i="1"/>
  <c r="V101" i="1"/>
  <c r="U101" i="1"/>
  <c r="T101" i="1"/>
  <c r="S101" i="1"/>
  <c r="R101" i="1"/>
  <c r="V100" i="1"/>
  <c r="U100" i="1"/>
  <c r="T100" i="1"/>
  <c r="S100" i="1"/>
  <c r="R100" i="1"/>
  <c r="V99" i="1"/>
  <c r="U99" i="1"/>
  <c r="T99" i="1"/>
  <c r="S99" i="1"/>
  <c r="R99" i="1"/>
  <c r="V96" i="1"/>
  <c r="U96" i="1"/>
  <c r="T96" i="1"/>
  <c r="S96" i="1"/>
  <c r="R96" i="1"/>
  <c r="V98" i="1"/>
  <c r="U98" i="1"/>
  <c r="T98" i="1"/>
  <c r="S98" i="1"/>
  <c r="R98" i="1"/>
  <c r="V97" i="1"/>
  <c r="U97" i="1"/>
  <c r="T97" i="1"/>
  <c r="S97" i="1"/>
  <c r="R97" i="1"/>
  <c r="V95" i="1"/>
  <c r="U95" i="1"/>
  <c r="T95" i="1"/>
  <c r="S95" i="1"/>
  <c r="R95" i="1"/>
  <c r="V92" i="1"/>
  <c r="U92" i="1"/>
  <c r="T92" i="1"/>
  <c r="S92" i="1"/>
  <c r="R92" i="1"/>
  <c r="V89" i="1"/>
  <c r="U89" i="1"/>
  <c r="T89" i="1"/>
  <c r="S89" i="1"/>
  <c r="R89" i="1"/>
  <c r="R71" i="1"/>
  <c r="S71" i="1"/>
  <c r="T71" i="1"/>
  <c r="U71" i="1"/>
  <c r="V71" i="1"/>
  <c r="V86" i="1"/>
  <c r="U86" i="1"/>
  <c r="T86" i="1"/>
  <c r="S86" i="1"/>
  <c r="R86" i="1"/>
  <c r="V83" i="1"/>
  <c r="U83" i="1"/>
  <c r="T83" i="1"/>
  <c r="S83" i="1"/>
  <c r="R83" i="1"/>
  <c r="V80" i="1"/>
  <c r="U80" i="1"/>
  <c r="T80" i="1"/>
  <c r="S80" i="1"/>
  <c r="R80" i="1"/>
  <c r="V77" i="1"/>
  <c r="U77" i="1"/>
  <c r="T77" i="1"/>
  <c r="S77" i="1"/>
  <c r="R77" i="1"/>
  <c r="V74" i="1"/>
  <c r="U74" i="1"/>
  <c r="T74" i="1"/>
  <c r="S74" i="1"/>
  <c r="R74" i="1"/>
  <c r="V68" i="1"/>
  <c r="U68" i="1"/>
  <c r="T68" i="1"/>
  <c r="S68" i="1"/>
  <c r="R68" i="1"/>
  <c r="V65" i="1"/>
  <c r="U65" i="1"/>
  <c r="T65" i="1"/>
  <c r="S65" i="1"/>
  <c r="R65" i="1"/>
  <c r="V62" i="1"/>
  <c r="U62" i="1"/>
  <c r="T62" i="1"/>
  <c r="S62" i="1"/>
  <c r="R62" i="1"/>
  <c r="V59" i="1"/>
  <c r="U59" i="1"/>
  <c r="T59" i="1"/>
  <c r="S59" i="1"/>
  <c r="R59" i="1"/>
  <c r="V56" i="1"/>
  <c r="U56" i="1"/>
  <c r="T56" i="1"/>
  <c r="S56" i="1"/>
  <c r="R56" i="1"/>
  <c r="V53" i="1"/>
  <c r="U53" i="1"/>
  <c r="T53" i="1"/>
  <c r="S53" i="1"/>
  <c r="R53" i="1"/>
  <c r="V50" i="1"/>
  <c r="U50" i="1"/>
  <c r="T50" i="1"/>
  <c r="S50" i="1"/>
  <c r="R50" i="1"/>
  <c r="V47" i="1"/>
  <c r="U47" i="1"/>
  <c r="T47" i="1"/>
  <c r="S47" i="1"/>
  <c r="R47" i="1"/>
  <c r="V44" i="1"/>
  <c r="U44" i="1"/>
  <c r="T44" i="1"/>
  <c r="S44" i="1"/>
  <c r="R44" i="1"/>
  <c r="V41" i="1"/>
  <c r="U41" i="1"/>
  <c r="T41" i="1"/>
  <c r="S41" i="1"/>
  <c r="R41" i="1"/>
  <c r="V38" i="1"/>
  <c r="U38" i="1"/>
  <c r="T38" i="1"/>
  <c r="S38" i="1"/>
  <c r="R38" i="1"/>
  <c r="V35" i="1"/>
  <c r="U35" i="1"/>
  <c r="T35" i="1"/>
  <c r="S35" i="1"/>
  <c r="R35" i="1"/>
  <c r="V32" i="1"/>
  <c r="U32" i="1"/>
  <c r="T32" i="1"/>
  <c r="S32" i="1"/>
  <c r="R32" i="1"/>
  <c r="V29" i="1"/>
  <c r="U29" i="1"/>
  <c r="T29" i="1"/>
  <c r="S29" i="1"/>
  <c r="R29" i="1"/>
  <c r="V26" i="1"/>
  <c r="U26" i="1"/>
  <c r="T26" i="1"/>
  <c r="S26" i="1"/>
  <c r="R26" i="1"/>
  <c r="V22" i="1"/>
  <c r="U22" i="1"/>
  <c r="T22" i="1"/>
  <c r="S22" i="1"/>
  <c r="R22" i="1"/>
  <c r="V21" i="1"/>
  <c r="U21" i="1"/>
  <c r="T21" i="1"/>
  <c r="S21" i="1"/>
  <c r="R21" i="1"/>
  <c r="V16" i="1"/>
  <c r="U16" i="1"/>
  <c r="T16" i="1"/>
  <c r="S16" i="1"/>
  <c r="R16" i="1"/>
  <c r="V13" i="1"/>
  <c r="U13" i="1"/>
  <c r="T13" i="1"/>
  <c r="S13" i="1"/>
  <c r="R13" i="1"/>
  <c r="V10" i="1"/>
  <c r="U10" i="1"/>
  <c r="T10" i="1"/>
  <c r="S10" i="1"/>
  <c r="R10" i="1"/>
  <c r="U7" i="1"/>
  <c r="R7" i="1"/>
  <c r="V7" i="1"/>
  <c r="T7" i="1"/>
  <c r="S7" i="1"/>
  <c r="W80" i="1" l="1"/>
  <c r="Y80" i="1" s="1"/>
  <c r="W110" i="1"/>
  <c r="Y110" i="1" s="1"/>
  <c r="W112" i="1"/>
  <c r="Y112" i="1" s="1"/>
  <c r="W114" i="1"/>
  <c r="Y114" i="1" s="1"/>
  <c r="W116" i="1"/>
  <c r="Y116" i="1" s="1"/>
  <c r="W117" i="1"/>
  <c r="Y117" i="1" s="1"/>
  <c r="W109" i="1"/>
  <c r="Y109" i="1" s="1"/>
  <c r="W111" i="1"/>
  <c r="Y111" i="1" s="1"/>
  <c r="W113" i="1"/>
  <c r="Y113" i="1" s="1"/>
  <c r="W115" i="1"/>
  <c r="Y115" i="1" s="1"/>
  <c r="W119" i="1"/>
  <c r="Y119" i="1" s="1"/>
  <c r="W124" i="1"/>
  <c r="Y124" i="1" s="1"/>
  <c r="W125" i="1"/>
  <c r="Y125" i="1" s="1"/>
  <c r="W100" i="1"/>
  <c r="W103" i="1"/>
  <c r="Y103" i="1" s="1"/>
  <c r="W102" i="1"/>
  <c r="Y102" i="1" s="1"/>
  <c r="W104" i="1"/>
  <c r="Y104" i="1" s="1"/>
  <c r="W99" i="1"/>
  <c r="Y99" i="1" s="1"/>
  <c r="W101" i="1"/>
  <c r="W89" i="1"/>
  <c r="Y89" i="1" s="1"/>
  <c r="W97" i="1"/>
  <c r="Y97" i="1" s="1"/>
  <c r="W96" i="1"/>
  <c r="Y96" i="1" s="1"/>
  <c r="W95" i="1"/>
  <c r="Y95" i="1" s="1"/>
  <c r="W98" i="1"/>
  <c r="Y98" i="1" s="1"/>
  <c r="W92" i="1"/>
  <c r="Y92" i="1" s="1"/>
  <c r="W74" i="1"/>
  <c r="Y74" i="1" s="1"/>
  <c r="W83" i="1"/>
  <c r="Y83" i="1" s="1"/>
  <c r="W71" i="1"/>
  <c r="Y71" i="1" s="1"/>
  <c r="W56" i="1"/>
  <c r="Y56" i="1" s="1"/>
  <c r="W59" i="1"/>
  <c r="Y59" i="1" s="1"/>
  <c r="W65" i="1"/>
  <c r="Y65" i="1" s="1"/>
  <c r="W86" i="1"/>
  <c r="Y86" i="1" s="1"/>
  <c r="W21" i="1"/>
  <c r="Y21" i="1" s="1"/>
  <c r="W29" i="1"/>
  <c r="Y29" i="1" s="1"/>
  <c r="W35" i="1"/>
  <c r="Y35" i="1" s="1"/>
  <c r="W38" i="1"/>
  <c r="Y38" i="1" s="1"/>
  <c r="W47" i="1"/>
  <c r="Y47" i="1" s="1"/>
  <c r="W53" i="1"/>
  <c r="Y53" i="1" s="1"/>
  <c r="W26" i="1"/>
  <c r="Y26" i="1" s="1"/>
  <c r="W32" i="1"/>
  <c r="Y32" i="1" s="1"/>
  <c r="W41" i="1"/>
  <c r="Y41" i="1" s="1"/>
  <c r="W44" i="1"/>
  <c r="Y44" i="1" s="1"/>
  <c r="W50" i="1"/>
  <c r="Y50" i="1" s="1"/>
  <c r="W62" i="1"/>
  <c r="Y62" i="1" s="1"/>
  <c r="W77" i="1"/>
  <c r="Y77" i="1" s="1"/>
  <c r="W68" i="1"/>
  <c r="Y68" i="1" s="1"/>
  <c r="W10" i="1"/>
  <c r="W16" i="1"/>
  <c r="Y16" i="1" s="1"/>
  <c r="W22" i="1"/>
  <c r="Y22" i="1" s="1"/>
  <c r="W13" i="1"/>
  <c r="W7" i="1"/>
</calcChain>
</file>

<file path=xl/sharedStrings.xml><?xml version="1.0" encoding="utf-8"?>
<sst xmlns="http://schemas.openxmlformats.org/spreadsheetml/2006/main" count="959" uniqueCount="218">
  <si>
    <t>SUBRED INTEGRADA DE SERVICIOS  DE SALUD SUR E.S.E</t>
  </si>
  <si>
    <t>VERSION 1</t>
  </si>
  <si>
    <t>ETAPA DE IDENTIFICACION</t>
  </si>
  <si>
    <t>Código</t>
  </si>
  <si>
    <t xml:space="preserve">Proceso </t>
  </si>
  <si>
    <t>Descripción del Riesgo</t>
  </si>
  <si>
    <t>Agente Generador del Riesgo</t>
  </si>
  <si>
    <t xml:space="preserve">Probabilidad </t>
  </si>
  <si>
    <t>Impacto</t>
  </si>
  <si>
    <t>Legal</t>
  </si>
  <si>
    <t>Recurso Humano</t>
  </si>
  <si>
    <t>Operativo</t>
  </si>
  <si>
    <t>Procesos</t>
  </si>
  <si>
    <t>Externos</t>
  </si>
  <si>
    <t xml:space="preserve">Externo </t>
  </si>
  <si>
    <t>Tecnología</t>
  </si>
  <si>
    <t xml:space="preserve">Exteno </t>
  </si>
  <si>
    <t>Interrupción Del Servicio Público De Aseo</t>
  </si>
  <si>
    <t>Exposición A Residuos Hospitalarios Infecciosos</t>
  </si>
  <si>
    <t xml:space="preserve">Interrupción Del Suministro De Agua </t>
  </si>
  <si>
    <t>Interrupción Del Suministro De Energía</t>
  </si>
  <si>
    <t>4,0</t>
  </si>
  <si>
    <t xml:space="preserve">Procesos </t>
  </si>
  <si>
    <t>1,0</t>
  </si>
  <si>
    <t xml:space="preserve">Externos </t>
  </si>
  <si>
    <t xml:space="preserve">Gestión del Conocimiento </t>
  </si>
  <si>
    <t xml:space="preserve">Experiencia limitada en investigadores y postulantes de proyectos en temas concretos debido a que no existe formación especifica en areas de investigación. </t>
  </si>
  <si>
    <t>NIVEL DE  PRIORIZACION</t>
  </si>
  <si>
    <t>INTOLERABLE</t>
  </si>
  <si>
    <t>ACEPTABLE</t>
  </si>
  <si>
    <t>TOLERABLE</t>
  </si>
  <si>
    <t>ANALISIS DEL RIESGO</t>
  </si>
  <si>
    <t>VALORACION</t>
  </si>
  <si>
    <t>OPERATIVO</t>
  </si>
  <si>
    <t>TIPOLOGIA DEL RIESGO GENERAL</t>
  </si>
  <si>
    <t>TIPOLOGIA RIESGO ESPECIFICO</t>
  </si>
  <si>
    <t>DEFICIENTE</t>
  </si>
  <si>
    <t>EFICIENTE</t>
  </si>
  <si>
    <t>Eliminar</t>
  </si>
  <si>
    <t xml:space="preserve">Exposición a multas o sanciones por incumplimiento en publicaciòn oportuna en SECOP y/o Página Web institucional de documentos de procesos contractuales. </t>
  </si>
  <si>
    <t>Corrupciòn</t>
  </si>
  <si>
    <t>HERRAMIENTAS PARA EJERCER CONTROL</t>
  </si>
  <si>
    <t>SEGUIMIENTO AL CONTROL</t>
  </si>
  <si>
    <t>CALIFICACIÓN DEL ESTADO</t>
  </si>
  <si>
    <t>CALIFICACIÓN DEL CONTROL</t>
  </si>
  <si>
    <t>MANUALES O PROCEDIMIENTOS</t>
  </si>
  <si>
    <t>SON EFECTIVOS</t>
  </si>
  <si>
    <t>HAY RESPONSABLES</t>
  </si>
  <si>
    <t>ES ADECUADO</t>
  </si>
  <si>
    <t>SI</t>
  </si>
  <si>
    <t>NO</t>
  </si>
  <si>
    <t>CONTROL DEL RIESGO
(0 - 40:Deficiente)
(41 -80: 1 aceptable)
Mas de 81: eficiente</t>
  </si>
  <si>
    <t>TRATAMIENTO DEL RIESGO: (ELIMINAR, MITIGAR, TRANSFERIR , ASUMIR)</t>
  </si>
  <si>
    <t>DESCRIPCION DEL SEGUIMIENTO</t>
  </si>
  <si>
    <t>SEGUIMIENTO SEMESTRAL Y MONITOREO LIDER PROCESO</t>
  </si>
  <si>
    <t>SEGUIMIENTO O MONITOREO REPRESENTANTE ALTA DIRECCION (POR LO MENOS UNA VEZ AL AÑO)</t>
  </si>
  <si>
    <t>ISEM
(FECHA)</t>
  </si>
  <si>
    <t>II SEM
(FECHA)</t>
  </si>
  <si>
    <t>I SEGUIMIENTO
FECHA</t>
  </si>
  <si>
    <t>DESCRIPCION</t>
  </si>
  <si>
    <t>FECHA</t>
  </si>
  <si>
    <t>SEGUIMIENTO Y MONITOREO 
OFICINA GESTIÓN PÚBLICA Y AUTOCONTROL
(FRECUENCIAS ESTABLECIDAS POR NORMATIVIDAD)</t>
  </si>
  <si>
    <t>SEGUIMIENTO  Y  MONITOREO</t>
  </si>
  <si>
    <t xml:space="preserve">EJECUCIÓN DE ALTERNATIVAS PARA EL CUIDADO 
</t>
  </si>
  <si>
    <t>Inadecuada clasificación del Triage al paciente en el servicio de urgencias</t>
  </si>
  <si>
    <t xml:space="preserve">Fallas  de Supervisión en la ejecución de los contratos ocasionando terminación anticipada, sobre-ejecución, sub-ejecucion y/o imposibilidad de liquidarlos. </t>
  </si>
  <si>
    <t xml:space="preserve">Demora en la prestación del servicio de salud y/o bien por errores en la elaboración de la minuta contractual y/o documentos anexos  </t>
  </si>
  <si>
    <t>SALUD</t>
  </si>
  <si>
    <t>Clínico</t>
  </si>
  <si>
    <t>Mitigar</t>
  </si>
  <si>
    <t>Inoportunidad en la atención de triage II en el servicio de urgencias</t>
  </si>
  <si>
    <t>Inadecuado diligenciamiento de la historia clinica por parte del equipo de salud</t>
  </si>
  <si>
    <t>EJECUCIÓN DE ALTERNATIVAS PARA EL CUIDADO 
DIANOSTICO DE NECESIDADES Y EXPECTATIVAS  E IDENTIFICACIÓN DEL RIESGO EN SALUD
PLANEACIÓN DEL CUIDADO EN SALUD</t>
  </si>
  <si>
    <t xml:space="preserve">Entrega incompleta o inoportuna de medicamentos </t>
  </si>
  <si>
    <t>Falta de Oportunidad y continuidad en la atención debido a fallas asistenciales  (demoras en toma o entrega de resultados de laboratorios, imágenes diagnosticas..)</t>
  </si>
  <si>
    <t xml:space="preserve">Falta de Oportunidad y continuidad en la atención debido a fallas administrativas (insuficiencia recurso humano..equipos., demoras en autorizaciones) </t>
  </si>
  <si>
    <t xml:space="preserve">Sobreocupación en los servicios de urgencias </t>
  </si>
  <si>
    <t xml:space="preserve">Reingreso de paciente por la misma causa antes de 24 horas </t>
  </si>
  <si>
    <t xml:space="preserve">Incumplimiento de las metas de Recuado </t>
  </si>
  <si>
    <t xml:space="preserve">GESTION FINANCIERA </t>
  </si>
  <si>
    <t>Perdida de Recursos financieros por  no pago de facturas glosadas</t>
  </si>
  <si>
    <t>Extemporaneidad en registros contables por causación realizada en periodos diferentes a la fecha de los documentos soporte</t>
  </si>
  <si>
    <t xml:space="preserve">Inoportunidad en la presentaciòn de información financiera contable  por caída del sistema. </t>
  </si>
  <si>
    <t>GESTION DE LA INFORMACION  (TICS)</t>
  </si>
  <si>
    <t xml:space="preserve">Pérdida o desvío de los recursos financieros en beneficio propio o de un tercero. </t>
  </si>
  <si>
    <t xml:space="preserve">Recibir y/o dar sobornos con el objetivo de acelerar pagos y/o tramites relacionados con la Gestión Financiera de la Entidad. </t>
  </si>
  <si>
    <t xml:space="preserve">Modificar la parametrización de los aplicativos, metodología de los procesos y/o procedimientos para beneficio propio o de un tercero. </t>
  </si>
  <si>
    <t xml:space="preserve">Alterar la información y/o suministrar  alguna que no corresponda a la realidad con el fin de obtener un beneficio propio o de un tercero. </t>
  </si>
  <si>
    <t>CORRUPCION</t>
  </si>
  <si>
    <t>INFORMACION</t>
  </si>
  <si>
    <t xml:space="preserve">Permiso de acceso a los sistemas de información  con el fin de obtener un beneficio propio o para un tercero. </t>
  </si>
  <si>
    <t xml:space="preserve">Presentar y/o reportar informes de Proyectos y/o Procesos con información que no corresponda a la realidad con el fin de obtener un beneficio propio, para un tercero o para la Entidad. </t>
  </si>
  <si>
    <t xml:space="preserve">Pérdida intencional , suministro, alteración, ocultamiento y/o destrucción de los documentos que reposan en el archivo para el favorecimiento propio o de un tercero. </t>
  </si>
  <si>
    <t xml:space="preserve">Permitir y/o aceptar influencias en el aprovisionamiento de empleos, con el propósito de obtener beneficio propio o de un tercero. </t>
  </si>
  <si>
    <t xml:space="preserve">Compra, apropiación o uso indebido de bienes y servicios para el favorecimiento propio o de un tercero. </t>
  </si>
  <si>
    <t>Gestión Pública y de autocontrol</t>
  </si>
  <si>
    <t xml:space="preserve">Informes de Auditoria con datos y/o información sesgada con el fin de obtener favorecimiento propio, de un tercero y/o de la Entidad. </t>
  </si>
  <si>
    <t xml:space="preserve">Direccionamiento de criterios  previos y en pliegos de condiciones para favorecimiento de un grupo y/o firma en particular </t>
  </si>
  <si>
    <t>En la institucion operan controles al interior del proceso de contrataciòn (manual de contrataciòn, comité asociado,procedimientos asociados..) que de forma complementaria contribuyen a la Implementacion de herramientas para la transparencia en los procesos de contrataciòn en todas su fases (precontractual -contractual y postcontractual)</t>
  </si>
  <si>
    <t>En la institucion operan controles al interior del proceso de contrataciòn que de forma complementaria contribuyen al cumplimiento de documentacion de procesos contractuales en el SECOP</t>
  </si>
  <si>
    <t>En la institucion operan controles al interior del proceso de contrataciòn (manual de contrataciòn, comité asociado,procedimientos asociados..) para el rol de supervisiòn de contratos, no obstante se idenfican fallas en su aplicaciòn, por tanto se debe intensificar controles</t>
  </si>
  <si>
    <t>En la institucion operan controles al interior del proceso de contrataciòn (manual de contrataciòn, comité asociado,procedimientos asociados..) en las fases de contrataciòn, no obstante se idenfican fallas en su aplicaciòn, por tanto se debe intensificar controles</t>
  </si>
  <si>
    <t>se valida y confirma la informaciòn registrada por el autocontrol. El riesgo no se ha materializado</t>
  </si>
  <si>
    <t>se valida y confirma la informaciòn registrada por el autocontrol.  Se recomienda fortalecer controles y mantener capacitaciones a los supervisores de contratos</t>
  </si>
  <si>
    <t>se valida y confirma la informaciòn registrada por el autocontrol.  Se recomienda fortalecer controles y mantener capacitaciones a los colaboradores del proceso de contratación</t>
  </si>
  <si>
    <t>En la institucion operan controles al interior tanto de la gobernanza como de los procesos que de forma complementaria contribuyen al desarrollo de comportamientos eticos y transparentes de acuerdo a los principios y valores establecidos</t>
  </si>
  <si>
    <t>En la institucion operan controles al interior del proceso, no obstante se idenfican fallas en su aplicaciòn, por tanto se debe intensificar controles</t>
  </si>
  <si>
    <t>se valida y confirma la informaciòn registrada por el autocontrol, se recomienda mantener la aplicaciòn de controles implementados</t>
  </si>
  <si>
    <t>se valida y confirma la informaciòn registrada por el autocontrol.  Se recomienda fortalecer controles en urgencias mediante estrategias efectivas y supervision y control por el lider de servicio frente a tiempos de oportunidad y pertinencia en el triage</t>
  </si>
  <si>
    <t xml:space="preserve">se valida y confirma la informaciòn registrada por el autocontrol.  Se recomienda fortalecer controles y mantener capacitaciones y acompañamentos al equipo de salud en calidad formal y de contenido sobre historia clinica, como la auditoria interna </t>
  </si>
  <si>
    <t>En la institucion se fortalecieron los controles al interior del proceso, y se han generado planes de mejoramiento a nivel interno y externo frente a desviaciones de resultadosl,lo que ha favorecido el control frente a entrega oportuna y completa de medicamentos</t>
  </si>
  <si>
    <t>En la institucion se fortalecieron los controles al interior de los procesos. No obstante se han  generado planes de mejoramiento a nivel interno y externo frente a desviaciones de resultados</t>
  </si>
  <si>
    <t>si</t>
  </si>
  <si>
    <t>se valida y confirma la informaciòn registrada por el autocontrol.  Se recomienda mantener los chequeos y seguimientos de resultados frente a las acciones de mejora e indicadores de planes de mejora vigentes asociados</t>
  </si>
  <si>
    <t xml:space="preserve">En la institucion se fortalecieron los controles al interior del proceso, y se han generado planes de contingencia segun las necesidades del servicio </t>
  </si>
  <si>
    <t>se valida y confirma la informaciòn registrada por el autocontrol.  Se recomienda mantener el desarrollo de los planes de contingencia asi como zonas de expansion según las necesidades del servicio y contexto institucional</t>
  </si>
  <si>
    <t xml:space="preserve">se valida y confirma la informaciòn registrada por el autocontrol.  Se recomienda intensificar el acompañamiento,  supervision y control en los diferentes servicios frente posibles  oportunidad y continuidad en la atencion, con retroalimentacion de resultados a las partes interesadas y en los casos que amerite  la implementacion de correctivos a lugar </t>
  </si>
  <si>
    <t>En la institucion se fortalecieron los controles al interior del proceso, y se han generado planes de mejoramiento a nivel interno y externo frente a desviaciones de resultados</t>
  </si>
  <si>
    <t>se valida y confirma la informaciòn registrada por el autocontrol.  Se recomienda mantener el seguimiento al indicador de reingresos con analisis causal  e intervencion frente a resultados de desviaciòn</t>
  </si>
  <si>
    <t xml:space="preserve">En la institucion se fortalecieron los controles al interior del proceso, y se han generado estrategias de recaudo que estan en fase de desarrollo. </t>
  </si>
  <si>
    <t>se valida y confirma la informaciòn registrada por el autocontrol.  Se recomienda mantener el seguimiento al plan o metas de recaudo establecias estableciendo acuerdos de pago con los pagadores</t>
  </si>
  <si>
    <t>En la institucion se fortalecieron los controles al interior del proceso, frente al seguimiento de pago de facturas glosadas, en el marco de revision de autocontrol y auditoria según programacion</t>
  </si>
  <si>
    <t>se valida y confirma la informaciòn registrada por el autocontrol.  Se recomienda mantener a nivel de autocontrol dichas verificaciones e implementar acciones de mejoramiento frente a desviaciones de resulltados esperados</t>
  </si>
  <si>
    <t>En la institucion se fortalecieron los controles al interior del proceso, en el marco de aplicación de lineamientos eticos y de transparencia</t>
  </si>
  <si>
    <t>se valida y confirma la informaciòn registrada por el autocontrol.  Se recomienda mantener los controles instaurados. Riesgo no materializado</t>
  </si>
  <si>
    <t>se valida y confirma la informaciòn registrada por el autocontrol.  Se recomienda mantener el seguimiento al presupuesto mensualmente implementando acciones de mejoramiento frente a desviaciones de resulltados esperados</t>
  </si>
  <si>
    <t>En la institucion se fortalecieron los controles al interior del proceso, frente al seguimiento seguridades de informaciòn,  en desarrollo aplicación de procedimientos</t>
  </si>
  <si>
    <t>CONTRATACION</t>
  </si>
  <si>
    <t>GESTION DEL TALENTO HUMANO</t>
  </si>
  <si>
    <t>Proceso</t>
  </si>
  <si>
    <t>Demora en el diagnostico y/o tratamiento del paciente (RURAL)</t>
  </si>
  <si>
    <t>Modelo de atención y prestación de servicios en salud, sin desarrollo de estrategias diferenciales para la población rural. (RURAL=</t>
  </si>
  <si>
    <t xml:space="preserve">1. Desarrollo Institucional 
2. Ejecución de Alternativas para el Cuidado de la Salud. </t>
  </si>
  <si>
    <t>Afectacion en la prestacion del servicio de Salud por no contar con los saldos de apropiacion para las Contrataciones (RURAL Y BOGOTA)</t>
  </si>
  <si>
    <t>la institucion mantiene el seguimiento al presupuesto mensualmente e implementa estrategias o movimientos presupuestales segun situaciones presentadas y contexto institucional para evitar afectaciones en el servicio</t>
  </si>
  <si>
    <t>En la institucion esta en desarrollo actividades para el procesamiento y validaciòn de la informaciòn a partir de herramientas de control</t>
  </si>
  <si>
    <t>GESTION ADMINISTRATIVA</t>
  </si>
  <si>
    <t>AMBIENTALES</t>
  </si>
  <si>
    <t xml:space="preserve"> HERRAMIENTAS/ APLICATIVOS/ RESPONSABLES</t>
  </si>
  <si>
    <t>En la institucion se mantiene el desarrollo de estrategias o planes de contingencia frente a posibles situaciones de interrupcion de servicios publicos, no obstante se deben fortalecer controles para su adecuada respuesta</t>
  </si>
  <si>
    <t>se valida y confirma la informaciòn registrada por el autocontrol.  Se recomienda intensificar controles y en lo posible avanzar en la implementaciòn de simulacros asociados a interrupciones de servicios publicos que puedan afectar la continuidad del servicio</t>
  </si>
  <si>
    <t xml:space="preserve">En la institucion se fortalecieron los controles y estrategias  al interior del proceso, asociadas al control de residuos hospitalarios que estan en fase de desarrollo. </t>
  </si>
  <si>
    <t>se valida y confirma la informaciòn registrada por el autocontrol.  Se recomienda mantener los controles implementados con reporte de resultados a instancias correspondientes</t>
  </si>
  <si>
    <t>EJECUCION DE ALTERNATIVAS PARA EL CUIDADO</t>
  </si>
  <si>
    <t xml:space="preserve">Desmotivacion del personal </t>
  </si>
  <si>
    <t>Aumento significativo de PQRS por acciones de deshumanización del servicio</t>
  </si>
  <si>
    <t>ESTRATEGICO</t>
  </si>
  <si>
    <t>Estrategico</t>
  </si>
  <si>
    <t xml:space="preserve">Incumplimiento del plan de practica formativa propuesto para los estudiantes de los diferentes programas. </t>
  </si>
  <si>
    <t>En la institucion se mantiene el desarrollo de lineamientos sobre seguridad del paciente para minimizar posibles sucesos de seguridad, asi mismo se continua con acompañamientos y capacitaciones asociados a seguridad del paciente</t>
  </si>
  <si>
    <t>se valida y confirma la informaciòn registrada por el autocontrol.  Se recomienda intensificar controles a nivel del autocontrol asi como seguimiento a los resultados de auditorias internas o externas asociadas, que favorezca la implementacion de acciones de mejoramiento</t>
  </si>
  <si>
    <t>En la institucion se mantiene el desarrollo de lineamientos y estrategias para la implementacion del MIAS, las cuales se mantienen en desarrollo</t>
  </si>
  <si>
    <t>se valida y confirma la informaciòn registrada por el autocontrol.  Se recomienda continuar el desarrollo de las estrategias de operacion del MIAS tanto a nivel urbano como rural, con fortalecimiento de divulgaciòn de resultados</t>
  </si>
  <si>
    <t>En la institucion operan herramientas de  control al interior tanto de la gobernanza como de los procesos que de forma complementaria contribuyen al seguimiento de indicadores tanto desde el autocontrol como desde la alta direcciòn para determinar sus resultados</t>
  </si>
  <si>
    <t>En la institucion opera lineamientos de humanizacion que incluye actividades en diferentes ejes, que se encuentran en fase de desarrollo</t>
  </si>
  <si>
    <t>En la institucion operan herramientas de  control al interior para medir la satisfaccion de los usuarios (encuestas,..) para medir el indice de satisfacciòn. Se implementan acciones de mejora según resultados</t>
  </si>
  <si>
    <t>En la institucion operan lineamientos para el desarrollo de la dimensiòn de comunicaciòn organizacional, tales como el Plan de comunicaciones. Dicho plan esta en desarrollo</t>
  </si>
  <si>
    <t>En la institucion operan lineamientos para prsonal de convenios docencia servicio, y se realiza asistencia tecnica y orientacion</t>
  </si>
  <si>
    <t>en desarrollo lineamientos sobre investigacion</t>
  </si>
  <si>
    <t>se valida y confirma la informaciòn registrada por el autocontrol, se recomienda avanzar en la estandarizacion y aplicación de lineamientos que fomenten el tema de investigacion</t>
  </si>
  <si>
    <t>Severidad (Riesgo inherente)</t>
  </si>
  <si>
    <t>EQUIVALENCIA</t>
  </si>
  <si>
    <t>ENTRE (20 - 25): 100%
ENTRE (10 -19): 97%
MENOS DE 10: 95%</t>
  </si>
  <si>
    <t>Imcumplimiento de las actividades planificadas para la vigencia por debilidades en el seguimiento o por fallas de verificacion en listas restrictivas</t>
  </si>
  <si>
    <t>OPERATIVO
SARLAFT</t>
  </si>
  <si>
    <t>Ineficiencia en la implementacion del Modelo de mejoramiento institucional</t>
  </si>
  <si>
    <t>Incremento de eventos adversos institucionales por fallas administrativas y/o asistenciales</t>
  </si>
  <si>
    <t>Incumplimiento del plan de acción de Habilitación institucional</t>
  </si>
  <si>
    <t xml:space="preserve">En la institucion opera el Manual de mejora continua asi como documentos complementarios que orientan el metodo de operación de este componente a nivel institucional, los cuales estan en fase de desarrollo. </t>
  </si>
  <si>
    <t>se valida y confirma la informaciòn registrada por el autocontrol, se recomienda avanzar en coberturas de socialización del modelo de mejora a los colaboradores as como mantener el seguimiento frente a su avance</t>
  </si>
  <si>
    <t>En la institucion opera el programa de seguridad del paciente y documentos complementarios que orientan el metodo de operación y tratamiento para los sucesos de seguridad incluidos los eventos adversos. Asi mismo se definio para analisis de eventos adversos metodologia AMFE la cual opera en la actualidad segun aplique</t>
  </si>
  <si>
    <t>se valida y confirma la informaciòn registrada por el autocontrol, se recomienda avanzar en el desarrollo de herramientas tecnologicas "aplicativos" sobre seguridad del paciente que favorezca tanto el analisis de los sucesos como la creación de cultura a nivel de este eje</t>
  </si>
  <si>
    <t>Anivel institucional operan asistencia tecnica y acompañamientos frente a aplicación de estandares de habilitación, según necesidades de las direcciones o profesiones de enlace. Esta en proceso desarrollo de la autoevaluación de habilitacion</t>
  </si>
  <si>
    <t>se valida y confirma la informaciòn registrada por el autocontrol, se recomienda documentar los procedimientos o formatos que estandaricen la gestión de novedades en la subred</t>
  </si>
  <si>
    <t>Desconocimiento de lineamientos sobre comunicación organizacional</t>
  </si>
  <si>
    <t>DESARROLLO INSTITUCIONAL</t>
  </si>
  <si>
    <t>MEJORAMIENTO INSTITUCIONAL</t>
  </si>
  <si>
    <t>Se tiene documentado y en implementación el Manual de comunicación, y docuementos complementarios. Asi mismo se definio la encuesta de comunicación para medicion de percepcion de este componente</t>
  </si>
  <si>
    <t>se valida y confirma la informaciòn registrada por el autocontrol, se recomienda documental el procedimiento de comunicación organizacional y demas documentos asociados requeridos a nivel reglamentario en la dimension de Información y Comunicación de MIPG y reglamentacion asociada, para su normal operación, asi como avanzar en coberturas de socializacion y medicion de  apropiacion sobre comunicaciones (canales de comunicacion, planes...) a nivel interno</t>
  </si>
  <si>
    <t>GESTION JURIDICA</t>
  </si>
  <si>
    <t>Vencimiento de los términos procesales dentro de la etapa coactiva de procesos en curso</t>
  </si>
  <si>
    <t>Pèrdida de expedientes y/o de informaciòn de procesos en curso en Gestiòn Jurìdica</t>
  </si>
  <si>
    <t>Incumplimiento del plan estrategico de comunicaciones institucional (PECO)</t>
  </si>
  <si>
    <t xml:space="preserve">Falta de herramientas de medición de percepcion  que tienen las partes interesadas priorizadas sobre  la comunicación institucional </t>
  </si>
  <si>
    <t>Reputacional</t>
  </si>
  <si>
    <t xml:space="preserve">RIESGO RESIDUAL 
</t>
  </si>
  <si>
    <t xml:space="preserve">Ejecución de actividades de bienestar desalineadas con las Necesidades de los colaboradores de la Subred. </t>
  </si>
  <si>
    <t>En la institucion operan procedimientos  al interior del proceso (proceso de cobro coactivo, accione de tutela, prejudicial y defensa judicial) que definen lineamientos y controles frente a prevenir vencimiento de terminos asi como controles frente a archivo de expendientes</t>
  </si>
  <si>
    <t>En la institucion opera la encuesta de necesidades y expectativas sobre bienestar.  En proceso normalizacion de informacion complementaria</t>
  </si>
  <si>
    <t>se valida y confirma la informaciòn registrada por el autocontrol, se recomienda avanzar en la normalizacion y aplicación de lineamiento de actividades de bienestar  aprobados a nivel institucional</t>
  </si>
  <si>
    <t xml:space="preserve">incumplimiento de la normatividad vigente relacionada con el Sistema General de participaciones </t>
  </si>
  <si>
    <t>En la institucion operan controles tales como conciliaciones, reuniones con entidades, matriz de control frente a cumplimiento de aportes del Sistema general de participacion</t>
  </si>
  <si>
    <t>se valida y confirma la informaciòn registrada por el autocontrol, se recomienda avanzar en la normalizacion de documentacion asociada a aplicación del SGSP</t>
  </si>
  <si>
    <t>Vinculación de colaboradores sin cumplimiento de requisitos de idoneidad según perfil requerido</t>
  </si>
  <si>
    <t>En la institucion operan controles tales como descripcion del perfil requerido, lista de chequeo de documentacion requerida segun perfil, verificacion de titulos, entre otros, que ha favorecido fortalecimiento de controles frente a vinculacion de colaboradores</t>
  </si>
  <si>
    <t>se valida y confirma la informaciòn registrada por el autocontrol, se recomienda avanzar en la normalizacion de documentacion asociada a lineamientos de selección a nivel institucional</t>
  </si>
  <si>
    <t xml:space="preserve">Perdida de la informacion </t>
  </si>
  <si>
    <t>Falta de integridad de la informaciòn</t>
  </si>
  <si>
    <t>Fuga de Información clasificada como confidencial</t>
  </si>
  <si>
    <t xml:space="preserve">se valida y confirma la informaciòn registrada por el autocontrol.  Se recomienda mantener a nivel de autocontrol dichas verificaciones </t>
  </si>
  <si>
    <t>En la institucion se fortalecieron los controles al interior del proceso, frente al seguimiento seguridades de informaciòn tales como politicas de información, inventario y clasificacion de activos de información, autenticacion frente al sistema de informacion entre otros controles</t>
  </si>
  <si>
    <t>No disponibilidad de la Información</t>
  </si>
  <si>
    <t>En la institucion se mantienen controles para la disponibilidad de informacion tales como: matriz de necesidades de información, reportes en tiempo real de generación para extracción de información. A nivel institucional opera el Plan de Gerencia de informacion y procedimientos asociados (extracción de información y analisis ) que de forma complementaria han favorecido la informacion oportuna, validada, segura e integral.</t>
  </si>
  <si>
    <t>Control Interno disciplinario</t>
  </si>
  <si>
    <t>Incumplimiento de aplicación de etapas procesales</t>
  </si>
  <si>
    <t>En la institucion operan controles al interior del proceso tales como procedimientos e instrumentos para evitar la materializacion del riesgo</t>
  </si>
  <si>
    <r>
      <t xml:space="preserve">Atención insegura a pacientes por </t>
    </r>
    <r>
      <rPr>
        <b/>
        <sz val="11"/>
        <rFont val="Arial"/>
        <family val="2"/>
      </rPr>
      <t xml:space="preserve">Infecciones Nosocomiales </t>
    </r>
    <r>
      <rPr>
        <sz val="11"/>
        <rFont val="Arial"/>
        <family val="2"/>
      </rPr>
      <t xml:space="preserve"> (Intrahospitalarias) en el ejercicio de la Prestación de Servicios de Salud. (Infección Cruzada - Infección Endógena - Infección Ambiental) (RURAL)</t>
    </r>
  </si>
  <si>
    <r>
      <rPr>
        <b/>
        <sz val="11"/>
        <color indexed="8"/>
        <rFont val="Arial"/>
        <family val="2"/>
      </rPr>
      <t>Complicaciones Anéstesicas</t>
    </r>
    <r>
      <rPr>
        <sz val="11"/>
        <color indexed="8"/>
        <rFont val="Arial"/>
        <family val="2"/>
      </rPr>
      <t xml:space="preserve"> ocasionadas al paciente durante el proceso de Atención. (RURAL)</t>
    </r>
  </si>
  <si>
    <r>
      <rPr>
        <b/>
        <sz val="11"/>
        <color indexed="8"/>
        <rFont val="Arial"/>
        <family val="2"/>
      </rPr>
      <t>Complicaciones Terapéuticas</t>
    </r>
    <r>
      <rPr>
        <sz val="11"/>
        <color indexed="8"/>
        <rFont val="Arial"/>
        <family val="2"/>
      </rPr>
      <t xml:space="preserve"> especialmente Medicamentosas y Transfusionales</t>
    </r>
    <r>
      <rPr>
        <b/>
        <sz val="11"/>
        <color indexed="10"/>
        <rFont val="Arial"/>
        <family val="2"/>
      </rPr>
      <t xml:space="preserve"> </t>
    </r>
    <r>
      <rPr>
        <b/>
        <sz val="11"/>
        <color indexed="8"/>
        <rFont val="Arial"/>
        <family val="2"/>
      </rPr>
      <t>( EN Nazareth no realizan transfusiones)  Si puede pasar las medicamentosas.  (RURAL)</t>
    </r>
  </si>
  <si>
    <r>
      <rPr>
        <b/>
        <sz val="11"/>
        <color indexed="8"/>
        <rFont val="Arial"/>
        <family val="2"/>
      </rPr>
      <t>Caídas</t>
    </r>
    <r>
      <rPr>
        <sz val="11"/>
        <color indexed="8"/>
        <rFont val="Arial"/>
        <family val="2"/>
      </rPr>
      <t xml:space="preserve"> del paciente durante el proceso de Atencíón (RURAL)</t>
    </r>
  </si>
  <si>
    <r>
      <rPr>
        <b/>
        <sz val="11"/>
        <color indexed="8"/>
        <rFont val="Arial"/>
        <family val="2"/>
      </rPr>
      <t>Atención insegura</t>
    </r>
    <r>
      <rPr>
        <sz val="11"/>
        <color indexed="8"/>
        <rFont val="Arial"/>
        <family val="2"/>
      </rPr>
      <t xml:space="preserve"> durante el proceso de Atención en Salud. (RURAL)</t>
    </r>
  </si>
  <si>
    <r>
      <t>Complicaciones del estado del paciente por demora durante el</t>
    </r>
    <r>
      <rPr>
        <b/>
        <sz val="11"/>
        <color indexed="8"/>
        <rFont val="Arial"/>
        <family val="2"/>
      </rPr>
      <t xml:space="preserve"> traslado a otra USS</t>
    </r>
    <r>
      <rPr>
        <sz val="11"/>
        <color indexed="8"/>
        <rFont val="Arial"/>
        <family val="2"/>
      </rPr>
      <t>. (RURAL)</t>
    </r>
  </si>
  <si>
    <t>A NIVEL DE ENFOQUE:
Identificación de  60 riesgos con la siguiente distribución por cada proceso: 4 riesgos en contratación, 3 de Mejoramiento institucional,  5 gestión administrativa, 8 en desarrollo institucional, 4 ejecución de alternativas para el cuidado(urgencias), 10 que aplican a nivel transversal a todos los procesos misionales, 8 gestión de la información TICS, 1 Gestión del conocimiento, 5 Gestión del talento humano, 7 Gestión Financiera; 1 en gestión pública y autocontrol,1 en Control Interno disciplinario, y 2 en Gestión Jurídica. 
A nivel de tipo logias se identificaron 4 riesgos ambientales, 12 de corrupción, 3 estratégico, 1 información, 30 Operativos, 1 compartido entre operativo y SARLAFT Y 9 de salud
A NIVEL DE IMPLEMENTACION:
Priorizacion de los 60 riesgos en la fase de identificación, determinandose que  32 se priorizaron en nivel aceptable, 27 en categoría intolerables y 1 en categoria tolerable.
Frente a tratamiento del  riesgo de los 60 riesgos identificados a nivel institucional 25 se determinaron en categoría "eliminar" y 35 en categoría "mitigar".
A NIVEL DE RESULTADOS:
En la fase de valoraciòn frente aplicacion de controles del riesgo 43 son aceptables, 16 tienen controles eficientes y 1 riesgos control deficiente: Interrupción Del Suministro De Energía, por lo que se recomienda redefinir los controles aplicados.
A nivel de seguimiento los 60 riesgos identificados cumplieron con seguimiento por parte de autocontrol y por parte de oficina de desarrollo institucional</t>
  </si>
  <si>
    <t>ANALISIS DE RESULTADOS MAPAS DE RIESGOS</t>
  </si>
  <si>
    <t>En la institucion operan lineamientos para medicion de percepcion sobre comunicación organizacional en el marco de la encuesta de comunicaciones</t>
  </si>
  <si>
    <t>RESPONSABLE DE SEGUIMIENTO</t>
  </si>
  <si>
    <t>REFERENTE GERENCIA DEL RIESGO:
LUZ MARIA COTRINA ROMERO</t>
  </si>
  <si>
    <t>MATRIZ INSTITUCIONAL DE RIESGOS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</si>
</sst>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1" x14ac:knownFonts="1">
    <font>
      <sz val="11"/>
      <color theme="1"/>
      <name val="Calibri"/>
      <family val="2"/>
      <scheme val="minor"/>
    </font>
    <font>
      <sz val="10"/>
      <color theme="1"/>
      <name val="Calibri"/>
      <family val="2"/>
      <scheme val="minor"/>
    </font>
    <font>
      <b/>
      <sz val="10"/>
      <color theme="1"/>
      <name val="Calibri"/>
      <family val="2"/>
      <scheme val="minor"/>
    </font>
    <font>
      <sz val="10"/>
      <name val="Calibri"/>
      <family val="2"/>
      <scheme val="minor"/>
    </font>
    <font>
      <b/>
      <sz val="11"/>
      <color theme="1"/>
      <name val="Calibri"/>
      <family val="2"/>
      <scheme val="minor"/>
    </font>
    <font>
      <sz val="11"/>
      <color theme="1"/>
      <name val="Arial"/>
      <family val="2"/>
    </font>
    <font>
      <b/>
      <sz val="10"/>
      <color theme="1"/>
      <name val="Arial"/>
      <family val="2"/>
    </font>
    <font>
      <sz val="10"/>
      <color theme="1"/>
      <name val="Arial"/>
      <family val="2"/>
    </font>
    <font>
      <b/>
      <sz val="14"/>
      <color theme="1"/>
      <name val="Arial"/>
      <family val="2"/>
    </font>
    <font>
      <b/>
      <sz val="10"/>
      <color rgb="FF000000"/>
      <name val="Arial"/>
      <family val="2"/>
    </font>
    <font>
      <b/>
      <sz val="10"/>
      <name val="Arial"/>
      <family val="2"/>
    </font>
    <font>
      <sz val="10"/>
      <name val="Arial"/>
      <family val="2"/>
    </font>
    <font>
      <sz val="11"/>
      <name val="Arial"/>
      <family val="2"/>
    </font>
    <font>
      <sz val="11"/>
      <color indexed="8"/>
      <name val="Arial"/>
      <family val="2"/>
    </font>
    <font>
      <sz val="11"/>
      <color rgb="FF000000"/>
      <name val="Arial"/>
      <family val="2"/>
    </font>
    <font>
      <b/>
      <sz val="11"/>
      <name val="Arial"/>
      <family val="2"/>
    </font>
    <font>
      <b/>
      <sz val="11"/>
      <color indexed="8"/>
      <name val="Arial"/>
      <family val="2"/>
    </font>
    <font>
      <b/>
      <sz val="11"/>
      <color indexed="10"/>
      <name val="Arial"/>
      <family val="2"/>
    </font>
    <font>
      <sz val="8"/>
      <color theme="1"/>
      <name val="Arial"/>
      <family val="2"/>
    </font>
    <font>
      <sz val="8"/>
      <name val="Arial"/>
      <family val="2"/>
    </font>
    <font>
      <sz val="8"/>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
      <patternFill patternType="solid">
        <fgColor indexed="65"/>
        <bgColor indexed="64"/>
      </patternFill>
    </fill>
  </fills>
  <borders count="29">
    <border>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s>
  <cellStyleXfs count="2">
    <xf numFmtId="0" fontId="0" fillId="0" borderId="0"/>
    <xf numFmtId="0" fontId="11" fillId="0" borderId="0"/>
  </cellStyleXfs>
  <cellXfs count="99">
    <xf numFmtId="0" fontId="0" fillId="0" borderId="0" xfId="0"/>
    <xf numFmtId="0" fontId="0" fillId="0" borderId="0" xfId="0" applyAlignment="1">
      <alignment wrapText="1"/>
    </xf>
    <xf numFmtId="0" fontId="10" fillId="2" borderId="6" xfId="0" applyFont="1" applyFill="1" applyBorder="1" applyAlignment="1" applyProtection="1">
      <alignment horizontal="center" vertical="center" wrapText="1"/>
      <protection hidden="1"/>
    </xf>
    <xf numFmtId="0" fontId="6" fillId="3" borderId="10" xfId="0" applyFont="1" applyFill="1" applyBorder="1" applyAlignment="1" applyProtection="1">
      <alignment horizontal="center" vertical="center" wrapText="1"/>
      <protection hidden="1"/>
    </xf>
    <xf numFmtId="0" fontId="10" fillId="2" borderId="9"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wrapText="1"/>
      <protection hidden="1"/>
    </xf>
    <xf numFmtId="0" fontId="7" fillId="3" borderId="19" xfId="0" applyFont="1" applyFill="1" applyBorder="1" applyAlignment="1" applyProtection="1">
      <alignment vertical="center" wrapText="1"/>
      <protection hidden="1"/>
    </xf>
    <xf numFmtId="0" fontId="0" fillId="0" borderId="8" xfId="0" applyBorder="1"/>
    <xf numFmtId="0" fontId="7" fillId="3" borderId="19" xfId="0" applyFont="1" applyFill="1" applyBorder="1" applyAlignment="1" applyProtection="1">
      <alignment horizontal="center" vertical="center" wrapText="1"/>
      <protection hidden="1"/>
    </xf>
    <xf numFmtId="0" fontId="2" fillId="0" borderId="8" xfId="0" applyFont="1" applyFill="1" applyBorder="1" applyAlignment="1" applyProtection="1">
      <alignment horizontal="left" vertical="center" wrapText="1"/>
      <protection hidden="1"/>
    </xf>
    <xf numFmtId="0" fontId="7" fillId="3" borderId="19" xfId="0" applyFont="1" applyFill="1" applyBorder="1" applyAlignment="1" applyProtection="1">
      <alignment horizontal="left" vertical="center" wrapText="1"/>
      <protection hidden="1"/>
    </xf>
    <xf numFmtId="0" fontId="0" fillId="0" borderId="0" xfId="0" applyAlignment="1">
      <alignment horizontal="left"/>
    </xf>
    <xf numFmtId="164" fontId="3" fillId="0" borderId="0" xfId="0" applyNumberFormat="1" applyFont="1" applyFill="1" applyBorder="1" applyAlignment="1" applyProtection="1">
      <alignment horizontal="center" vertical="center"/>
      <protection hidden="1"/>
    </xf>
    <xf numFmtId="0" fontId="5" fillId="0" borderId="8" xfId="0" applyFont="1" applyBorder="1" applyAlignment="1">
      <alignment horizontal="left" wrapText="1"/>
    </xf>
    <xf numFmtId="14" fontId="5" fillId="5" borderId="8" xfId="0" applyNumberFormat="1" applyFont="1" applyFill="1" applyBorder="1" applyAlignment="1" applyProtection="1">
      <alignment horizontal="left" vertical="center" wrapText="1"/>
      <protection hidden="1"/>
    </xf>
    <xf numFmtId="0" fontId="5" fillId="6" borderId="8" xfId="0" applyFont="1" applyFill="1" applyBorder="1" applyAlignment="1">
      <alignment horizontal="left" vertical="center" wrapText="1"/>
    </xf>
    <xf numFmtId="0" fontId="14" fillId="0" borderId="8" xfId="0" applyFont="1" applyBorder="1" applyAlignment="1" applyProtection="1">
      <alignment horizontal="left" vertical="center" wrapText="1"/>
      <protection hidden="1"/>
    </xf>
    <xf numFmtId="0" fontId="13" fillId="0" borderId="8" xfId="0" applyFont="1" applyBorder="1" applyAlignment="1" applyProtection="1">
      <alignment horizontal="left" vertical="center" wrapText="1"/>
      <protection hidden="1"/>
    </xf>
    <xf numFmtId="0" fontId="14" fillId="0" borderId="8" xfId="0" applyFont="1" applyBorder="1" applyAlignment="1" applyProtection="1">
      <alignment horizontal="left" vertical="center" wrapText="1" readingOrder="1"/>
      <protection hidden="1"/>
    </xf>
    <xf numFmtId="2" fontId="12" fillId="0" borderId="8" xfId="0" applyNumberFormat="1" applyFont="1" applyFill="1" applyBorder="1" applyAlignment="1" applyProtection="1">
      <alignment horizontal="left" vertical="center" wrapText="1"/>
      <protection hidden="1"/>
    </xf>
    <xf numFmtId="0" fontId="12" fillId="0" borderId="8" xfId="0" applyFont="1" applyFill="1" applyBorder="1" applyAlignment="1" applyProtection="1">
      <alignment horizontal="left" vertical="center" wrapText="1"/>
      <protection hidden="1"/>
    </xf>
    <xf numFmtId="164" fontId="12" fillId="0" borderId="8" xfId="0" applyNumberFormat="1" applyFont="1" applyFill="1" applyBorder="1" applyAlignment="1" applyProtection="1">
      <alignment horizontal="left" vertical="center" wrapText="1"/>
      <protection hidden="1"/>
    </xf>
    <xf numFmtId="0" fontId="5" fillId="0" borderId="8" xfId="0" applyFont="1" applyBorder="1" applyAlignment="1">
      <alignment horizontal="left" vertical="center" wrapText="1"/>
    </xf>
    <xf numFmtId="0" fontId="12" fillId="5" borderId="8" xfId="0" applyFont="1" applyFill="1" applyBorder="1" applyAlignment="1" applyProtection="1">
      <alignment horizontal="left" vertical="center" wrapText="1"/>
      <protection hidden="1"/>
    </xf>
    <xf numFmtId="164" fontId="12" fillId="5" borderId="8" xfId="0" applyNumberFormat="1" applyFont="1" applyFill="1" applyBorder="1" applyAlignment="1" applyProtection="1">
      <alignment horizontal="left" vertical="center" wrapText="1"/>
      <protection hidden="1"/>
    </xf>
    <xf numFmtId="14" fontId="12" fillId="5" borderId="8" xfId="0" applyNumberFormat="1" applyFont="1" applyFill="1" applyBorder="1" applyAlignment="1" applyProtection="1">
      <alignment horizontal="left" vertical="center" wrapText="1"/>
      <protection hidden="1"/>
    </xf>
    <xf numFmtId="0" fontId="5" fillId="5" borderId="8" xfId="0" applyFont="1" applyFill="1" applyBorder="1" applyAlignment="1" applyProtection="1">
      <alignment horizontal="left" vertical="center" wrapText="1"/>
      <protection hidden="1"/>
    </xf>
    <xf numFmtId="0" fontId="5" fillId="5" borderId="8" xfId="0" applyFont="1" applyFill="1" applyBorder="1" applyAlignment="1">
      <alignment horizontal="left" wrapText="1"/>
    </xf>
    <xf numFmtId="0" fontId="14" fillId="0" borderId="8" xfId="0" applyFont="1" applyFill="1" applyBorder="1" applyAlignment="1" applyProtection="1">
      <alignment horizontal="left" vertical="center" wrapText="1" readingOrder="1"/>
      <protection hidden="1"/>
    </xf>
    <xf numFmtId="0" fontId="5" fillId="0" borderId="8" xfId="0" applyFont="1" applyBorder="1" applyAlignment="1" applyProtection="1">
      <alignment horizontal="left" vertical="center" wrapText="1"/>
      <protection hidden="1"/>
    </xf>
    <xf numFmtId="0" fontId="5" fillId="0" borderId="8" xfId="0" applyFont="1" applyFill="1" applyBorder="1" applyAlignment="1">
      <alignment horizontal="left" vertical="center" wrapText="1"/>
    </xf>
    <xf numFmtId="1" fontId="12" fillId="5" borderId="8" xfId="0" applyNumberFormat="1" applyFont="1" applyFill="1" applyBorder="1" applyAlignment="1" applyProtection="1">
      <alignment horizontal="left" vertical="center" wrapText="1"/>
      <protection hidden="1"/>
    </xf>
    <xf numFmtId="0" fontId="13" fillId="0" borderId="8" xfId="0" applyFont="1" applyBorder="1" applyAlignment="1" applyProtection="1">
      <alignment horizontal="left" wrapText="1"/>
      <protection hidden="1"/>
    </xf>
    <xf numFmtId="0" fontId="13" fillId="6" borderId="8" xfId="0" applyFont="1" applyFill="1" applyBorder="1" applyAlignment="1">
      <alignment horizontal="left" vertical="center" wrapText="1"/>
    </xf>
    <xf numFmtId="0" fontId="5" fillId="0" borderId="8" xfId="0" applyFont="1" applyFill="1" applyBorder="1" applyAlignment="1" applyProtection="1">
      <alignment horizontal="left" vertical="center" wrapText="1"/>
      <protection hidden="1"/>
    </xf>
    <xf numFmtId="0" fontId="18" fillId="3" borderId="8" xfId="0" applyFont="1" applyFill="1" applyBorder="1" applyAlignment="1" applyProtection="1">
      <alignment horizontal="center" vertical="center" wrapText="1"/>
      <protection hidden="1"/>
    </xf>
    <xf numFmtId="14" fontId="19" fillId="5" borderId="8" xfId="0" applyNumberFormat="1" applyFont="1" applyFill="1" applyBorder="1" applyAlignment="1" applyProtection="1">
      <alignment horizontal="left" vertical="center" wrapText="1"/>
      <protection hidden="1"/>
    </xf>
    <xf numFmtId="14" fontId="18" fillId="5" borderId="8" xfId="0" applyNumberFormat="1" applyFont="1" applyFill="1" applyBorder="1" applyAlignment="1" applyProtection="1">
      <alignment horizontal="left" vertical="center" wrapText="1"/>
      <protection hidden="1"/>
    </xf>
    <xf numFmtId="0" fontId="20" fillId="0" borderId="0" xfId="0" applyFont="1" applyAlignment="1">
      <alignment wrapText="1"/>
    </xf>
    <xf numFmtId="0" fontId="5" fillId="0" borderId="0" xfId="0" applyFont="1" applyAlignment="1">
      <alignment horizontal="left" vertical="center" wrapText="1"/>
    </xf>
    <xf numFmtId="0" fontId="13" fillId="0" borderId="8" xfId="0" applyFont="1" applyBorder="1" applyAlignment="1" applyProtection="1">
      <alignment horizontal="left" vertical="center" wrapText="1"/>
      <protection hidden="1"/>
    </xf>
    <xf numFmtId="0" fontId="5" fillId="0" borderId="8" xfId="0" applyFont="1" applyFill="1" applyBorder="1" applyAlignment="1" applyProtection="1">
      <alignment horizontal="left" vertical="center" wrapText="1"/>
      <protection hidden="1"/>
    </xf>
    <xf numFmtId="0" fontId="5" fillId="0" borderId="8" xfId="0" applyFont="1" applyFill="1" applyBorder="1" applyAlignment="1" applyProtection="1">
      <alignment horizontal="left" vertical="center" wrapText="1" readingOrder="1"/>
      <protection hidden="1"/>
    </xf>
    <xf numFmtId="0" fontId="5" fillId="0" borderId="8" xfId="0" applyFont="1" applyBorder="1" applyAlignment="1" applyProtection="1">
      <alignment horizontal="left" vertical="center" wrapText="1"/>
      <protection hidden="1"/>
    </xf>
    <xf numFmtId="0" fontId="14" fillId="0" borderId="8" xfId="0" applyFont="1" applyBorder="1" applyAlignment="1" applyProtection="1">
      <alignment horizontal="left" vertical="center" wrapText="1" readingOrder="1"/>
      <protection hidden="1"/>
    </xf>
    <xf numFmtId="0" fontId="8" fillId="2" borderId="8" xfId="0" applyFont="1" applyFill="1" applyBorder="1" applyAlignment="1" applyProtection="1">
      <alignment horizontal="center" vertical="center"/>
      <protection hidden="1"/>
    </xf>
    <xf numFmtId="0" fontId="5" fillId="0" borderId="8" xfId="0" applyFont="1" applyBorder="1" applyAlignment="1">
      <alignment horizontal="left" vertical="center" wrapText="1"/>
    </xf>
    <xf numFmtId="164" fontId="12" fillId="0" borderId="8" xfId="0" applyNumberFormat="1" applyFont="1" applyFill="1" applyBorder="1" applyAlignment="1" applyProtection="1">
      <alignment horizontal="left" vertical="center" wrapText="1"/>
      <protection hidden="1"/>
    </xf>
    <xf numFmtId="0" fontId="5" fillId="5" borderId="8" xfId="0" applyFont="1" applyFill="1" applyBorder="1" applyAlignment="1" applyProtection="1">
      <alignment horizontal="left" vertical="center" wrapText="1"/>
      <protection hidden="1"/>
    </xf>
    <xf numFmtId="0" fontId="14" fillId="0" borderId="8" xfId="0" applyFont="1" applyFill="1" applyBorder="1" applyAlignment="1" applyProtection="1">
      <alignment horizontal="left" vertical="center" wrapText="1" readingOrder="1"/>
      <protection hidden="1"/>
    </xf>
    <xf numFmtId="0" fontId="13" fillId="0" borderId="8" xfId="0" applyFont="1" applyFill="1" applyBorder="1" applyAlignment="1" applyProtection="1">
      <alignment horizontal="left" vertical="center" wrapText="1"/>
      <protection hidden="1"/>
    </xf>
    <xf numFmtId="0" fontId="13" fillId="0" borderId="8" xfId="0" applyFont="1" applyBorder="1" applyAlignment="1" applyProtection="1">
      <alignment horizontal="left" wrapText="1"/>
      <protection hidden="1"/>
    </xf>
    <xf numFmtId="2" fontId="12" fillId="0" borderId="8" xfId="0" applyNumberFormat="1" applyFont="1" applyFill="1" applyBorder="1" applyAlignment="1" applyProtection="1">
      <alignment horizontal="left" vertical="center" wrapText="1"/>
      <protection hidden="1"/>
    </xf>
    <xf numFmtId="0" fontId="12" fillId="0" borderId="8" xfId="0" applyFont="1" applyFill="1" applyBorder="1" applyAlignment="1" applyProtection="1">
      <alignment horizontal="left" vertical="center" wrapText="1"/>
      <protection hidden="1"/>
    </xf>
    <xf numFmtId="0" fontId="6" fillId="3" borderId="12" xfId="0" applyFont="1" applyFill="1" applyBorder="1" applyAlignment="1" applyProtection="1">
      <alignment horizontal="center" vertical="center" wrapText="1"/>
      <protection hidden="1"/>
    </xf>
    <xf numFmtId="0" fontId="6"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hidden="1"/>
    </xf>
    <xf numFmtId="0" fontId="6" fillId="2" borderId="4" xfId="0" applyFont="1" applyFill="1" applyBorder="1" applyAlignment="1" applyProtection="1">
      <alignment horizontal="center" vertical="center" wrapText="1"/>
      <protection hidden="1"/>
    </xf>
    <xf numFmtId="0" fontId="6" fillId="2" borderId="5" xfId="0" applyFont="1" applyFill="1" applyBorder="1" applyAlignment="1" applyProtection="1">
      <alignment horizontal="center" vertical="center" wrapText="1"/>
      <protection hidden="1"/>
    </xf>
    <xf numFmtId="0" fontId="9" fillId="2" borderId="8" xfId="0" applyFont="1" applyFill="1" applyBorder="1" applyAlignment="1" applyProtection="1">
      <alignment horizontal="center" vertical="center" wrapText="1"/>
      <protection hidden="1"/>
    </xf>
    <xf numFmtId="0" fontId="6" fillId="2" borderId="8" xfId="0" applyFont="1" applyFill="1" applyBorder="1" applyAlignment="1" applyProtection="1">
      <alignment horizontal="center" vertical="center" wrapText="1"/>
      <protection hidden="1"/>
    </xf>
    <xf numFmtId="0" fontId="5" fillId="0" borderId="8" xfId="0" applyFont="1" applyBorder="1" applyAlignment="1">
      <alignment horizontal="left" wrapText="1"/>
    </xf>
    <xf numFmtId="0" fontId="8" fillId="2" borderId="22" xfId="0" applyFont="1" applyFill="1" applyBorder="1" applyAlignment="1" applyProtection="1">
      <alignment horizontal="center" vertical="center"/>
      <protection hidden="1"/>
    </xf>
    <xf numFmtId="0" fontId="8" fillId="2" borderId="23" xfId="0" applyFont="1" applyFill="1" applyBorder="1" applyAlignment="1" applyProtection="1">
      <alignment horizontal="center" vertical="center"/>
      <protection hidden="1"/>
    </xf>
    <xf numFmtId="0" fontId="1" fillId="0" borderId="8" xfId="0" applyFont="1" applyBorder="1" applyAlignment="1" applyProtection="1">
      <alignment horizontal="center" vertical="center"/>
      <protection hidden="1"/>
    </xf>
    <xf numFmtId="0" fontId="8" fillId="0" borderId="8" xfId="0" applyFont="1" applyBorder="1" applyAlignment="1" applyProtection="1">
      <alignment horizontal="center" vertical="center" wrapText="1"/>
      <protection hidden="1"/>
    </xf>
    <xf numFmtId="0" fontId="8" fillId="2" borderId="24" xfId="0" applyFont="1" applyFill="1" applyBorder="1" applyAlignment="1" applyProtection="1">
      <alignment horizontal="center" vertical="center"/>
      <protection hidden="1"/>
    </xf>
    <xf numFmtId="0" fontId="10" fillId="2" borderId="1" xfId="0" applyFont="1" applyFill="1" applyBorder="1" applyAlignment="1" applyProtection="1">
      <alignment horizontal="center" vertical="center" wrapText="1"/>
      <protection hidden="1"/>
    </xf>
    <xf numFmtId="0" fontId="10" fillId="2" borderId="28" xfId="0" applyFont="1" applyFill="1" applyBorder="1" applyAlignment="1" applyProtection="1">
      <alignment horizontal="center" vertical="center" wrapText="1"/>
      <protection hidden="1"/>
    </xf>
    <xf numFmtId="14" fontId="18" fillId="5" borderId="8" xfId="0" applyNumberFormat="1" applyFont="1" applyFill="1" applyBorder="1" applyAlignment="1" applyProtection="1">
      <alignment horizontal="left" vertical="center" wrapText="1"/>
      <protection hidden="1"/>
    </xf>
    <xf numFmtId="14" fontId="5" fillId="5" borderId="8" xfId="0" applyNumberFormat="1" applyFont="1" applyFill="1" applyBorder="1" applyAlignment="1" applyProtection="1">
      <alignment horizontal="left" vertical="center" wrapText="1"/>
      <protection hidden="1"/>
    </xf>
    <xf numFmtId="0" fontId="12" fillId="5" borderId="8" xfId="0" applyFont="1" applyFill="1" applyBorder="1" applyAlignment="1" applyProtection="1">
      <alignment horizontal="left" vertical="center" wrapText="1"/>
      <protection hidden="1"/>
    </xf>
    <xf numFmtId="0" fontId="6" fillId="3" borderId="14" xfId="0" applyFont="1" applyFill="1" applyBorder="1" applyAlignment="1" applyProtection="1">
      <alignment horizontal="center" vertical="center" wrapText="1"/>
      <protection hidden="1"/>
    </xf>
    <xf numFmtId="0" fontId="10" fillId="3" borderId="15" xfId="0" applyFont="1" applyFill="1" applyBorder="1" applyAlignment="1" applyProtection="1">
      <alignment horizontal="center" vertical="center" wrapText="1"/>
      <protection hidden="1"/>
    </xf>
    <xf numFmtId="0" fontId="10" fillId="4" borderId="16" xfId="0" applyFont="1" applyFill="1" applyBorder="1" applyAlignment="1" applyProtection="1">
      <alignment horizontal="center" vertical="center" wrapText="1"/>
      <protection hidden="1"/>
    </xf>
    <xf numFmtId="0" fontId="10" fillId="3" borderId="17" xfId="0" applyFont="1" applyFill="1" applyBorder="1" applyAlignment="1" applyProtection="1">
      <alignment horizontal="center" vertical="center" wrapText="1"/>
      <protection hidden="1"/>
    </xf>
    <xf numFmtId="0" fontId="10" fillId="2" borderId="18" xfId="0" applyFont="1" applyFill="1" applyBorder="1" applyAlignment="1" applyProtection="1">
      <alignment horizontal="center" vertical="center" wrapText="1"/>
      <protection hidden="1"/>
    </xf>
    <xf numFmtId="0" fontId="10" fillId="2" borderId="19" xfId="0" applyFont="1" applyFill="1" applyBorder="1" applyAlignment="1" applyProtection="1">
      <alignment horizontal="center" vertical="center" wrapText="1"/>
      <protection hidden="1"/>
    </xf>
    <xf numFmtId="0" fontId="10" fillId="3" borderId="20" xfId="0" applyFont="1" applyFill="1" applyBorder="1" applyAlignment="1" applyProtection="1">
      <alignment horizontal="center" vertical="center" wrapText="1"/>
      <protection hidden="1"/>
    </xf>
    <xf numFmtId="0" fontId="10" fillId="3" borderId="11" xfId="0" applyFont="1" applyFill="1" applyBorder="1" applyAlignment="1" applyProtection="1">
      <alignment horizontal="center" vertical="center" wrapText="1"/>
      <protection hidden="1"/>
    </xf>
    <xf numFmtId="0" fontId="10" fillId="3" borderId="21" xfId="0" applyFont="1" applyFill="1" applyBorder="1" applyAlignment="1" applyProtection="1">
      <alignment horizontal="center" vertical="center" wrapText="1"/>
      <protection hidden="1"/>
    </xf>
    <xf numFmtId="2" fontId="10" fillId="3" borderId="26" xfId="0" applyNumberFormat="1" applyFont="1" applyFill="1" applyBorder="1" applyAlignment="1" applyProtection="1">
      <alignment horizontal="center" vertical="center" wrapText="1"/>
      <protection hidden="1"/>
    </xf>
    <xf numFmtId="2" fontId="10" fillId="3" borderId="25" xfId="0" applyNumberFormat="1" applyFont="1" applyFill="1" applyBorder="1" applyAlignment="1" applyProtection="1">
      <alignment horizontal="center" vertical="center" wrapText="1"/>
      <protection hidden="1"/>
    </xf>
    <xf numFmtId="1" fontId="12" fillId="5" borderId="8" xfId="0" applyNumberFormat="1" applyFont="1" applyFill="1" applyBorder="1" applyAlignment="1" applyProtection="1">
      <alignment horizontal="left" vertical="center" wrapText="1"/>
      <protection hidden="1"/>
    </xf>
    <xf numFmtId="0" fontId="4" fillId="2" borderId="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10" fillId="2" borderId="2" xfId="0" applyFont="1" applyFill="1" applyBorder="1" applyAlignment="1" applyProtection="1">
      <alignment horizontal="center" vertical="center" wrapText="1"/>
      <protection hidden="1"/>
    </xf>
    <xf numFmtId="0" fontId="9" fillId="2" borderId="8" xfId="0" applyFont="1" applyFill="1" applyBorder="1" applyAlignment="1" applyProtection="1">
      <alignment horizontal="center" vertical="center" wrapText="1" readingOrder="1"/>
      <protection hidden="1"/>
    </xf>
    <xf numFmtId="0" fontId="5" fillId="5" borderId="8" xfId="0" applyFont="1" applyFill="1" applyBorder="1" applyAlignment="1">
      <alignment horizontal="left" wrapText="1"/>
    </xf>
    <xf numFmtId="2" fontId="10" fillId="3" borderId="27" xfId="0" applyNumberFormat="1" applyFont="1" applyFill="1" applyBorder="1" applyAlignment="1" applyProtection="1">
      <alignment horizontal="center" vertical="center" wrapText="1"/>
      <protection hidden="1"/>
    </xf>
    <xf numFmtId="2" fontId="10" fillId="3" borderId="7" xfId="0" applyNumberFormat="1" applyFont="1" applyFill="1" applyBorder="1" applyAlignment="1" applyProtection="1">
      <alignment horizontal="center" vertical="center" wrapText="1"/>
      <protection hidden="1"/>
    </xf>
    <xf numFmtId="0" fontId="12" fillId="6" borderId="8" xfId="1" applyFont="1" applyFill="1" applyBorder="1" applyAlignment="1" applyProtection="1">
      <alignment horizontal="left" vertical="center" wrapText="1"/>
      <protection locked="0"/>
    </xf>
    <xf numFmtId="0" fontId="13" fillId="6" borderId="8" xfId="0" applyFont="1" applyFill="1" applyBorder="1" applyAlignment="1">
      <alignment horizontal="left" vertical="center" wrapText="1"/>
    </xf>
    <xf numFmtId="0" fontId="5" fillId="6" borderId="8" xfId="0" applyFont="1" applyFill="1" applyBorder="1" applyAlignment="1">
      <alignment horizontal="left" vertical="center" wrapText="1"/>
    </xf>
    <xf numFmtId="14" fontId="19" fillId="5" borderId="8" xfId="0" applyNumberFormat="1" applyFont="1" applyFill="1" applyBorder="1" applyAlignment="1" applyProtection="1">
      <alignment horizontal="left" vertical="center" wrapText="1"/>
      <protection hidden="1"/>
    </xf>
    <xf numFmtId="14" fontId="12" fillId="5" borderId="8" xfId="0" applyNumberFormat="1" applyFont="1" applyFill="1" applyBorder="1" applyAlignment="1" applyProtection="1">
      <alignment horizontal="left" vertical="center" wrapText="1"/>
      <protection hidden="1"/>
    </xf>
    <xf numFmtId="164" fontId="12" fillId="5" borderId="8" xfId="0" applyNumberFormat="1" applyFont="1" applyFill="1" applyBorder="1" applyAlignment="1" applyProtection="1">
      <alignment horizontal="left" vertical="center" wrapText="1"/>
      <protection hidden="1"/>
    </xf>
    <xf numFmtId="0" fontId="0" fillId="0" borderId="0" xfId="0" applyAlignment="1">
      <alignment horizontal="center" wrapText="1"/>
    </xf>
    <xf numFmtId="0" fontId="5" fillId="5" borderId="0" xfId="0" applyFont="1" applyFill="1" applyBorder="1" applyAlignment="1" applyProtection="1">
      <alignment horizontal="left" vertical="center" wrapText="1"/>
      <protection hidden="1"/>
    </xf>
  </cellXfs>
  <cellStyles count="2">
    <cellStyle name="Normal" xfId="0" builtinId="0"/>
    <cellStyle name="Normal 2" xfId="1"/>
  </cellStyles>
  <dxfs count="196">
    <dxf>
      <fill>
        <patternFill>
          <bgColor rgb="FFFF0000"/>
        </patternFill>
      </fill>
    </dxf>
    <dxf>
      <fill>
        <patternFill>
          <bgColor theme="9" tint="-0.24994659260841701"/>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750094</xdr:colOff>
      <xdr:row>1</xdr:row>
      <xdr:rowOff>11907</xdr:rowOff>
    </xdr:from>
    <xdr:to>
      <xdr:col>1</xdr:col>
      <xdr:colOff>1035843</xdr:colOff>
      <xdr:row>2</xdr:row>
      <xdr:rowOff>359568</xdr:rowOff>
    </xdr:to>
    <xdr:pic>
      <xdr:nvPicPr>
        <xdr:cNvPr id="2" name="Imagen 2" descr="escudo_subred_sur"/>
        <xdr:cNvPicPr>
          <a:picLocks noChangeAspect="1" noChangeArrowheads="1"/>
        </xdr:cNvPicPr>
      </xdr:nvPicPr>
      <xdr:blipFill>
        <a:blip xmlns:r="http://schemas.openxmlformats.org/officeDocument/2006/relationships" r:embed="rId1" cstate="print"/>
        <a:srcRect r="-833"/>
        <a:stretch>
          <a:fillRect/>
        </a:stretch>
      </xdr:blipFill>
      <xdr:spPr bwMode="auto">
        <a:xfrm>
          <a:off x="750094" y="202407"/>
          <a:ext cx="1047749" cy="57388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134"/>
  <sheetViews>
    <sheetView tabSelected="1" view="pageBreakPreview" zoomScale="60" zoomScaleNormal="80" workbookViewId="0"/>
  </sheetViews>
  <sheetFormatPr baseColWidth="10" defaultRowHeight="15" x14ac:dyDescent="0.25"/>
  <cols>
    <col min="1" max="1" width="7.7109375" customWidth="1"/>
    <col min="2" max="2" width="18" customWidth="1"/>
    <col min="3" max="3" width="21.140625" customWidth="1"/>
    <col min="4" max="4" width="10.28515625" customWidth="1"/>
    <col min="5" max="5" width="10.140625" customWidth="1"/>
    <col min="6" max="6" width="8.5703125" customWidth="1"/>
    <col min="7" max="7" width="11.140625" customWidth="1"/>
    <col min="8" max="8" width="5.140625" customWidth="1"/>
    <col min="9" max="9" width="6.5703125" customWidth="1"/>
    <col min="10" max="10" width="7.42578125" customWidth="1"/>
    <col min="11" max="11" width="7" customWidth="1"/>
    <col min="12" max="12" width="8.7109375" customWidth="1"/>
    <col min="13" max="13" width="4.28515625" customWidth="1"/>
    <col min="14" max="14" width="8.42578125" customWidth="1"/>
    <col min="15" max="15" width="5.42578125" customWidth="1"/>
    <col min="16" max="16" width="8" customWidth="1"/>
    <col min="17" max="17" width="6.42578125" customWidth="1"/>
    <col min="18" max="18" width="4" customWidth="1"/>
    <col min="19" max="19" width="5.140625" customWidth="1"/>
    <col min="20" max="20" width="4.140625" customWidth="1"/>
    <col min="21" max="21" width="5.28515625" customWidth="1"/>
    <col min="22" max="22" width="3.85546875" customWidth="1"/>
    <col min="23" max="23" width="6" customWidth="1"/>
    <col min="24" max="24" width="8.42578125" customWidth="1"/>
    <col min="25" max="25" width="6.85546875" customWidth="1"/>
    <col min="26" max="26" width="9.140625" style="38" customWidth="1"/>
    <col min="27" max="27" width="45.42578125" customWidth="1"/>
    <col min="28" max="28" width="4.5703125" hidden="1" customWidth="1"/>
    <col min="29" max="29" width="3.28515625" hidden="1" customWidth="1"/>
    <col min="30" max="30" width="14" style="11" customWidth="1"/>
    <col min="31" max="31" width="39.7109375" style="11" customWidth="1"/>
    <col min="32" max="32" width="3.85546875" customWidth="1"/>
    <col min="33" max="33" width="4.28515625" customWidth="1"/>
  </cols>
  <sheetData>
    <row r="2" spans="1:36" ht="18" customHeight="1" x14ac:dyDescent="0.25">
      <c r="A2" s="64"/>
      <c r="B2" s="64"/>
      <c r="C2" s="65" t="s">
        <v>0</v>
      </c>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row>
    <row r="3" spans="1:36" ht="34.5" customHeight="1" x14ac:dyDescent="0.25">
      <c r="A3" s="64"/>
      <c r="B3" s="64"/>
      <c r="C3" s="65" t="s">
        <v>217</v>
      </c>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9" t="s">
        <v>1</v>
      </c>
    </row>
    <row r="4" spans="1:36" ht="49.5" customHeight="1" thickBot="1" x14ac:dyDescent="0.3">
      <c r="A4" s="45" t="s">
        <v>2</v>
      </c>
      <c r="B4" s="45"/>
      <c r="C4" s="45"/>
      <c r="D4" s="45"/>
      <c r="E4" s="45"/>
      <c r="F4" s="45"/>
      <c r="G4" s="45"/>
      <c r="H4" s="45" t="s">
        <v>31</v>
      </c>
      <c r="I4" s="45"/>
      <c r="J4" s="45"/>
      <c r="K4" s="45"/>
      <c r="L4" s="45"/>
      <c r="M4" s="62" t="s">
        <v>32</v>
      </c>
      <c r="N4" s="63"/>
      <c r="O4" s="63"/>
      <c r="P4" s="63"/>
      <c r="Q4" s="63"/>
      <c r="R4" s="63"/>
      <c r="S4" s="63"/>
      <c r="T4" s="63"/>
      <c r="U4" s="63"/>
      <c r="V4" s="63"/>
      <c r="W4" s="63"/>
      <c r="X4" s="63"/>
      <c r="Y4" s="66"/>
      <c r="Z4" s="62" t="s">
        <v>62</v>
      </c>
      <c r="AA4" s="63"/>
      <c r="AB4" s="63"/>
      <c r="AC4" s="63"/>
      <c r="AD4" s="63"/>
      <c r="AE4" s="63"/>
      <c r="AF4" s="63"/>
      <c r="AG4" s="63"/>
    </row>
    <row r="5" spans="1:36" ht="39.75" customHeight="1" thickBot="1" x14ac:dyDescent="0.3">
      <c r="A5" s="59" t="s">
        <v>3</v>
      </c>
      <c r="B5" s="59" t="s">
        <v>4</v>
      </c>
      <c r="C5" s="59" t="s">
        <v>5</v>
      </c>
      <c r="D5" s="59" t="s">
        <v>34</v>
      </c>
      <c r="E5" s="87" t="s">
        <v>35</v>
      </c>
      <c r="F5" s="60" t="s">
        <v>6</v>
      </c>
      <c r="G5" s="60" t="s">
        <v>27</v>
      </c>
      <c r="H5" s="56" t="s">
        <v>7</v>
      </c>
      <c r="I5" s="57"/>
      <c r="J5" s="58"/>
      <c r="K5" s="4" t="s">
        <v>161</v>
      </c>
      <c r="L5" s="84" t="s">
        <v>52</v>
      </c>
      <c r="M5" s="54" t="s">
        <v>41</v>
      </c>
      <c r="N5" s="55"/>
      <c r="O5" s="55"/>
      <c r="P5" s="55" t="s">
        <v>42</v>
      </c>
      <c r="Q5" s="72"/>
      <c r="R5" s="73" t="s">
        <v>43</v>
      </c>
      <c r="S5" s="74"/>
      <c r="T5" s="74"/>
      <c r="U5" s="74"/>
      <c r="V5" s="75"/>
      <c r="W5" s="79" t="s">
        <v>44</v>
      </c>
      <c r="X5" s="81" t="s">
        <v>51</v>
      </c>
      <c r="Y5" s="89" t="s">
        <v>185</v>
      </c>
      <c r="Z5" s="67" t="s">
        <v>54</v>
      </c>
      <c r="AA5" s="86"/>
      <c r="AB5" s="86"/>
      <c r="AC5" s="68"/>
      <c r="AD5" s="67" t="s">
        <v>55</v>
      </c>
      <c r="AE5" s="68"/>
      <c r="AF5" s="67" t="s">
        <v>61</v>
      </c>
      <c r="AG5" s="68"/>
      <c r="AI5" s="1"/>
      <c r="AJ5" s="1"/>
    </row>
    <row r="6" spans="1:36" ht="113.25" customHeight="1" x14ac:dyDescent="0.25">
      <c r="A6" s="59"/>
      <c r="B6" s="59"/>
      <c r="C6" s="59"/>
      <c r="D6" s="59"/>
      <c r="E6" s="87"/>
      <c r="F6" s="60"/>
      <c r="G6" s="60"/>
      <c r="H6" s="2" t="s">
        <v>7</v>
      </c>
      <c r="I6" s="2" t="s">
        <v>8</v>
      </c>
      <c r="J6" s="4" t="s">
        <v>160</v>
      </c>
      <c r="K6" s="4" t="s">
        <v>162</v>
      </c>
      <c r="L6" s="85"/>
      <c r="M6" s="3" t="s">
        <v>138</v>
      </c>
      <c r="N6" s="3" t="s">
        <v>45</v>
      </c>
      <c r="O6" s="3" t="s">
        <v>46</v>
      </c>
      <c r="P6" s="3" t="s">
        <v>47</v>
      </c>
      <c r="Q6" s="3" t="s">
        <v>48</v>
      </c>
      <c r="R6" s="76"/>
      <c r="S6" s="77"/>
      <c r="T6" s="77"/>
      <c r="U6" s="77"/>
      <c r="V6" s="78"/>
      <c r="W6" s="80"/>
      <c r="X6" s="82"/>
      <c r="Y6" s="90"/>
      <c r="Z6" s="35" t="s">
        <v>56</v>
      </c>
      <c r="AA6" s="5" t="s">
        <v>53</v>
      </c>
      <c r="AB6" s="8" t="s">
        <v>57</v>
      </c>
      <c r="AC6" s="8" t="s">
        <v>53</v>
      </c>
      <c r="AD6" s="10" t="s">
        <v>58</v>
      </c>
      <c r="AE6" s="10" t="s">
        <v>59</v>
      </c>
      <c r="AF6" s="6" t="s">
        <v>60</v>
      </c>
      <c r="AG6" s="6" t="s">
        <v>53</v>
      </c>
    </row>
    <row r="7" spans="1:36" ht="43.5" customHeight="1" x14ac:dyDescent="0.25">
      <c r="A7" s="40">
        <v>1</v>
      </c>
      <c r="B7" s="40" t="s">
        <v>127</v>
      </c>
      <c r="C7" s="40" t="s">
        <v>97</v>
      </c>
      <c r="D7" s="40" t="s">
        <v>88</v>
      </c>
      <c r="E7" s="40" t="s">
        <v>40</v>
      </c>
      <c r="F7" s="44" t="s">
        <v>10</v>
      </c>
      <c r="G7" s="44" t="s">
        <v>28</v>
      </c>
      <c r="H7" s="52">
        <v>1</v>
      </c>
      <c r="I7" s="52">
        <v>4</v>
      </c>
      <c r="J7" s="47">
        <f>(H7*I7)</f>
        <v>4</v>
      </c>
      <c r="K7" s="47">
        <v>95</v>
      </c>
      <c r="L7" s="46" t="s">
        <v>38</v>
      </c>
      <c r="M7" s="71" t="s">
        <v>49</v>
      </c>
      <c r="N7" s="71" t="s">
        <v>49</v>
      </c>
      <c r="O7" s="71" t="s">
        <v>49</v>
      </c>
      <c r="P7" s="71" t="s">
        <v>49</v>
      </c>
      <c r="Q7" s="71" t="s">
        <v>49</v>
      </c>
      <c r="R7" s="71">
        <f>IF(M7="SI",10,0)</f>
        <v>10</v>
      </c>
      <c r="S7" s="71">
        <f>IF(N7="SI",15,0)</f>
        <v>15</v>
      </c>
      <c r="T7" s="71">
        <f>IF(O7="SI",30,0)</f>
        <v>30</v>
      </c>
      <c r="U7" s="71">
        <f>IF(P7="SI",10,0)</f>
        <v>10</v>
      </c>
      <c r="V7" s="71">
        <f>IF(Q7="SI",25,0)</f>
        <v>25</v>
      </c>
      <c r="W7" s="71">
        <f>SUM(R7:V7)</f>
        <v>90</v>
      </c>
      <c r="X7" s="83" t="s">
        <v>37</v>
      </c>
      <c r="Y7" s="83">
        <v>5</v>
      </c>
      <c r="Z7" s="69">
        <v>43164</v>
      </c>
      <c r="AA7" s="48" t="s">
        <v>98</v>
      </c>
      <c r="AB7" s="48"/>
      <c r="AC7" s="48"/>
      <c r="AD7" s="70">
        <v>43193</v>
      </c>
      <c r="AE7" s="61" t="s">
        <v>102</v>
      </c>
      <c r="AF7" s="61"/>
      <c r="AG7" s="61"/>
    </row>
    <row r="8" spans="1:36" ht="28.5" customHeight="1" x14ac:dyDescent="0.25">
      <c r="A8" s="40"/>
      <c r="B8" s="40"/>
      <c r="C8" s="40"/>
      <c r="D8" s="40"/>
      <c r="E8" s="40"/>
      <c r="F8" s="44"/>
      <c r="G8" s="44"/>
      <c r="H8" s="52"/>
      <c r="I8" s="52"/>
      <c r="J8" s="47"/>
      <c r="K8" s="47"/>
      <c r="L8" s="46"/>
      <c r="M8" s="71"/>
      <c r="N8" s="71"/>
      <c r="O8" s="71"/>
      <c r="P8" s="71"/>
      <c r="Q8" s="71"/>
      <c r="R8" s="71"/>
      <c r="S8" s="71"/>
      <c r="T8" s="71"/>
      <c r="U8" s="71"/>
      <c r="V8" s="71"/>
      <c r="W8" s="71"/>
      <c r="X8" s="83"/>
      <c r="Y8" s="83"/>
      <c r="Z8" s="69"/>
      <c r="AA8" s="48"/>
      <c r="AB8" s="48"/>
      <c r="AC8" s="48"/>
      <c r="AD8" s="70"/>
      <c r="AE8" s="61"/>
      <c r="AF8" s="61"/>
      <c r="AG8" s="61"/>
    </row>
    <row r="9" spans="1:36" ht="83.25" customHeight="1" x14ac:dyDescent="0.25">
      <c r="A9" s="40"/>
      <c r="B9" s="40"/>
      <c r="C9" s="40"/>
      <c r="D9" s="40"/>
      <c r="E9" s="40"/>
      <c r="F9" s="44"/>
      <c r="G9" s="44"/>
      <c r="H9" s="52"/>
      <c r="I9" s="52"/>
      <c r="J9" s="47"/>
      <c r="K9" s="47"/>
      <c r="L9" s="46"/>
      <c r="M9" s="71"/>
      <c r="N9" s="71"/>
      <c r="O9" s="71"/>
      <c r="P9" s="71"/>
      <c r="Q9" s="71"/>
      <c r="R9" s="71"/>
      <c r="S9" s="71"/>
      <c r="T9" s="71"/>
      <c r="U9" s="71"/>
      <c r="V9" s="71"/>
      <c r="W9" s="71"/>
      <c r="X9" s="83"/>
      <c r="Y9" s="83"/>
      <c r="Z9" s="69"/>
      <c r="AA9" s="48"/>
      <c r="AB9" s="48"/>
      <c r="AC9" s="48"/>
      <c r="AD9" s="70"/>
      <c r="AE9" s="61"/>
      <c r="AF9" s="61"/>
      <c r="AG9" s="61"/>
    </row>
    <row r="10" spans="1:36" ht="70.5" customHeight="1" x14ac:dyDescent="0.25">
      <c r="A10" s="40">
        <f>1+A7</f>
        <v>2</v>
      </c>
      <c r="B10" s="40" t="s">
        <v>127</v>
      </c>
      <c r="C10" s="40" t="s">
        <v>39</v>
      </c>
      <c r="D10" s="40" t="s">
        <v>33</v>
      </c>
      <c r="E10" s="40" t="s">
        <v>9</v>
      </c>
      <c r="F10" s="44" t="s">
        <v>12</v>
      </c>
      <c r="G10" s="44" t="s">
        <v>30</v>
      </c>
      <c r="H10" s="52">
        <v>1</v>
      </c>
      <c r="I10" s="52">
        <v>4</v>
      </c>
      <c r="J10" s="47">
        <f t="shared" ref="J10" si="0">(H10*I10)</f>
        <v>4</v>
      </c>
      <c r="K10" s="47">
        <v>95</v>
      </c>
      <c r="L10" s="46" t="s">
        <v>38</v>
      </c>
      <c r="M10" s="71" t="s">
        <v>49</v>
      </c>
      <c r="N10" s="71" t="s">
        <v>49</v>
      </c>
      <c r="O10" s="71" t="s">
        <v>49</v>
      </c>
      <c r="P10" s="71" t="s">
        <v>49</v>
      </c>
      <c r="Q10" s="71" t="s">
        <v>49</v>
      </c>
      <c r="R10" s="71">
        <f>IF(M10="SI",10,0)</f>
        <v>10</v>
      </c>
      <c r="S10" s="71">
        <f>IF(N10="SI",15,0)</f>
        <v>15</v>
      </c>
      <c r="T10" s="71">
        <f>IF(O10="SI",30,0)</f>
        <v>30</v>
      </c>
      <c r="U10" s="71">
        <f>IF(P10="SI",10,0)</f>
        <v>10</v>
      </c>
      <c r="V10" s="71">
        <f>IF(Q10="SI",25,0)</f>
        <v>25</v>
      </c>
      <c r="W10" s="71">
        <f>SUM(R10:V10)</f>
        <v>90</v>
      </c>
      <c r="X10" s="83" t="s">
        <v>37</v>
      </c>
      <c r="Y10" s="83">
        <v>5</v>
      </c>
      <c r="Z10" s="69">
        <v>43105</v>
      </c>
      <c r="AA10" s="48" t="s">
        <v>99</v>
      </c>
      <c r="AB10" s="88"/>
      <c r="AC10" s="88"/>
      <c r="AD10" s="70">
        <v>43193</v>
      </c>
      <c r="AE10" s="61" t="s">
        <v>102</v>
      </c>
      <c r="AF10" s="61"/>
      <c r="AG10" s="61"/>
    </row>
    <row r="11" spans="1:36" ht="30" customHeight="1" x14ac:dyDescent="0.25">
      <c r="A11" s="40"/>
      <c r="B11" s="40"/>
      <c r="C11" s="40"/>
      <c r="D11" s="40"/>
      <c r="E11" s="40"/>
      <c r="F11" s="44"/>
      <c r="G11" s="44"/>
      <c r="H11" s="52"/>
      <c r="I11" s="53"/>
      <c r="J11" s="47"/>
      <c r="K11" s="47"/>
      <c r="L11" s="46"/>
      <c r="M11" s="71"/>
      <c r="N11" s="71"/>
      <c r="O11" s="71"/>
      <c r="P11" s="71"/>
      <c r="Q11" s="71"/>
      <c r="R11" s="71"/>
      <c r="S11" s="71"/>
      <c r="T11" s="71"/>
      <c r="U11" s="71"/>
      <c r="V11" s="71"/>
      <c r="W11" s="71"/>
      <c r="X11" s="83"/>
      <c r="Y11" s="83"/>
      <c r="Z11" s="69"/>
      <c r="AA11" s="48"/>
      <c r="AB11" s="88"/>
      <c r="AC11" s="88"/>
      <c r="AD11" s="70"/>
      <c r="AE11" s="61"/>
      <c r="AF11" s="61"/>
      <c r="AG11" s="61"/>
    </row>
    <row r="12" spans="1:36" ht="37.5" customHeight="1" x14ac:dyDescent="0.25">
      <c r="A12" s="40"/>
      <c r="B12" s="40"/>
      <c r="C12" s="40"/>
      <c r="D12" s="40"/>
      <c r="E12" s="40"/>
      <c r="F12" s="44"/>
      <c r="G12" s="44"/>
      <c r="H12" s="52"/>
      <c r="I12" s="53"/>
      <c r="J12" s="47"/>
      <c r="K12" s="47"/>
      <c r="L12" s="46"/>
      <c r="M12" s="71"/>
      <c r="N12" s="71"/>
      <c r="O12" s="71"/>
      <c r="P12" s="71"/>
      <c r="Q12" s="71"/>
      <c r="R12" s="71"/>
      <c r="S12" s="71"/>
      <c r="T12" s="71"/>
      <c r="U12" s="71"/>
      <c r="V12" s="71"/>
      <c r="W12" s="71"/>
      <c r="X12" s="83"/>
      <c r="Y12" s="83"/>
      <c r="Z12" s="69"/>
      <c r="AA12" s="48"/>
      <c r="AB12" s="88"/>
      <c r="AC12" s="88"/>
      <c r="AD12" s="70"/>
      <c r="AE12" s="61"/>
      <c r="AF12" s="61"/>
      <c r="AG12" s="61"/>
    </row>
    <row r="13" spans="1:36" ht="45" customHeight="1" x14ac:dyDescent="0.25">
      <c r="A13" s="40">
        <f>1+A10</f>
        <v>3</v>
      </c>
      <c r="B13" s="40" t="s">
        <v>127</v>
      </c>
      <c r="C13" s="40" t="s">
        <v>65</v>
      </c>
      <c r="D13" s="40" t="s">
        <v>33</v>
      </c>
      <c r="E13" s="40" t="s">
        <v>11</v>
      </c>
      <c r="F13" s="44" t="s">
        <v>12</v>
      </c>
      <c r="G13" s="44" t="s">
        <v>29</v>
      </c>
      <c r="H13" s="52">
        <v>4.0000000000000018</v>
      </c>
      <c r="I13" s="52">
        <v>3.0000000000000009</v>
      </c>
      <c r="J13" s="47">
        <f t="shared" ref="J13" si="1">(H13*I13)</f>
        <v>12.000000000000009</v>
      </c>
      <c r="K13" s="47">
        <v>97</v>
      </c>
      <c r="L13" s="46" t="s">
        <v>38</v>
      </c>
      <c r="M13" s="71" t="s">
        <v>49</v>
      </c>
      <c r="N13" s="71" t="s">
        <v>49</v>
      </c>
      <c r="O13" s="71" t="s">
        <v>50</v>
      </c>
      <c r="P13" s="71" t="s">
        <v>49</v>
      </c>
      <c r="Q13" s="71" t="s">
        <v>49</v>
      </c>
      <c r="R13" s="71">
        <f>IF(M13="SI",10,0)</f>
        <v>10</v>
      </c>
      <c r="S13" s="71">
        <f>IF(N13="SI",15,0)</f>
        <v>15</v>
      </c>
      <c r="T13" s="71">
        <f>IF(O13="SI",30,0)</f>
        <v>0</v>
      </c>
      <c r="U13" s="71">
        <f>IF(P13="SI",10,0)</f>
        <v>10</v>
      </c>
      <c r="V13" s="71">
        <f>IF(Q13="SI",25,0)</f>
        <v>25</v>
      </c>
      <c r="W13" s="71">
        <f>SUM(R13:V13)</f>
        <v>60</v>
      </c>
      <c r="X13" s="83" t="s">
        <v>29</v>
      </c>
      <c r="Y13" s="83">
        <f>97-60</f>
        <v>37</v>
      </c>
      <c r="Z13" s="69">
        <v>43105</v>
      </c>
      <c r="AA13" s="48" t="s">
        <v>100</v>
      </c>
      <c r="AB13" s="48"/>
      <c r="AC13" s="48"/>
      <c r="AD13" s="70">
        <v>43193</v>
      </c>
      <c r="AE13" s="61" t="s">
        <v>103</v>
      </c>
      <c r="AF13" s="61"/>
      <c r="AG13" s="61"/>
    </row>
    <row r="14" spans="1:36" ht="36" customHeight="1" x14ac:dyDescent="0.25">
      <c r="A14" s="40"/>
      <c r="B14" s="40"/>
      <c r="C14" s="40"/>
      <c r="D14" s="40"/>
      <c r="E14" s="40"/>
      <c r="F14" s="44"/>
      <c r="G14" s="44"/>
      <c r="H14" s="52"/>
      <c r="I14" s="53"/>
      <c r="J14" s="47"/>
      <c r="K14" s="47"/>
      <c r="L14" s="46"/>
      <c r="M14" s="71"/>
      <c r="N14" s="71"/>
      <c r="O14" s="71"/>
      <c r="P14" s="71"/>
      <c r="Q14" s="71"/>
      <c r="R14" s="71"/>
      <c r="S14" s="71"/>
      <c r="T14" s="71"/>
      <c r="U14" s="71"/>
      <c r="V14" s="71"/>
      <c r="W14" s="71"/>
      <c r="X14" s="83"/>
      <c r="Y14" s="83"/>
      <c r="Z14" s="69"/>
      <c r="AA14" s="48"/>
      <c r="AB14" s="48"/>
      <c r="AC14" s="48"/>
      <c r="AD14" s="70"/>
      <c r="AE14" s="61"/>
      <c r="AF14" s="61"/>
      <c r="AG14" s="61"/>
    </row>
    <row r="15" spans="1:36" ht="25.5" customHeight="1" x14ac:dyDescent="0.25">
      <c r="A15" s="40"/>
      <c r="B15" s="40"/>
      <c r="C15" s="40"/>
      <c r="D15" s="40"/>
      <c r="E15" s="40"/>
      <c r="F15" s="44"/>
      <c r="G15" s="44"/>
      <c r="H15" s="52"/>
      <c r="I15" s="53"/>
      <c r="J15" s="47"/>
      <c r="K15" s="47"/>
      <c r="L15" s="46"/>
      <c r="M15" s="71"/>
      <c r="N15" s="71"/>
      <c r="O15" s="71"/>
      <c r="P15" s="71"/>
      <c r="Q15" s="71"/>
      <c r="R15" s="71"/>
      <c r="S15" s="71"/>
      <c r="T15" s="71"/>
      <c r="U15" s="71"/>
      <c r="V15" s="71"/>
      <c r="W15" s="71"/>
      <c r="X15" s="83"/>
      <c r="Y15" s="83"/>
      <c r="Z15" s="69"/>
      <c r="AA15" s="48"/>
      <c r="AB15" s="48"/>
      <c r="AC15" s="48"/>
      <c r="AD15" s="70"/>
      <c r="AE15" s="61"/>
      <c r="AF15" s="61"/>
      <c r="AG15" s="61"/>
    </row>
    <row r="16" spans="1:36" ht="47.25" customHeight="1" x14ac:dyDescent="0.25">
      <c r="A16" s="40">
        <v>4</v>
      </c>
      <c r="B16" s="40" t="s">
        <v>127</v>
      </c>
      <c r="C16" s="40" t="s">
        <v>66</v>
      </c>
      <c r="D16" s="40" t="s">
        <v>33</v>
      </c>
      <c r="E16" s="40" t="s">
        <v>11</v>
      </c>
      <c r="F16" s="44" t="s">
        <v>10</v>
      </c>
      <c r="G16" s="44" t="s">
        <v>29</v>
      </c>
      <c r="H16" s="52">
        <v>2</v>
      </c>
      <c r="I16" s="52">
        <v>4.0000000000000018</v>
      </c>
      <c r="J16" s="47">
        <f t="shared" ref="J16" si="2">(H16*I16)</f>
        <v>8.0000000000000036</v>
      </c>
      <c r="K16" s="47">
        <v>95</v>
      </c>
      <c r="L16" s="46" t="s">
        <v>38</v>
      </c>
      <c r="M16" s="71" t="s">
        <v>49</v>
      </c>
      <c r="N16" s="71" t="s">
        <v>49</v>
      </c>
      <c r="O16" s="71" t="s">
        <v>50</v>
      </c>
      <c r="P16" s="71" t="s">
        <v>49</v>
      </c>
      <c r="Q16" s="71" t="s">
        <v>49</v>
      </c>
      <c r="R16" s="71">
        <f>IF(M16="SI",10,0)</f>
        <v>10</v>
      </c>
      <c r="S16" s="71">
        <f>IF(N16="SI",15,0)</f>
        <v>15</v>
      </c>
      <c r="T16" s="71">
        <f>IF(O16="SI",30,0)</f>
        <v>0</v>
      </c>
      <c r="U16" s="71">
        <f>IF(P16="SI",10,0)</f>
        <v>10</v>
      </c>
      <c r="V16" s="71">
        <f>IF(Q16="SI",25,0)</f>
        <v>25</v>
      </c>
      <c r="W16" s="71">
        <f>SUM(R16:V16)</f>
        <v>60</v>
      </c>
      <c r="X16" s="83" t="s">
        <v>29</v>
      </c>
      <c r="Y16" s="83">
        <f>+K16-W16</f>
        <v>35</v>
      </c>
      <c r="Z16" s="69">
        <v>43105</v>
      </c>
      <c r="AA16" s="48" t="s">
        <v>101</v>
      </c>
      <c r="AB16" s="88"/>
      <c r="AC16" s="88"/>
      <c r="AD16" s="70">
        <v>43193</v>
      </c>
      <c r="AE16" s="61" t="s">
        <v>104</v>
      </c>
      <c r="AF16" s="61"/>
      <c r="AG16" s="61"/>
    </row>
    <row r="17" spans="1:33" ht="15" customHeight="1" x14ac:dyDescent="0.25">
      <c r="A17" s="40"/>
      <c r="B17" s="40"/>
      <c r="C17" s="40"/>
      <c r="D17" s="40"/>
      <c r="E17" s="40"/>
      <c r="F17" s="44"/>
      <c r="G17" s="44"/>
      <c r="H17" s="52"/>
      <c r="I17" s="53"/>
      <c r="J17" s="47"/>
      <c r="K17" s="47"/>
      <c r="L17" s="46"/>
      <c r="M17" s="71"/>
      <c r="N17" s="71"/>
      <c r="O17" s="71"/>
      <c r="P17" s="71"/>
      <c r="Q17" s="71"/>
      <c r="R17" s="71"/>
      <c r="S17" s="71"/>
      <c r="T17" s="71"/>
      <c r="U17" s="71"/>
      <c r="V17" s="71"/>
      <c r="W17" s="71"/>
      <c r="X17" s="83"/>
      <c r="Y17" s="83"/>
      <c r="Z17" s="69"/>
      <c r="AA17" s="48"/>
      <c r="AB17" s="88"/>
      <c r="AC17" s="88"/>
      <c r="AD17" s="70"/>
      <c r="AE17" s="61"/>
      <c r="AF17" s="61"/>
      <c r="AG17" s="61"/>
    </row>
    <row r="18" spans="1:33" ht="51" customHeight="1" x14ac:dyDescent="0.25">
      <c r="A18" s="40"/>
      <c r="B18" s="40"/>
      <c r="C18" s="40"/>
      <c r="D18" s="40"/>
      <c r="E18" s="40"/>
      <c r="F18" s="44"/>
      <c r="G18" s="44"/>
      <c r="H18" s="52"/>
      <c r="I18" s="53"/>
      <c r="J18" s="47"/>
      <c r="K18" s="47"/>
      <c r="L18" s="46"/>
      <c r="M18" s="71"/>
      <c r="N18" s="71"/>
      <c r="O18" s="71"/>
      <c r="P18" s="71"/>
      <c r="Q18" s="71"/>
      <c r="R18" s="71"/>
      <c r="S18" s="71"/>
      <c r="T18" s="71"/>
      <c r="U18" s="71"/>
      <c r="V18" s="71"/>
      <c r="W18" s="71"/>
      <c r="X18" s="83"/>
      <c r="Y18" s="83"/>
      <c r="Z18" s="69"/>
      <c r="AA18" s="48"/>
      <c r="AB18" s="88"/>
      <c r="AC18" s="88"/>
      <c r="AD18" s="70"/>
      <c r="AE18" s="61"/>
      <c r="AF18" s="61"/>
      <c r="AG18" s="61"/>
    </row>
    <row r="19" spans="1:33" ht="105" customHeight="1" x14ac:dyDescent="0.25">
      <c r="A19" s="17">
        <v>5</v>
      </c>
      <c r="B19" s="17" t="s">
        <v>179</v>
      </c>
      <c r="C19" s="17" t="s">
        <v>180</v>
      </c>
      <c r="D19" s="17" t="s">
        <v>33</v>
      </c>
      <c r="E19" s="17" t="s">
        <v>9</v>
      </c>
      <c r="F19" s="18" t="s">
        <v>10</v>
      </c>
      <c r="G19" s="18" t="s">
        <v>28</v>
      </c>
      <c r="H19" s="19">
        <v>1</v>
      </c>
      <c r="I19" s="20">
        <v>4</v>
      </c>
      <c r="J19" s="21">
        <v>4</v>
      </c>
      <c r="K19" s="21">
        <v>95</v>
      </c>
      <c r="L19" s="22" t="s">
        <v>38</v>
      </c>
      <c r="M19" s="23" t="s">
        <v>49</v>
      </c>
      <c r="N19" s="23" t="s">
        <v>49</v>
      </c>
      <c r="O19" s="23" t="s">
        <v>49</v>
      </c>
      <c r="P19" s="23" t="s">
        <v>49</v>
      </c>
      <c r="Q19" s="23" t="s">
        <v>49</v>
      </c>
      <c r="R19" s="23">
        <f t="shared" ref="R19:R20" si="3">IF(M19="SI",10,0)</f>
        <v>10</v>
      </c>
      <c r="S19" s="23">
        <f t="shared" ref="S19:S20" si="4">IF(N19="SI",15,0)</f>
        <v>15</v>
      </c>
      <c r="T19" s="23">
        <f t="shared" ref="T19:T20" si="5">IF(O19="SI",30,0)</f>
        <v>30</v>
      </c>
      <c r="U19" s="23">
        <f t="shared" ref="U19:U20" si="6">IF(P19="SI",10,0)</f>
        <v>10</v>
      </c>
      <c r="V19" s="23">
        <f t="shared" ref="V19:V20" si="7">IF(Q19="SI",25,0)</f>
        <v>25</v>
      </c>
      <c r="W19" s="23">
        <f t="shared" ref="W19:W20" si="8">SUM(R19:V19)</f>
        <v>90</v>
      </c>
      <c r="X19" s="23" t="s">
        <v>37</v>
      </c>
      <c r="Y19" s="24">
        <f t="shared" ref="Y19:Y20" si="9">+K19-W19</f>
        <v>5</v>
      </c>
      <c r="Z19" s="36">
        <v>43105</v>
      </c>
      <c r="AA19" s="26" t="s">
        <v>187</v>
      </c>
      <c r="AB19" s="27"/>
      <c r="AC19" s="27"/>
      <c r="AD19" s="14">
        <v>43193</v>
      </c>
      <c r="AE19" s="13" t="s">
        <v>107</v>
      </c>
      <c r="AF19" s="13"/>
      <c r="AG19" s="13"/>
    </row>
    <row r="20" spans="1:33" ht="102" customHeight="1" x14ac:dyDescent="0.25">
      <c r="A20" s="17">
        <v>6</v>
      </c>
      <c r="B20" s="17" t="s">
        <v>179</v>
      </c>
      <c r="C20" s="17" t="s">
        <v>181</v>
      </c>
      <c r="D20" s="17" t="s">
        <v>33</v>
      </c>
      <c r="E20" s="17" t="s">
        <v>9</v>
      </c>
      <c r="F20" s="18" t="s">
        <v>10</v>
      </c>
      <c r="G20" s="18" t="s">
        <v>28</v>
      </c>
      <c r="H20" s="19">
        <v>1</v>
      </c>
      <c r="I20" s="20">
        <v>4</v>
      </c>
      <c r="J20" s="21">
        <v>4</v>
      </c>
      <c r="K20" s="21">
        <v>95</v>
      </c>
      <c r="L20" s="22" t="s">
        <v>38</v>
      </c>
      <c r="M20" s="23" t="s">
        <v>49</v>
      </c>
      <c r="N20" s="23" t="s">
        <v>49</v>
      </c>
      <c r="O20" s="23" t="s">
        <v>49</v>
      </c>
      <c r="P20" s="23" t="s">
        <v>49</v>
      </c>
      <c r="Q20" s="23" t="s">
        <v>49</v>
      </c>
      <c r="R20" s="23">
        <f t="shared" si="3"/>
        <v>10</v>
      </c>
      <c r="S20" s="23">
        <f t="shared" si="4"/>
        <v>15</v>
      </c>
      <c r="T20" s="23">
        <f t="shared" si="5"/>
        <v>30</v>
      </c>
      <c r="U20" s="23">
        <f t="shared" si="6"/>
        <v>10</v>
      </c>
      <c r="V20" s="23">
        <f t="shared" si="7"/>
        <v>25</v>
      </c>
      <c r="W20" s="23">
        <f t="shared" si="8"/>
        <v>90</v>
      </c>
      <c r="X20" s="23" t="s">
        <v>37</v>
      </c>
      <c r="Y20" s="24">
        <f t="shared" si="9"/>
        <v>5</v>
      </c>
      <c r="Z20" s="36">
        <v>43105</v>
      </c>
      <c r="AA20" s="26" t="s">
        <v>187</v>
      </c>
      <c r="AB20" s="27"/>
      <c r="AC20" s="27"/>
      <c r="AD20" s="14">
        <v>43193</v>
      </c>
      <c r="AE20" s="13" t="s">
        <v>107</v>
      </c>
      <c r="AF20" s="13"/>
      <c r="AG20" s="13"/>
    </row>
    <row r="21" spans="1:33" ht="127.5" customHeight="1" x14ac:dyDescent="0.25">
      <c r="A21" s="17">
        <v>7</v>
      </c>
      <c r="B21" s="17" t="s">
        <v>128</v>
      </c>
      <c r="C21" s="22" t="s">
        <v>93</v>
      </c>
      <c r="D21" s="17" t="s">
        <v>88</v>
      </c>
      <c r="E21" s="17" t="s">
        <v>40</v>
      </c>
      <c r="F21" s="28" t="s">
        <v>13</v>
      </c>
      <c r="G21" s="18" t="s">
        <v>28</v>
      </c>
      <c r="H21" s="29">
        <v>2</v>
      </c>
      <c r="I21" s="29">
        <v>4.0000000000000018</v>
      </c>
      <c r="J21" s="21">
        <f>H21*I21</f>
        <v>8.0000000000000036</v>
      </c>
      <c r="K21" s="21">
        <v>95</v>
      </c>
      <c r="L21" s="22" t="s">
        <v>38</v>
      </c>
      <c r="M21" s="23" t="s">
        <v>49</v>
      </c>
      <c r="N21" s="23" t="s">
        <v>49</v>
      </c>
      <c r="O21" s="23" t="s">
        <v>49</v>
      </c>
      <c r="P21" s="23" t="s">
        <v>49</v>
      </c>
      <c r="Q21" s="23" t="s">
        <v>49</v>
      </c>
      <c r="R21" s="23">
        <f t="shared" ref="R21:R26" si="10">IF(M21="SI",10,0)</f>
        <v>10</v>
      </c>
      <c r="S21" s="23">
        <f t="shared" ref="S21:S26" si="11">IF(N21="SI",15,0)</f>
        <v>15</v>
      </c>
      <c r="T21" s="23">
        <f t="shared" ref="T21:T26" si="12">IF(O21="SI",30,0)</f>
        <v>30</v>
      </c>
      <c r="U21" s="23">
        <f t="shared" ref="U21:U26" si="13">IF(P21="SI",10,0)</f>
        <v>10</v>
      </c>
      <c r="V21" s="23">
        <f t="shared" ref="V21:V26" si="14">IF(Q21="SI",25,0)</f>
        <v>25</v>
      </c>
      <c r="W21" s="23">
        <f t="shared" ref="W21:W26" si="15">SUM(R21:V21)</f>
        <v>90</v>
      </c>
      <c r="X21" s="23" t="s">
        <v>37</v>
      </c>
      <c r="Y21" s="24">
        <f t="shared" ref="Y21:Y26" si="16">+K21-W21</f>
        <v>5</v>
      </c>
      <c r="Z21" s="36">
        <v>43105</v>
      </c>
      <c r="AA21" s="26" t="s">
        <v>105</v>
      </c>
      <c r="AB21" s="27"/>
      <c r="AC21" s="27"/>
      <c r="AD21" s="14">
        <v>43193</v>
      </c>
      <c r="AE21" s="13" t="s">
        <v>107</v>
      </c>
      <c r="AF21" s="13"/>
      <c r="AG21" s="13"/>
    </row>
    <row r="22" spans="1:33" ht="114" customHeight="1" x14ac:dyDescent="0.25">
      <c r="A22" s="17">
        <v>8</v>
      </c>
      <c r="B22" s="17" t="s">
        <v>128</v>
      </c>
      <c r="C22" s="22" t="s">
        <v>94</v>
      </c>
      <c r="D22" s="17" t="s">
        <v>88</v>
      </c>
      <c r="E22" s="17" t="s">
        <v>40</v>
      </c>
      <c r="F22" s="28" t="s">
        <v>13</v>
      </c>
      <c r="G22" s="18" t="s">
        <v>28</v>
      </c>
      <c r="H22" s="29">
        <v>1</v>
      </c>
      <c r="I22" s="29">
        <v>4</v>
      </c>
      <c r="J22" s="21">
        <f>H22*I22</f>
        <v>4</v>
      </c>
      <c r="K22" s="21">
        <v>95</v>
      </c>
      <c r="L22" s="22" t="s">
        <v>38</v>
      </c>
      <c r="M22" s="23" t="s">
        <v>49</v>
      </c>
      <c r="N22" s="23" t="s">
        <v>49</v>
      </c>
      <c r="O22" s="23" t="s">
        <v>49</v>
      </c>
      <c r="P22" s="23" t="s">
        <v>49</v>
      </c>
      <c r="Q22" s="23" t="s">
        <v>49</v>
      </c>
      <c r="R22" s="23">
        <f t="shared" si="10"/>
        <v>10</v>
      </c>
      <c r="S22" s="23">
        <f t="shared" si="11"/>
        <v>15</v>
      </c>
      <c r="T22" s="23">
        <f t="shared" si="12"/>
        <v>30</v>
      </c>
      <c r="U22" s="23">
        <f t="shared" si="13"/>
        <v>10</v>
      </c>
      <c r="V22" s="23">
        <f t="shared" si="14"/>
        <v>25</v>
      </c>
      <c r="W22" s="23">
        <f t="shared" si="15"/>
        <v>90</v>
      </c>
      <c r="X22" s="23" t="s">
        <v>37</v>
      </c>
      <c r="Y22" s="24">
        <f t="shared" si="16"/>
        <v>5</v>
      </c>
      <c r="Z22" s="36">
        <v>43105</v>
      </c>
      <c r="AA22" s="26" t="s">
        <v>105</v>
      </c>
      <c r="AB22" s="27"/>
      <c r="AC22" s="27"/>
      <c r="AD22" s="14">
        <v>43193</v>
      </c>
      <c r="AE22" s="13" t="s">
        <v>107</v>
      </c>
      <c r="AF22" s="13"/>
      <c r="AG22" s="13"/>
    </row>
    <row r="23" spans="1:33" ht="85.5" customHeight="1" x14ac:dyDescent="0.25">
      <c r="A23" s="17">
        <v>9</v>
      </c>
      <c r="B23" s="17" t="s">
        <v>128</v>
      </c>
      <c r="C23" s="22" t="s">
        <v>186</v>
      </c>
      <c r="D23" s="17" t="s">
        <v>33</v>
      </c>
      <c r="E23" s="17" t="s">
        <v>11</v>
      </c>
      <c r="F23" s="28" t="s">
        <v>12</v>
      </c>
      <c r="G23" s="18" t="s">
        <v>29</v>
      </c>
      <c r="H23" s="29">
        <v>2</v>
      </c>
      <c r="I23" s="29">
        <v>3</v>
      </c>
      <c r="J23" s="21">
        <f>H23*I23</f>
        <v>6</v>
      </c>
      <c r="K23" s="21">
        <v>97</v>
      </c>
      <c r="L23" s="22" t="s">
        <v>38</v>
      </c>
      <c r="M23" s="23" t="s">
        <v>49</v>
      </c>
      <c r="N23" s="23" t="s">
        <v>50</v>
      </c>
      <c r="O23" s="23" t="s">
        <v>49</v>
      </c>
      <c r="P23" s="23" t="s">
        <v>49</v>
      </c>
      <c r="Q23" s="23" t="s">
        <v>50</v>
      </c>
      <c r="R23" s="23">
        <f t="shared" si="10"/>
        <v>10</v>
      </c>
      <c r="S23" s="23">
        <f t="shared" si="11"/>
        <v>0</v>
      </c>
      <c r="T23" s="23">
        <f t="shared" si="12"/>
        <v>30</v>
      </c>
      <c r="U23" s="23">
        <f t="shared" si="13"/>
        <v>10</v>
      </c>
      <c r="V23" s="23">
        <f t="shared" si="14"/>
        <v>0</v>
      </c>
      <c r="W23" s="23">
        <f t="shared" si="15"/>
        <v>50</v>
      </c>
      <c r="X23" s="23" t="s">
        <v>29</v>
      </c>
      <c r="Y23" s="24">
        <f t="shared" si="16"/>
        <v>47</v>
      </c>
      <c r="Z23" s="36">
        <v>43105</v>
      </c>
      <c r="AA23" s="26" t="s">
        <v>188</v>
      </c>
      <c r="AB23" s="27"/>
      <c r="AC23" s="27"/>
      <c r="AD23" s="14">
        <v>43193</v>
      </c>
      <c r="AE23" s="13" t="s">
        <v>189</v>
      </c>
      <c r="AF23" s="13"/>
      <c r="AG23" s="13"/>
    </row>
    <row r="24" spans="1:33" ht="85.5" customHeight="1" x14ac:dyDescent="0.25">
      <c r="A24" s="17">
        <v>10</v>
      </c>
      <c r="B24" s="17" t="s">
        <v>128</v>
      </c>
      <c r="C24" s="30" t="s">
        <v>190</v>
      </c>
      <c r="D24" s="17" t="s">
        <v>33</v>
      </c>
      <c r="E24" s="17" t="s">
        <v>9</v>
      </c>
      <c r="F24" s="28" t="s">
        <v>12</v>
      </c>
      <c r="G24" s="18" t="s">
        <v>28</v>
      </c>
      <c r="H24" s="29">
        <v>1</v>
      </c>
      <c r="I24" s="29">
        <v>3</v>
      </c>
      <c r="J24" s="21">
        <f>H24*I24</f>
        <v>3</v>
      </c>
      <c r="K24" s="21">
        <v>95</v>
      </c>
      <c r="L24" s="22" t="s">
        <v>38</v>
      </c>
      <c r="M24" s="23" t="s">
        <v>49</v>
      </c>
      <c r="N24" s="23" t="s">
        <v>50</v>
      </c>
      <c r="O24" s="23" t="s">
        <v>49</v>
      </c>
      <c r="P24" s="23" t="s">
        <v>49</v>
      </c>
      <c r="Q24" s="23" t="s">
        <v>49</v>
      </c>
      <c r="R24" s="23">
        <f t="shared" si="10"/>
        <v>10</v>
      </c>
      <c r="S24" s="23">
        <f t="shared" si="11"/>
        <v>0</v>
      </c>
      <c r="T24" s="23">
        <f t="shared" si="12"/>
        <v>30</v>
      </c>
      <c r="U24" s="23">
        <f t="shared" si="13"/>
        <v>10</v>
      </c>
      <c r="V24" s="23">
        <f t="shared" si="14"/>
        <v>25</v>
      </c>
      <c r="W24" s="23">
        <f t="shared" si="15"/>
        <v>75</v>
      </c>
      <c r="X24" s="23" t="s">
        <v>29</v>
      </c>
      <c r="Y24" s="24">
        <f t="shared" si="16"/>
        <v>20</v>
      </c>
      <c r="Z24" s="36">
        <v>43105</v>
      </c>
      <c r="AA24" s="26" t="s">
        <v>191</v>
      </c>
      <c r="AB24" s="27"/>
      <c r="AC24" s="27"/>
      <c r="AD24" s="14">
        <v>43193</v>
      </c>
      <c r="AE24" s="13" t="s">
        <v>192</v>
      </c>
      <c r="AF24" s="13"/>
      <c r="AG24" s="13"/>
    </row>
    <row r="25" spans="1:33" ht="85.5" customHeight="1" x14ac:dyDescent="0.25">
      <c r="A25" s="17">
        <v>11</v>
      </c>
      <c r="B25" s="17" t="s">
        <v>128</v>
      </c>
      <c r="C25" s="22" t="s">
        <v>193</v>
      </c>
      <c r="D25" s="17" t="s">
        <v>33</v>
      </c>
      <c r="E25" s="17" t="s">
        <v>9</v>
      </c>
      <c r="F25" s="28" t="s">
        <v>12</v>
      </c>
      <c r="G25" s="18" t="s">
        <v>28</v>
      </c>
      <c r="H25" s="29">
        <v>2</v>
      </c>
      <c r="I25" s="29">
        <v>4</v>
      </c>
      <c r="J25" s="21">
        <f>H25*I25</f>
        <v>8</v>
      </c>
      <c r="K25" s="21">
        <v>95</v>
      </c>
      <c r="L25" s="22" t="s">
        <v>38</v>
      </c>
      <c r="M25" s="23" t="s">
        <v>49</v>
      </c>
      <c r="N25" s="23" t="s">
        <v>49</v>
      </c>
      <c r="O25" s="23" t="s">
        <v>50</v>
      </c>
      <c r="P25" s="23" t="s">
        <v>49</v>
      </c>
      <c r="Q25" s="23" t="s">
        <v>49</v>
      </c>
      <c r="R25" s="23">
        <f t="shared" si="10"/>
        <v>10</v>
      </c>
      <c r="S25" s="23">
        <f t="shared" si="11"/>
        <v>15</v>
      </c>
      <c r="T25" s="23">
        <f t="shared" si="12"/>
        <v>0</v>
      </c>
      <c r="U25" s="23">
        <f t="shared" si="13"/>
        <v>10</v>
      </c>
      <c r="V25" s="23">
        <f t="shared" si="14"/>
        <v>25</v>
      </c>
      <c r="W25" s="23">
        <f t="shared" si="15"/>
        <v>60</v>
      </c>
      <c r="X25" s="23" t="s">
        <v>29</v>
      </c>
      <c r="Y25" s="24">
        <f t="shared" si="16"/>
        <v>35</v>
      </c>
      <c r="Z25" s="36">
        <v>43105</v>
      </c>
      <c r="AA25" s="26" t="s">
        <v>194</v>
      </c>
      <c r="AB25" s="27"/>
      <c r="AC25" s="27"/>
      <c r="AD25" s="14">
        <v>43193</v>
      </c>
      <c r="AE25" s="13" t="s">
        <v>195</v>
      </c>
      <c r="AF25" s="13"/>
      <c r="AG25" s="13"/>
    </row>
    <row r="26" spans="1:33" ht="45" customHeight="1" x14ac:dyDescent="0.25">
      <c r="A26" s="40">
        <v>12</v>
      </c>
      <c r="B26" s="40" t="s">
        <v>63</v>
      </c>
      <c r="C26" s="40" t="s">
        <v>70</v>
      </c>
      <c r="D26" s="40" t="s">
        <v>67</v>
      </c>
      <c r="E26" s="40" t="s">
        <v>68</v>
      </c>
      <c r="F26" s="44" t="s">
        <v>10</v>
      </c>
      <c r="G26" s="44" t="s">
        <v>29</v>
      </c>
      <c r="H26" s="43">
        <v>2</v>
      </c>
      <c r="I26" s="43">
        <v>3.0000000000000009</v>
      </c>
      <c r="J26" s="47">
        <f t="shared" ref="J26" si="17">(H26*I26)</f>
        <v>6.0000000000000018</v>
      </c>
      <c r="K26" s="47">
        <v>95</v>
      </c>
      <c r="L26" s="46" t="s">
        <v>69</v>
      </c>
      <c r="M26" s="71" t="s">
        <v>49</v>
      </c>
      <c r="N26" s="71" t="s">
        <v>49</v>
      </c>
      <c r="O26" s="71" t="s">
        <v>50</v>
      </c>
      <c r="P26" s="71" t="s">
        <v>49</v>
      </c>
      <c r="Q26" s="71" t="s">
        <v>49</v>
      </c>
      <c r="R26" s="71">
        <f t="shared" si="10"/>
        <v>10</v>
      </c>
      <c r="S26" s="71">
        <f t="shared" si="11"/>
        <v>15</v>
      </c>
      <c r="T26" s="71">
        <f t="shared" si="12"/>
        <v>0</v>
      </c>
      <c r="U26" s="71">
        <f t="shared" si="13"/>
        <v>10</v>
      </c>
      <c r="V26" s="71">
        <f t="shared" si="14"/>
        <v>25</v>
      </c>
      <c r="W26" s="71">
        <f t="shared" si="15"/>
        <v>60</v>
      </c>
      <c r="X26" s="83" t="s">
        <v>29</v>
      </c>
      <c r="Y26" s="83">
        <f t="shared" si="16"/>
        <v>35</v>
      </c>
      <c r="Z26" s="69">
        <v>43164</v>
      </c>
      <c r="AA26" s="48" t="s">
        <v>106</v>
      </c>
      <c r="AB26" s="88"/>
      <c r="AC26" s="88"/>
      <c r="AD26" s="70">
        <v>43193</v>
      </c>
      <c r="AE26" s="61" t="s">
        <v>108</v>
      </c>
      <c r="AF26" s="61"/>
      <c r="AG26" s="61"/>
    </row>
    <row r="27" spans="1:33" ht="43.5" customHeight="1" x14ac:dyDescent="0.25">
      <c r="A27" s="40"/>
      <c r="B27" s="40"/>
      <c r="C27" s="40"/>
      <c r="D27" s="40"/>
      <c r="E27" s="40"/>
      <c r="F27" s="44"/>
      <c r="G27" s="44"/>
      <c r="H27" s="43"/>
      <c r="I27" s="43"/>
      <c r="J27" s="47"/>
      <c r="K27" s="47"/>
      <c r="L27" s="46"/>
      <c r="M27" s="71"/>
      <c r="N27" s="71"/>
      <c r="O27" s="71"/>
      <c r="P27" s="71"/>
      <c r="Q27" s="71"/>
      <c r="R27" s="71"/>
      <c r="S27" s="71"/>
      <c r="T27" s="71"/>
      <c r="U27" s="71"/>
      <c r="V27" s="71"/>
      <c r="W27" s="71"/>
      <c r="X27" s="83"/>
      <c r="Y27" s="83"/>
      <c r="Z27" s="69"/>
      <c r="AA27" s="48"/>
      <c r="AB27" s="88"/>
      <c r="AC27" s="88"/>
      <c r="AD27" s="70"/>
      <c r="AE27" s="61"/>
      <c r="AF27" s="61"/>
      <c r="AG27" s="61"/>
    </row>
    <row r="28" spans="1:33" ht="28.5" customHeight="1" x14ac:dyDescent="0.25">
      <c r="A28" s="40"/>
      <c r="B28" s="40"/>
      <c r="C28" s="40"/>
      <c r="D28" s="40"/>
      <c r="E28" s="40"/>
      <c r="F28" s="44"/>
      <c r="G28" s="44"/>
      <c r="H28" s="43"/>
      <c r="I28" s="43"/>
      <c r="J28" s="47"/>
      <c r="K28" s="47"/>
      <c r="L28" s="46"/>
      <c r="M28" s="71"/>
      <c r="N28" s="71"/>
      <c r="O28" s="71"/>
      <c r="P28" s="71"/>
      <c r="Q28" s="71"/>
      <c r="R28" s="71"/>
      <c r="S28" s="71"/>
      <c r="T28" s="71"/>
      <c r="U28" s="71"/>
      <c r="V28" s="71"/>
      <c r="W28" s="71"/>
      <c r="X28" s="83"/>
      <c r="Y28" s="83"/>
      <c r="Z28" s="69"/>
      <c r="AA28" s="48"/>
      <c r="AB28" s="88"/>
      <c r="AC28" s="88"/>
      <c r="AD28" s="70"/>
      <c r="AE28" s="61"/>
      <c r="AF28" s="61"/>
      <c r="AG28" s="61"/>
    </row>
    <row r="29" spans="1:33" ht="26.25" customHeight="1" x14ac:dyDescent="0.25">
      <c r="A29" s="40">
        <v>13</v>
      </c>
      <c r="B29" s="40" t="s">
        <v>63</v>
      </c>
      <c r="C29" s="40" t="s">
        <v>64</v>
      </c>
      <c r="D29" s="40" t="s">
        <v>67</v>
      </c>
      <c r="E29" s="40" t="s">
        <v>68</v>
      </c>
      <c r="F29" s="44" t="s">
        <v>12</v>
      </c>
      <c r="G29" s="44" t="s">
        <v>28</v>
      </c>
      <c r="H29" s="43">
        <v>2</v>
      </c>
      <c r="I29" s="43">
        <v>3</v>
      </c>
      <c r="J29" s="47">
        <f t="shared" ref="J29" si="18">(H29*I29)</f>
        <v>6</v>
      </c>
      <c r="K29" s="47">
        <v>95</v>
      </c>
      <c r="L29" s="61" t="s">
        <v>69</v>
      </c>
      <c r="M29" s="71" t="s">
        <v>49</v>
      </c>
      <c r="N29" s="71" t="s">
        <v>49</v>
      </c>
      <c r="O29" s="71" t="s">
        <v>50</v>
      </c>
      <c r="P29" s="71" t="s">
        <v>49</v>
      </c>
      <c r="Q29" s="71" t="s">
        <v>49</v>
      </c>
      <c r="R29" s="71">
        <f>IF(M29="SI",10,0)</f>
        <v>10</v>
      </c>
      <c r="S29" s="71">
        <f>IF(N29="SI",15,0)</f>
        <v>15</v>
      </c>
      <c r="T29" s="71">
        <f>IF(O29="SI",30,0)</f>
        <v>0</v>
      </c>
      <c r="U29" s="71">
        <f>IF(P29="SI",10,0)</f>
        <v>10</v>
      </c>
      <c r="V29" s="71">
        <f>IF(Q29="SI",25,0)</f>
        <v>25</v>
      </c>
      <c r="W29" s="71">
        <f>SUM(R29:V29)</f>
        <v>60</v>
      </c>
      <c r="X29" s="83" t="s">
        <v>29</v>
      </c>
      <c r="Y29" s="83">
        <f>+K29-W29</f>
        <v>35</v>
      </c>
      <c r="Z29" s="69">
        <v>43164</v>
      </c>
      <c r="AA29" s="48" t="s">
        <v>106</v>
      </c>
      <c r="AB29" s="88"/>
      <c r="AC29" s="88"/>
      <c r="AD29" s="70">
        <v>43193</v>
      </c>
      <c r="AE29" s="61" t="s">
        <v>108</v>
      </c>
      <c r="AF29" s="61"/>
      <c r="AG29" s="61"/>
    </row>
    <row r="30" spans="1:33" ht="28.5" customHeight="1" x14ac:dyDescent="0.25">
      <c r="A30" s="40"/>
      <c r="B30" s="40"/>
      <c r="C30" s="40"/>
      <c r="D30" s="40"/>
      <c r="E30" s="40"/>
      <c r="F30" s="44"/>
      <c r="G30" s="44"/>
      <c r="H30" s="43"/>
      <c r="I30" s="43"/>
      <c r="J30" s="47"/>
      <c r="K30" s="47"/>
      <c r="L30" s="61"/>
      <c r="M30" s="71"/>
      <c r="N30" s="71"/>
      <c r="O30" s="71"/>
      <c r="P30" s="71"/>
      <c r="Q30" s="71"/>
      <c r="R30" s="71"/>
      <c r="S30" s="71"/>
      <c r="T30" s="71"/>
      <c r="U30" s="71"/>
      <c r="V30" s="71"/>
      <c r="W30" s="71"/>
      <c r="X30" s="83"/>
      <c r="Y30" s="83"/>
      <c r="Z30" s="69"/>
      <c r="AA30" s="48"/>
      <c r="AB30" s="88"/>
      <c r="AC30" s="88"/>
      <c r="AD30" s="70"/>
      <c r="AE30" s="61"/>
      <c r="AF30" s="61"/>
      <c r="AG30" s="61"/>
    </row>
    <row r="31" spans="1:33" ht="67.5" customHeight="1" x14ac:dyDescent="0.25">
      <c r="A31" s="40"/>
      <c r="B31" s="40"/>
      <c r="C31" s="40"/>
      <c r="D31" s="40"/>
      <c r="E31" s="40"/>
      <c r="F31" s="44"/>
      <c r="G31" s="44"/>
      <c r="H31" s="43"/>
      <c r="I31" s="43"/>
      <c r="J31" s="47"/>
      <c r="K31" s="47"/>
      <c r="L31" s="61"/>
      <c r="M31" s="71"/>
      <c r="N31" s="71"/>
      <c r="O31" s="71"/>
      <c r="P31" s="71"/>
      <c r="Q31" s="71"/>
      <c r="R31" s="71"/>
      <c r="S31" s="71"/>
      <c r="T31" s="71"/>
      <c r="U31" s="71"/>
      <c r="V31" s="71"/>
      <c r="W31" s="71"/>
      <c r="X31" s="83"/>
      <c r="Y31" s="83"/>
      <c r="Z31" s="69"/>
      <c r="AA31" s="48"/>
      <c r="AB31" s="88"/>
      <c r="AC31" s="88"/>
      <c r="AD31" s="70"/>
      <c r="AE31" s="61"/>
      <c r="AF31" s="61"/>
      <c r="AG31" s="61"/>
    </row>
    <row r="32" spans="1:33" ht="29.25" customHeight="1" x14ac:dyDescent="0.25">
      <c r="A32" s="40">
        <v>14</v>
      </c>
      <c r="B32" s="51" t="s">
        <v>72</v>
      </c>
      <c r="C32" s="40" t="s">
        <v>71</v>
      </c>
      <c r="D32" s="40" t="s">
        <v>67</v>
      </c>
      <c r="E32" s="40" t="s">
        <v>68</v>
      </c>
      <c r="F32" s="44" t="s">
        <v>10</v>
      </c>
      <c r="G32" s="44" t="s">
        <v>28</v>
      </c>
      <c r="H32" s="43">
        <v>1</v>
      </c>
      <c r="I32" s="43">
        <v>3.0000000000000009</v>
      </c>
      <c r="J32" s="47">
        <f t="shared" ref="J32" si="19">(H32*I32)</f>
        <v>3.0000000000000009</v>
      </c>
      <c r="K32" s="47">
        <v>95</v>
      </c>
      <c r="L32" s="61" t="s">
        <v>69</v>
      </c>
      <c r="M32" s="71" t="s">
        <v>49</v>
      </c>
      <c r="N32" s="71" t="s">
        <v>49</v>
      </c>
      <c r="O32" s="71" t="s">
        <v>50</v>
      </c>
      <c r="P32" s="71" t="s">
        <v>49</v>
      </c>
      <c r="Q32" s="71" t="s">
        <v>49</v>
      </c>
      <c r="R32" s="71">
        <f>IF(M32="SI",10,0)</f>
        <v>10</v>
      </c>
      <c r="S32" s="71">
        <f>IF(N32="SI",15,0)</f>
        <v>15</v>
      </c>
      <c r="T32" s="71">
        <f>IF(O32="SI",30,0)</f>
        <v>0</v>
      </c>
      <c r="U32" s="71">
        <f>IF(P32="SI",10,0)</f>
        <v>10</v>
      </c>
      <c r="V32" s="71">
        <f>IF(Q32="SI",25,0)</f>
        <v>25</v>
      </c>
      <c r="W32" s="71">
        <f>SUM(R32:V32)</f>
        <v>60</v>
      </c>
      <c r="X32" s="83" t="s">
        <v>29</v>
      </c>
      <c r="Y32" s="83">
        <f>+K32-W32</f>
        <v>35</v>
      </c>
      <c r="Z32" s="69">
        <v>43164</v>
      </c>
      <c r="AA32" s="48" t="s">
        <v>106</v>
      </c>
      <c r="AB32" s="88"/>
      <c r="AC32" s="88"/>
      <c r="AD32" s="70">
        <v>43193</v>
      </c>
      <c r="AE32" s="61" t="s">
        <v>109</v>
      </c>
      <c r="AF32" s="61"/>
      <c r="AG32" s="61"/>
    </row>
    <row r="33" spans="1:33" ht="21" customHeight="1" x14ac:dyDescent="0.25">
      <c r="A33" s="40"/>
      <c r="B33" s="51"/>
      <c r="C33" s="40"/>
      <c r="D33" s="40"/>
      <c r="E33" s="40"/>
      <c r="F33" s="44"/>
      <c r="G33" s="44"/>
      <c r="H33" s="43"/>
      <c r="I33" s="43"/>
      <c r="J33" s="47"/>
      <c r="K33" s="47"/>
      <c r="L33" s="61"/>
      <c r="M33" s="71"/>
      <c r="N33" s="71"/>
      <c r="O33" s="71"/>
      <c r="P33" s="71"/>
      <c r="Q33" s="71"/>
      <c r="R33" s="71"/>
      <c r="S33" s="71"/>
      <c r="T33" s="71"/>
      <c r="U33" s="71"/>
      <c r="V33" s="71"/>
      <c r="W33" s="71"/>
      <c r="X33" s="83"/>
      <c r="Y33" s="83"/>
      <c r="Z33" s="69"/>
      <c r="AA33" s="48"/>
      <c r="AB33" s="88"/>
      <c r="AC33" s="88"/>
      <c r="AD33" s="70"/>
      <c r="AE33" s="61"/>
      <c r="AF33" s="61"/>
      <c r="AG33" s="61"/>
    </row>
    <row r="34" spans="1:33" ht="37.5" customHeight="1" x14ac:dyDescent="0.25">
      <c r="A34" s="40"/>
      <c r="B34" s="51"/>
      <c r="C34" s="40"/>
      <c r="D34" s="40"/>
      <c r="E34" s="40"/>
      <c r="F34" s="44"/>
      <c r="G34" s="44"/>
      <c r="H34" s="43"/>
      <c r="I34" s="43"/>
      <c r="J34" s="47"/>
      <c r="K34" s="47"/>
      <c r="L34" s="61"/>
      <c r="M34" s="71"/>
      <c r="N34" s="71"/>
      <c r="O34" s="71"/>
      <c r="P34" s="71"/>
      <c r="Q34" s="71"/>
      <c r="R34" s="71"/>
      <c r="S34" s="71"/>
      <c r="T34" s="71"/>
      <c r="U34" s="71"/>
      <c r="V34" s="71"/>
      <c r="W34" s="71"/>
      <c r="X34" s="83"/>
      <c r="Y34" s="83"/>
      <c r="Z34" s="69"/>
      <c r="AA34" s="48"/>
      <c r="AB34" s="88"/>
      <c r="AC34" s="88"/>
      <c r="AD34" s="70"/>
      <c r="AE34" s="61"/>
      <c r="AF34" s="61"/>
      <c r="AG34" s="61"/>
    </row>
    <row r="35" spans="1:33" ht="15" customHeight="1" x14ac:dyDescent="0.25">
      <c r="A35" s="40">
        <v>15</v>
      </c>
      <c r="B35" s="51" t="s">
        <v>72</v>
      </c>
      <c r="C35" s="50" t="s">
        <v>73</v>
      </c>
      <c r="D35" s="40" t="s">
        <v>33</v>
      </c>
      <c r="E35" s="40" t="s">
        <v>9</v>
      </c>
      <c r="F35" s="49" t="s">
        <v>10</v>
      </c>
      <c r="G35" s="44" t="s">
        <v>29</v>
      </c>
      <c r="H35" s="43">
        <v>3</v>
      </c>
      <c r="I35" s="43">
        <v>5</v>
      </c>
      <c r="J35" s="47">
        <f t="shared" ref="J35" si="20">(H35*I35)</f>
        <v>15</v>
      </c>
      <c r="K35" s="47">
        <v>97</v>
      </c>
      <c r="L35" s="46" t="s">
        <v>38</v>
      </c>
      <c r="M35" s="71" t="s">
        <v>49</v>
      </c>
      <c r="N35" s="71" t="s">
        <v>49</v>
      </c>
      <c r="O35" s="71" t="s">
        <v>50</v>
      </c>
      <c r="P35" s="71" t="s">
        <v>49</v>
      </c>
      <c r="Q35" s="71" t="s">
        <v>49</v>
      </c>
      <c r="R35" s="71">
        <f>IF(M35="SI",10,0)</f>
        <v>10</v>
      </c>
      <c r="S35" s="71">
        <f>IF(N35="SI",15,0)</f>
        <v>15</v>
      </c>
      <c r="T35" s="71">
        <f>IF(O35="SI",30,0)</f>
        <v>0</v>
      </c>
      <c r="U35" s="71">
        <f>IF(P35="SI",10,0)</f>
        <v>10</v>
      </c>
      <c r="V35" s="71">
        <f>IF(Q35="SI",25,0)</f>
        <v>25</v>
      </c>
      <c r="W35" s="71">
        <f>SUM(R35:V35)</f>
        <v>60</v>
      </c>
      <c r="X35" s="83" t="s">
        <v>29</v>
      </c>
      <c r="Y35" s="83">
        <f>+K35-W35</f>
        <v>37</v>
      </c>
      <c r="Z35" s="69">
        <v>43164</v>
      </c>
      <c r="AA35" s="48" t="s">
        <v>110</v>
      </c>
      <c r="AB35" s="88"/>
      <c r="AC35" s="88"/>
      <c r="AD35" s="70">
        <v>43193</v>
      </c>
      <c r="AE35" s="46" t="s">
        <v>113</v>
      </c>
      <c r="AF35" s="61"/>
      <c r="AG35" s="61"/>
    </row>
    <row r="36" spans="1:33" ht="37.5" customHeight="1" x14ac:dyDescent="0.25">
      <c r="A36" s="40"/>
      <c r="B36" s="51"/>
      <c r="C36" s="50"/>
      <c r="D36" s="40"/>
      <c r="E36" s="40"/>
      <c r="F36" s="49"/>
      <c r="G36" s="44"/>
      <c r="H36" s="43"/>
      <c r="I36" s="43"/>
      <c r="J36" s="47"/>
      <c r="K36" s="47"/>
      <c r="L36" s="46"/>
      <c r="M36" s="71"/>
      <c r="N36" s="71"/>
      <c r="O36" s="71"/>
      <c r="P36" s="71"/>
      <c r="Q36" s="71"/>
      <c r="R36" s="71"/>
      <c r="S36" s="71"/>
      <c r="T36" s="71"/>
      <c r="U36" s="71"/>
      <c r="V36" s="71"/>
      <c r="W36" s="71"/>
      <c r="X36" s="83"/>
      <c r="Y36" s="83"/>
      <c r="Z36" s="69"/>
      <c r="AA36" s="48"/>
      <c r="AB36" s="88"/>
      <c r="AC36" s="88"/>
      <c r="AD36" s="70"/>
      <c r="AE36" s="46"/>
      <c r="AF36" s="61"/>
      <c r="AG36" s="61"/>
    </row>
    <row r="37" spans="1:33" ht="84.75" customHeight="1" x14ac:dyDescent="0.25">
      <c r="A37" s="40"/>
      <c r="B37" s="51"/>
      <c r="C37" s="50"/>
      <c r="D37" s="40"/>
      <c r="E37" s="40"/>
      <c r="F37" s="49"/>
      <c r="G37" s="44"/>
      <c r="H37" s="43"/>
      <c r="I37" s="43"/>
      <c r="J37" s="47"/>
      <c r="K37" s="47"/>
      <c r="L37" s="46"/>
      <c r="M37" s="71"/>
      <c r="N37" s="71"/>
      <c r="O37" s="71"/>
      <c r="P37" s="71"/>
      <c r="Q37" s="71"/>
      <c r="R37" s="71"/>
      <c r="S37" s="71"/>
      <c r="T37" s="71"/>
      <c r="U37" s="71"/>
      <c r="V37" s="71"/>
      <c r="W37" s="71"/>
      <c r="X37" s="83"/>
      <c r="Y37" s="83"/>
      <c r="Z37" s="69"/>
      <c r="AA37" s="48"/>
      <c r="AB37" s="88"/>
      <c r="AC37" s="88"/>
      <c r="AD37" s="70"/>
      <c r="AE37" s="46"/>
      <c r="AF37" s="61"/>
      <c r="AG37" s="61"/>
    </row>
    <row r="38" spans="1:33" ht="36" customHeight="1" x14ac:dyDescent="0.25">
      <c r="A38" s="40">
        <v>16</v>
      </c>
      <c r="B38" s="51" t="s">
        <v>72</v>
      </c>
      <c r="C38" s="50" t="s">
        <v>75</v>
      </c>
      <c r="D38" s="40" t="s">
        <v>33</v>
      </c>
      <c r="E38" s="40" t="s">
        <v>11</v>
      </c>
      <c r="F38" s="49" t="s">
        <v>12</v>
      </c>
      <c r="G38" s="44" t="s">
        <v>29</v>
      </c>
      <c r="H38" s="43">
        <v>3</v>
      </c>
      <c r="I38" s="43">
        <v>3.0000000000000009</v>
      </c>
      <c r="J38" s="47">
        <f t="shared" ref="J38" si="21">(H38*I38)</f>
        <v>9.0000000000000036</v>
      </c>
      <c r="K38" s="47">
        <v>95</v>
      </c>
      <c r="L38" s="61" t="s">
        <v>69</v>
      </c>
      <c r="M38" s="71" t="s">
        <v>49</v>
      </c>
      <c r="N38" s="71" t="s">
        <v>49</v>
      </c>
      <c r="O38" s="71" t="s">
        <v>50</v>
      </c>
      <c r="P38" s="71" t="s">
        <v>49</v>
      </c>
      <c r="Q38" s="71" t="s">
        <v>49</v>
      </c>
      <c r="R38" s="71">
        <f>IF(M38="SI",10,0)</f>
        <v>10</v>
      </c>
      <c r="S38" s="71">
        <f>IF(N38="SI",15,0)</f>
        <v>15</v>
      </c>
      <c r="T38" s="71">
        <f>IF(O38="SI",30,0)</f>
        <v>0</v>
      </c>
      <c r="U38" s="71">
        <f>IF(P38="SI",10,0)</f>
        <v>10</v>
      </c>
      <c r="V38" s="71">
        <f>IF(Q38="SI",25,0)</f>
        <v>25</v>
      </c>
      <c r="W38" s="71">
        <f>SUM(R38:V38)</f>
        <v>60</v>
      </c>
      <c r="X38" s="83" t="s">
        <v>29</v>
      </c>
      <c r="Y38" s="83">
        <f>+K38-W38</f>
        <v>35</v>
      </c>
      <c r="Z38" s="69">
        <v>43164</v>
      </c>
      <c r="AA38" s="48" t="s">
        <v>111</v>
      </c>
      <c r="AB38" s="88"/>
      <c r="AC38" s="88"/>
      <c r="AD38" s="70">
        <v>43193</v>
      </c>
      <c r="AE38" s="46" t="s">
        <v>116</v>
      </c>
      <c r="AF38" s="61"/>
      <c r="AG38" s="61"/>
    </row>
    <row r="39" spans="1:33" ht="54.75" customHeight="1" x14ac:dyDescent="0.25">
      <c r="A39" s="40"/>
      <c r="B39" s="51"/>
      <c r="C39" s="50"/>
      <c r="D39" s="40"/>
      <c r="E39" s="40"/>
      <c r="F39" s="49"/>
      <c r="G39" s="44"/>
      <c r="H39" s="43"/>
      <c r="I39" s="43"/>
      <c r="J39" s="47"/>
      <c r="K39" s="47"/>
      <c r="L39" s="61"/>
      <c r="M39" s="71"/>
      <c r="N39" s="71"/>
      <c r="O39" s="71"/>
      <c r="P39" s="71"/>
      <c r="Q39" s="71"/>
      <c r="R39" s="71"/>
      <c r="S39" s="71"/>
      <c r="T39" s="71"/>
      <c r="U39" s="71"/>
      <c r="V39" s="71"/>
      <c r="W39" s="71"/>
      <c r="X39" s="83"/>
      <c r="Y39" s="83"/>
      <c r="Z39" s="69"/>
      <c r="AA39" s="48"/>
      <c r="AB39" s="88"/>
      <c r="AC39" s="88"/>
      <c r="AD39" s="70"/>
      <c r="AE39" s="46"/>
      <c r="AF39" s="61"/>
      <c r="AG39" s="61"/>
    </row>
    <row r="40" spans="1:33" ht="64.5" customHeight="1" x14ac:dyDescent="0.25">
      <c r="A40" s="40"/>
      <c r="B40" s="51"/>
      <c r="C40" s="50"/>
      <c r="D40" s="40"/>
      <c r="E40" s="40"/>
      <c r="F40" s="49"/>
      <c r="G40" s="44"/>
      <c r="H40" s="43"/>
      <c r="I40" s="43"/>
      <c r="J40" s="47"/>
      <c r="K40" s="47"/>
      <c r="L40" s="61"/>
      <c r="M40" s="71"/>
      <c r="N40" s="71"/>
      <c r="O40" s="71"/>
      <c r="P40" s="71"/>
      <c r="Q40" s="71"/>
      <c r="R40" s="71"/>
      <c r="S40" s="71"/>
      <c r="T40" s="71"/>
      <c r="U40" s="71"/>
      <c r="V40" s="71"/>
      <c r="W40" s="71"/>
      <c r="X40" s="83"/>
      <c r="Y40" s="83"/>
      <c r="Z40" s="69"/>
      <c r="AA40" s="48"/>
      <c r="AB40" s="88"/>
      <c r="AC40" s="88"/>
      <c r="AD40" s="70"/>
      <c r="AE40" s="46"/>
      <c r="AF40" s="61"/>
      <c r="AG40" s="61"/>
    </row>
    <row r="41" spans="1:33" ht="45" customHeight="1" x14ac:dyDescent="0.25">
      <c r="A41" s="40">
        <v>17</v>
      </c>
      <c r="B41" s="51" t="s">
        <v>72</v>
      </c>
      <c r="C41" s="50" t="s">
        <v>74</v>
      </c>
      <c r="D41" s="40" t="s">
        <v>67</v>
      </c>
      <c r="E41" s="40" t="s">
        <v>68</v>
      </c>
      <c r="F41" s="49" t="s">
        <v>12</v>
      </c>
      <c r="G41" s="44" t="s">
        <v>28</v>
      </c>
      <c r="H41" s="43">
        <v>1</v>
      </c>
      <c r="I41" s="43">
        <v>3</v>
      </c>
      <c r="J41" s="47">
        <f t="shared" ref="J41" si="22">(H41*I41)</f>
        <v>3</v>
      </c>
      <c r="K41" s="47">
        <v>95</v>
      </c>
      <c r="L41" s="61" t="s">
        <v>69</v>
      </c>
      <c r="M41" s="71" t="s">
        <v>49</v>
      </c>
      <c r="N41" s="71" t="s">
        <v>49</v>
      </c>
      <c r="O41" s="71" t="s">
        <v>50</v>
      </c>
      <c r="P41" s="71" t="s">
        <v>49</v>
      </c>
      <c r="Q41" s="71" t="s">
        <v>49</v>
      </c>
      <c r="R41" s="71">
        <f>IF(M41="SI",10,0)</f>
        <v>10</v>
      </c>
      <c r="S41" s="71">
        <f>IF(N41="SI",15,0)</f>
        <v>15</v>
      </c>
      <c r="T41" s="71">
        <f>IF(O41="SI",30,0)</f>
        <v>0</v>
      </c>
      <c r="U41" s="71">
        <f>IF(P41="SI",10,0)</f>
        <v>10</v>
      </c>
      <c r="V41" s="71">
        <f>IF(Q41="SI",25,0)</f>
        <v>25</v>
      </c>
      <c r="W41" s="71">
        <f>SUM(R41:V41)</f>
        <v>60</v>
      </c>
      <c r="X41" s="83" t="s">
        <v>29</v>
      </c>
      <c r="Y41" s="83">
        <f>+K41-W41</f>
        <v>35</v>
      </c>
      <c r="Z41" s="69">
        <v>43164</v>
      </c>
      <c r="AA41" s="48" t="s">
        <v>111</v>
      </c>
      <c r="AB41" s="88"/>
      <c r="AC41" s="88"/>
      <c r="AD41" s="70">
        <v>43193</v>
      </c>
      <c r="AE41" s="46" t="s">
        <v>116</v>
      </c>
      <c r="AF41" s="61"/>
      <c r="AG41" s="61"/>
    </row>
    <row r="42" spans="1:33" ht="42" customHeight="1" x14ac:dyDescent="0.25">
      <c r="A42" s="40"/>
      <c r="B42" s="51"/>
      <c r="C42" s="50"/>
      <c r="D42" s="40"/>
      <c r="E42" s="40"/>
      <c r="F42" s="49"/>
      <c r="G42" s="44"/>
      <c r="H42" s="43"/>
      <c r="I42" s="43"/>
      <c r="J42" s="47"/>
      <c r="K42" s="47"/>
      <c r="L42" s="61"/>
      <c r="M42" s="71"/>
      <c r="N42" s="71"/>
      <c r="O42" s="71"/>
      <c r="P42" s="71"/>
      <c r="Q42" s="71"/>
      <c r="R42" s="71"/>
      <c r="S42" s="71"/>
      <c r="T42" s="71"/>
      <c r="U42" s="71"/>
      <c r="V42" s="71"/>
      <c r="W42" s="71"/>
      <c r="X42" s="83"/>
      <c r="Y42" s="83"/>
      <c r="Z42" s="69"/>
      <c r="AA42" s="48"/>
      <c r="AB42" s="88"/>
      <c r="AC42" s="88"/>
      <c r="AD42" s="70"/>
      <c r="AE42" s="46"/>
      <c r="AF42" s="61"/>
      <c r="AG42" s="61"/>
    </row>
    <row r="43" spans="1:33" ht="60" customHeight="1" x14ac:dyDescent="0.25">
      <c r="A43" s="40"/>
      <c r="B43" s="51"/>
      <c r="C43" s="50"/>
      <c r="D43" s="40"/>
      <c r="E43" s="40"/>
      <c r="F43" s="49"/>
      <c r="G43" s="44"/>
      <c r="H43" s="43"/>
      <c r="I43" s="43"/>
      <c r="J43" s="47"/>
      <c r="K43" s="47"/>
      <c r="L43" s="61"/>
      <c r="M43" s="71"/>
      <c r="N43" s="71"/>
      <c r="O43" s="71"/>
      <c r="P43" s="71"/>
      <c r="Q43" s="71"/>
      <c r="R43" s="71"/>
      <c r="S43" s="71"/>
      <c r="T43" s="71"/>
      <c r="U43" s="71"/>
      <c r="V43" s="71"/>
      <c r="W43" s="71"/>
      <c r="X43" s="83"/>
      <c r="Y43" s="83"/>
      <c r="Z43" s="69"/>
      <c r="AA43" s="48"/>
      <c r="AB43" s="88"/>
      <c r="AC43" s="88"/>
      <c r="AD43" s="70"/>
      <c r="AE43" s="46"/>
      <c r="AF43" s="61"/>
      <c r="AG43" s="61"/>
    </row>
    <row r="44" spans="1:33" ht="25.5" customHeight="1" x14ac:dyDescent="0.25">
      <c r="A44" s="40">
        <v>18</v>
      </c>
      <c r="B44" s="40" t="s">
        <v>63</v>
      </c>
      <c r="C44" s="41" t="s">
        <v>76</v>
      </c>
      <c r="D44" s="40" t="s">
        <v>33</v>
      </c>
      <c r="E44" s="40" t="s">
        <v>11</v>
      </c>
      <c r="F44" s="42" t="s">
        <v>12</v>
      </c>
      <c r="G44" s="44" t="s">
        <v>29</v>
      </c>
      <c r="H44" s="43">
        <v>3</v>
      </c>
      <c r="I44" s="43">
        <v>4</v>
      </c>
      <c r="J44" s="47">
        <f t="shared" ref="J44" si="23">(H44*I44)</f>
        <v>12</v>
      </c>
      <c r="K44" s="47">
        <v>97</v>
      </c>
      <c r="L44" s="61" t="s">
        <v>69</v>
      </c>
      <c r="M44" s="71" t="s">
        <v>49</v>
      </c>
      <c r="N44" s="71" t="s">
        <v>49</v>
      </c>
      <c r="O44" s="71" t="s">
        <v>50</v>
      </c>
      <c r="P44" s="71" t="s">
        <v>49</v>
      </c>
      <c r="Q44" s="71" t="s">
        <v>49</v>
      </c>
      <c r="R44" s="71">
        <f>IF(M44="SI",10,0)</f>
        <v>10</v>
      </c>
      <c r="S44" s="71">
        <f>IF(N44="SI",15,0)</f>
        <v>15</v>
      </c>
      <c r="T44" s="71">
        <f>IF(O44="SI",30,0)</f>
        <v>0</v>
      </c>
      <c r="U44" s="71">
        <f>IF(P44="SI",10,0)</f>
        <v>10</v>
      </c>
      <c r="V44" s="71">
        <f>IF(Q44="SI",25,0)</f>
        <v>25</v>
      </c>
      <c r="W44" s="71">
        <f>SUM(R44:V44)</f>
        <v>60</v>
      </c>
      <c r="X44" s="83" t="s">
        <v>29</v>
      </c>
      <c r="Y44" s="83">
        <f>+K44-W44</f>
        <v>37</v>
      </c>
      <c r="Z44" s="69">
        <v>43164</v>
      </c>
      <c r="AA44" s="48" t="s">
        <v>114</v>
      </c>
      <c r="AB44" s="88"/>
      <c r="AC44" s="88"/>
      <c r="AD44" s="70">
        <v>43193</v>
      </c>
      <c r="AE44" s="46" t="s">
        <v>115</v>
      </c>
      <c r="AF44" s="61"/>
      <c r="AG44" s="61"/>
    </row>
    <row r="45" spans="1:33" ht="44.25" customHeight="1" x14ac:dyDescent="0.25">
      <c r="A45" s="40"/>
      <c r="B45" s="40"/>
      <c r="C45" s="41"/>
      <c r="D45" s="40"/>
      <c r="E45" s="40"/>
      <c r="F45" s="42"/>
      <c r="G45" s="44"/>
      <c r="H45" s="43"/>
      <c r="I45" s="43"/>
      <c r="J45" s="47"/>
      <c r="K45" s="47"/>
      <c r="L45" s="61"/>
      <c r="M45" s="71"/>
      <c r="N45" s="71"/>
      <c r="O45" s="71"/>
      <c r="P45" s="71"/>
      <c r="Q45" s="71"/>
      <c r="R45" s="71"/>
      <c r="S45" s="71"/>
      <c r="T45" s="71"/>
      <c r="U45" s="71"/>
      <c r="V45" s="71"/>
      <c r="W45" s="71"/>
      <c r="X45" s="83"/>
      <c r="Y45" s="83"/>
      <c r="Z45" s="69"/>
      <c r="AA45" s="48"/>
      <c r="AB45" s="88"/>
      <c r="AC45" s="88"/>
      <c r="AD45" s="70"/>
      <c r="AE45" s="46"/>
      <c r="AF45" s="61"/>
      <c r="AG45" s="61"/>
    </row>
    <row r="46" spans="1:33" ht="33.75" customHeight="1" x14ac:dyDescent="0.25">
      <c r="A46" s="40"/>
      <c r="B46" s="40"/>
      <c r="C46" s="41"/>
      <c r="D46" s="40"/>
      <c r="E46" s="40"/>
      <c r="F46" s="42"/>
      <c r="G46" s="44"/>
      <c r="H46" s="43"/>
      <c r="I46" s="43"/>
      <c r="J46" s="47"/>
      <c r="K46" s="47"/>
      <c r="L46" s="61"/>
      <c r="M46" s="71"/>
      <c r="N46" s="71"/>
      <c r="O46" s="71"/>
      <c r="P46" s="71"/>
      <c r="Q46" s="71"/>
      <c r="R46" s="71"/>
      <c r="S46" s="71"/>
      <c r="T46" s="71"/>
      <c r="U46" s="71"/>
      <c r="V46" s="71"/>
      <c r="W46" s="71"/>
      <c r="X46" s="83"/>
      <c r="Y46" s="83"/>
      <c r="Z46" s="69"/>
      <c r="AA46" s="48"/>
      <c r="AB46" s="88"/>
      <c r="AC46" s="88"/>
      <c r="AD46" s="70"/>
      <c r="AE46" s="46"/>
      <c r="AF46" s="61"/>
      <c r="AG46" s="61"/>
    </row>
    <row r="47" spans="1:33" ht="42" customHeight="1" x14ac:dyDescent="0.25">
      <c r="A47" s="40">
        <v>19</v>
      </c>
      <c r="B47" s="51" t="s">
        <v>72</v>
      </c>
      <c r="C47" s="41" t="s">
        <v>77</v>
      </c>
      <c r="D47" s="40" t="s">
        <v>67</v>
      </c>
      <c r="E47" s="40" t="s">
        <v>68</v>
      </c>
      <c r="F47" s="42" t="s">
        <v>10</v>
      </c>
      <c r="G47" s="44" t="s">
        <v>28</v>
      </c>
      <c r="H47" s="43">
        <v>2</v>
      </c>
      <c r="I47" s="43">
        <v>4</v>
      </c>
      <c r="J47" s="47">
        <f t="shared" ref="J47" si="24">(H47*I47)</f>
        <v>8</v>
      </c>
      <c r="K47" s="47">
        <v>95</v>
      </c>
      <c r="L47" s="61" t="s">
        <v>69</v>
      </c>
      <c r="M47" s="71" t="s">
        <v>49</v>
      </c>
      <c r="N47" s="71" t="s">
        <v>49</v>
      </c>
      <c r="O47" s="71" t="s">
        <v>50</v>
      </c>
      <c r="P47" s="71" t="s">
        <v>49</v>
      </c>
      <c r="Q47" s="71" t="s">
        <v>49</v>
      </c>
      <c r="R47" s="71">
        <f>IF(M47="SI",10,0)</f>
        <v>10</v>
      </c>
      <c r="S47" s="71">
        <f>IF(N47="SI",15,0)</f>
        <v>15</v>
      </c>
      <c r="T47" s="71">
        <f>IF(O47="SI",30,0)</f>
        <v>0</v>
      </c>
      <c r="U47" s="71">
        <f>IF(P47="SI",10,0)</f>
        <v>10</v>
      </c>
      <c r="V47" s="71">
        <f>IF(Q47="SI",25,0)</f>
        <v>25</v>
      </c>
      <c r="W47" s="71">
        <f>SUM(R47:V47)</f>
        <v>60</v>
      </c>
      <c r="X47" s="83" t="s">
        <v>29</v>
      </c>
      <c r="Y47" s="83">
        <f>+K47-W47</f>
        <v>35</v>
      </c>
      <c r="Z47" s="69">
        <v>43164</v>
      </c>
      <c r="AA47" s="48" t="s">
        <v>117</v>
      </c>
      <c r="AB47" s="88"/>
      <c r="AC47" s="88"/>
      <c r="AD47" s="70">
        <v>43193</v>
      </c>
      <c r="AE47" s="46" t="s">
        <v>118</v>
      </c>
      <c r="AF47" s="61"/>
      <c r="AG47" s="61"/>
    </row>
    <row r="48" spans="1:33" ht="24.75" customHeight="1" x14ac:dyDescent="0.25">
      <c r="A48" s="40"/>
      <c r="B48" s="51"/>
      <c r="C48" s="41"/>
      <c r="D48" s="40"/>
      <c r="E48" s="40"/>
      <c r="F48" s="42"/>
      <c r="G48" s="44"/>
      <c r="H48" s="43"/>
      <c r="I48" s="43"/>
      <c r="J48" s="47"/>
      <c r="K48" s="47"/>
      <c r="L48" s="61"/>
      <c r="M48" s="71"/>
      <c r="N48" s="71"/>
      <c r="O48" s="71"/>
      <c r="P48" s="71"/>
      <c r="Q48" s="71"/>
      <c r="R48" s="71"/>
      <c r="S48" s="71"/>
      <c r="T48" s="71"/>
      <c r="U48" s="71"/>
      <c r="V48" s="71"/>
      <c r="W48" s="71"/>
      <c r="X48" s="83"/>
      <c r="Y48" s="83"/>
      <c r="Z48" s="69"/>
      <c r="AA48" s="48"/>
      <c r="AB48" s="88"/>
      <c r="AC48" s="88"/>
      <c r="AD48" s="70"/>
      <c r="AE48" s="46"/>
      <c r="AF48" s="61"/>
      <c r="AG48" s="61"/>
    </row>
    <row r="49" spans="1:33" ht="61.5" customHeight="1" x14ac:dyDescent="0.25">
      <c r="A49" s="40"/>
      <c r="B49" s="51"/>
      <c r="C49" s="41"/>
      <c r="D49" s="40"/>
      <c r="E49" s="40"/>
      <c r="F49" s="42"/>
      <c r="G49" s="44"/>
      <c r="H49" s="43"/>
      <c r="I49" s="43"/>
      <c r="J49" s="47"/>
      <c r="K49" s="47"/>
      <c r="L49" s="61"/>
      <c r="M49" s="71"/>
      <c r="N49" s="71"/>
      <c r="O49" s="71"/>
      <c r="P49" s="71"/>
      <c r="Q49" s="71"/>
      <c r="R49" s="71"/>
      <c r="S49" s="71"/>
      <c r="T49" s="71"/>
      <c r="U49" s="71"/>
      <c r="V49" s="71"/>
      <c r="W49" s="71"/>
      <c r="X49" s="83"/>
      <c r="Y49" s="83"/>
      <c r="Z49" s="69"/>
      <c r="AA49" s="48"/>
      <c r="AB49" s="88"/>
      <c r="AC49" s="88"/>
      <c r="AD49" s="70"/>
      <c r="AE49" s="46"/>
      <c r="AF49" s="61"/>
      <c r="AG49" s="61"/>
    </row>
    <row r="50" spans="1:33" ht="15" customHeight="1" x14ac:dyDescent="0.25">
      <c r="A50" s="40">
        <v>20</v>
      </c>
      <c r="B50" s="40" t="s">
        <v>79</v>
      </c>
      <c r="C50" s="40" t="s">
        <v>78</v>
      </c>
      <c r="D50" s="40" t="s">
        <v>33</v>
      </c>
      <c r="E50" s="40" t="s">
        <v>11</v>
      </c>
      <c r="F50" s="44" t="s">
        <v>10</v>
      </c>
      <c r="G50" s="44" t="s">
        <v>29</v>
      </c>
      <c r="H50" s="43">
        <v>2</v>
      </c>
      <c r="I50" s="43">
        <v>4.0000000000000018</v>
      </c>
      <c r="J50" s="47">
        <f t="shared" ref="J50" si="25">(H50*I50)</f>
        <v>8.0000000000000036</v>
      </c>
      <c r="K50" s="47">
        <v>95</v>
      </c>
      <c r="L50" s="61" t="s">
        <v>69</v>
      </c>
      <c r="M50" s="71" t="s">
        <v>49</v>
      </c>
      <c r="N50" s="71" t="s">
        <v>49</v>
      </c>
      <c r="O50" s="71" t="s">
        <v>50</v>
      </c>
      <c r="P50" s="71" t="s">
        <v>49</v>
      </c>
      <c r="Q50" s="71" t="s">
        <v>49</v>
      </c>
      <c r="R50" s="71">
        <f>IF(M50="SI",10,0)</f>
        <v>10</v>
      </c>
      <c r="S50" s="71">
        <f>IF(N50="SI",15,0)</f>
        <v>15</v>
      </c>
      <c r="T50" s="71">
        <f>IF(O50="SI",30,0)</f>
        <v>0</v>
      </c>
      <c r="U50" s="71">
        <f>IF(P50="SI",10,0)</f>
        <v>10</v>
      </c>
      <c r="V50" s="71">
        <f>IF(Q50="SI",25,0)</f>
        <v>25</v>
      </c>
      <c r="W50" s="71">
        <f>SUM(R50:V50)</f>
        <v>60</v>
      </c>
      <c r="X50" s="83" t="s">
        <v>29</v>
      </c>
      <c r="Y50" s="83">
        <f>+K50-W50</f>
        <v>35</v>
      </c>
      <c r="Z50" s="69">
        <v>43164</v>
      </c>
      <c r="AA50" s="48" t="s">
        <v>119</v>
      </c>
      <c r="AB50" s="88"/>
      <c r="AC50" s="88"/>
      <c r="AD50" s="70">
        <v>43193</v>
      </c>
      <c r="AE50" s="46" t="s">
        <v>120</v>
      </c>
      <c r="AF50" s="61"/>
      <c r="AG50" s="61"/>
    </row>
    <row r="51" spans="1:33" ht="29.25" customHeight="1" x14ac:dyDescent="0.25">
      <c r="A51" s="40"/>
      <c r="B51" s="40"/>
      <c r="C51" s="40"/>
      <c r="D51" s="40"/>
      <c r="E51" s="40"/>
      <c r="F51" s="44"/>
      <c r="G51" s="44"/>
      <c r="H51" s="43"/>
      <c r="I51" s="43"/>
      <c r="J51" s="47"/>
      <c r="K51" s="47"/>
      <c r="L51" s="61"/>
      <c r="M51" s="71"/>
      <c r="N51" s="71"/>
      <c r="O51" s="71"/>
      <c r="P51" s="71"/>
      <c r="Q51" s="71"/>
      <c r="R51" s="71"/>
      <c r="S51" s="71"/>
      <c r="T51" s="71"/>
      <c r="U51" s="71"/>
      <c r="V51" s="71"/>
      <c r="W51" s="71"/>
      <c r="X51" s="83"/>
      <c r="Y51" s="83"/>
      <c r="Z51" s="69"/>
      <c r="AA51" s="48"/>
      <c r="AB51" s="88"/>
      <c r="AC51" s="88"/>
      <c r="AD51" s="70"/>
      <c r="AE51" s="46"/>
      <c r="AF51" s="61"/>
      <c r="AG51" s="61"/>
    </row>
    <row r="52" spans="1:33" ht="57.75" customHeight="1" x14ac:dyDescent="0.25">
      <c r="A52" s="40"/>
      <c r="B52" s="40"/>
      <c r="C52" s="40"/>
      <c r="D52" s="40"/>
      <c r="E52" s="40"/>
      <c r="F52" s="44"/>
      <c r="G52" s="44"/>
      <c r="H52" s="43"/>
      <c r="I52" s="43"/>
      <c r="J52" s="47"/>
      <c r="K52" s="47"/>
      <c r="L52" s="61"/>
      <c r="M52" s="71"/>
      <c r="N52" s="71"/>
      <c r="O52" s="71"/>
      <c r="P52" s="71"/>
      <c r="Q52" s="71"/>
      <c r="R52" s="71"/>
      <c r="S52" s="71"/>
      <c r="T52" s="71"/>
      <c r="U52" s="71"/>
      <c r="V52" s="71"/>
      <c r="W52" s="71"/>
      <c r="X52" s="83"/>
      <c r="Y52" s="83"/>
      <c r="Z52" s="69"/>
      <c r="AA52" s="48"/>
      <c r="AB52" s="88"/>
      <c r="AC52" s="88"/>
      <c r="AD52" s="70"/>
      <c r="AE52" s="46"/>
      <c r="AF52" s="61"/>
      <c r="AG52" s="61"/>
    </row>
    <row r="53" spans="1:33" ht="15" customHeight="1" x14ac:dyDescent="0.25">
      <c r="A53" s="50">
        <v>21</v>
      </c>
      <c r="B53" s="40" t="s">
        <v>79</v>
      </c>
      <c r="C53" s="50" t="s">
        <v>80</v>
      </c>
      <c r="D53" s="40" t="s">
        <v>33</v>
      </c>
      <c r="E53" s="40" t="s">
        <v>11</v>
      </c>
      <c r="F53" s="49" t="s">
        <v>12</v>
      </c>
      <c r="G53" s="44" t="s">
        <v>29</v>
      </c>
      <c r="H53" s="43">
        <v>2</v>
      </c>
      <c r="I53" s="43">
        <v>3.0000000000000009</v>
      </c>
      <c r="J53" s="47">
        <f t="shared" ref="J53" si="26">(H53*I53)</f>
        <v>6.0000000000000018</v>
      </c>
      <c r="K53" s="47">
        <v>95</v>
      </c>
      <c r="L53" s="61" t="s">
        <v>69</v>
      </c>
      <c r="M53" s="71" t="s">
        <v>49</v>
      </c>
      <c r="N53" s="71" t="s">
        <v>49</v>
      </c>
      <c r="O53" s="71" t="s">
        <v>50</v>
      </c>
      <c r="P53" s="71" t="s">
        <v>49</v>
      </c>
      <c r="Q53" s="71" t="s">
        <v>49</v>
      </c>
      <c r="R53" s="71">
        <f>IF(M53="SI",10,0)</f>
        <v>10</v>
      </c>
      <c r="S53" s="71">
        <f>IF(N53="SI",15,0)</f>
        <v>15</v>
      </c>
      <c r="T53" s="71">
        <f>IF(O53="SI",30,0)</f>
        <v>0</v>
      </c>
      <c r="U53" s="71">
        <f>IF(P53="SI",10,0)</f>
        <v>10</v>
      </c>
      <c r="V53" s="71">
        <f>IF(Q53="SI",25,0)</f>
        <v>25</v>
      </c>
      <c r="W53" s="71">
        <f>SUM(R53:V53)</f>
        <v>60</v>
      </c>
      <c r="X53" s="83" t="s">
        <v>29</v>
      </c>
      <c r="Y53" s="83">
        <f>+K53-W53</f>
        <v>35</v>
      </c>
      <c r="Z53" s="69">
        <v>43164</v>
      </c>
      <c r="AA53" s="48" t="s">
        <v>121</v>
      </c>
      <c r="AB53" s="88"/>
      <c r="AC53" s="88"/>
      <c r="AD53" s="70">
        <v>43193</v>
      </c>
      <c r="AE53" s="46" t="s">
        <v>122</v>
      </c>
      <c r="AF53" s="61"/>
      <c r="AG53" s="61"/>
    </row>
    <row r="54" spans="1:33" ht="25.5" customHeight="1" x14ac:dyDescent="0.25">
      <c r="A54" s="50"/>
      <c r="B54" s="40"/>
      <c r="C54" s="50"/>
      <c r="D54" s="40"/>
      <c r="E54" s="40"/>
      <c r="F54" s="49"/>
      <c r="G54" s="44"/>
      <c r="H54" s="43"/>
      <c r="I54" s="43"/>
      <c r="J54" s="47"/>
      <c r="K54" s="47"/>
      <c r="L54" s="61"/>
      <c r="M54" s="71"/>
      <c r="N54" s="71"/>
      <c r="O54" s="71"/>
      <c r="P54" s="71"/>
      <c r="Q54" s="71"/>
      <c r="R54" s="71"/>
      <c r="S54" s="71"/>
      <c r="T54" s="71"/>
      <c r="U54" s="71"/>
      <c r="V54" s="71"/>
      <c r="W54" s="71"/>
      <c r="X54" s="83"/>
      <c r="Y54" s="83"/>
      <c r="Z54" s="69"/>
      <c r="AA54" s="48"/>
      <c r="AB54" s="88"/>
      <c r="AC54" s="88"/>
      <c r="AD54" s="70"/>
      <c r="AE54" s="46"/>
      <c r="AF54" s="61"/>
      <c r="AG54" s="61"/>
    </row>
    <row r="55" spans="1:33" ht="58.5" customHeight="1" x14ac:dyDescent="0.25">
      <c r="A55" s="50"/>
      <c r="B55" s="40"/>
      <c r="C55" s="50"/>
      <c r="D55" s="40"/>
      <c r="E55" s="40"/>
      <c r="F55" s="49"/>
      <c r="G55" s="44"/>
      <c r="H55" s="43"/>
      <c r="I55" s="43"/>
      <c r="J55" s="47"/>
      <c r="K55" s="47"/>
      <c r="L55" s="61"/>
      <c r="M55" s="71"/>
      <c r="N55" s="71"/>
      <c r="O55" s="71"/>
      <c r="P55" s="71"/>
      <c r="Q55" s="71"/>
      <c r="R55" s="71"/>
      <c r="S55" s="71"/>
      <c r="T55" s="71"/>
      <c r="U55" s="71"/>
      <c r="V55" s="71"/>
      <c r="W55" s="71"/>
      <c r="X55" s="83"/>
      <c r="Y55" s="83"/>
      <c r="Z55" s="69"/>
      <c r="AA55" s="48"/>
      <c r="AB55" s="88"/>
      <c r="AC55" s="88"/>
      <c r="AD55" s="70"/>
      <c r="AE55" s="46"/>
      <c r="AF55" s="61"/>
      <c r="AG55" s="61"/>
    </row>
    <row r="56" spans="1:33" ht="15" customHeight="1" x14ac:dyDescent="0.25">
      <c r="A56" s="40">
        <v>22</v>
      </c>
      <c r="B56" s="40" t="s">
        <v>79</v>
      </c>
      <c r="C56" s="41" t="s">
        <v>81</v>
      </c>
      <c r="D56" s="40" t="s">
        <v>33</v>
      </c>
      <c r="E56" s="41" t="s">
        <v>9</v>
      </c>
      <c r="F56" s="49" t="s">
        <v>10</v>
      </c>
      <c r="G56" s="44" t="s">
        <v>28</v>
      </c>
      <c r="H56" s="43">
        <v>1</v>
      </c>
      <c r="I56" s="43">
        <v>2</v>
      </c>
      <c r="J56" s="47">
        <f t="shared" ref="J56" si="27">(H56*I56)</f>
        <v>2</v>
      </c>
      <c r="K56" s="47">
        <v>95</v>
      </c>
      <c r="L56" s="61" t="s">
        <v>38</v>
      </c>
      <c r="M56" s="71" t="s">
        <v>49</v>
      </c>
      <c r="N56" s="71" t="s">
        <v>49</v>
      </c>
      <c r="O56" s="71" t="s">
        <v>50</v>
      </c>
      <c r="P56" s="71" t="s">
        <v>49</v>
      </c>
      <c r="Q56" s="71" t="s">
        <v>49</v>
      </c>
      <c r="R56" s="71">
        <f>IF(M56="SI",10,0)</f>
        <v>10</v>
      </c>
      <c r="S56" s="71">
        <f>IF(N56="SI",15,0)</f>
        <v>15</v>
      </c>
      <c r="T56" s="71">
        <f>IF(O56="SI",30,0)</f>
        <v>0</v>
      </c>
      <c r="U56" s="71">
        <f>IF(P56="SI",10,0)</f>
        <v>10</v>
      </c>
      <c r="V56" s="71">
        <f>IF(Q56="SI",25,0)</f>
        <v>25</v>
      </c>
      <c r="W56" s="71">
        <f>SUM(R56:V56)</f>
        <v>60</v>
      </c>
      <c r="X56" s="83" t="s">
        <v>29</v>
      </c>
      <c r="Y56" s="83">
        <f>+K56-W56</f>
        <v>35</v>
      </c>
      <c r="Z56" s="69">
        <v>43164</v>
      </c>
      <c r="AA56" s="48" t="s">
        <v>121</v>
      </c>
      <c r="AB56" s="88"/>
      <c r="AC56" s="88"/>
      <c r="AD56" s="70">
        <v>43193</v>
      </c>
      <c r="AE56" s="46" t="s">
        <v>122</v>
      </c>
      <c r="AF56" s="61"/>
      <c r="AG56" s="61"/>
    </row>
    <row r="57" spans="1:33" ht="29.25" customHeight="1" x14ac:dyDescent="0.25">
      <c r="A57" s="40"/>
      <c r="B57" s="40"/>
      <c r="C57" s="41"/>
      <c r="D57" s="40"/>
      <c r="E57" s="41"/>
      <c r="F57" s="49"/>
      <c r="G57" s="44"/>
      <c r="H57" s="43"/>
      <c r="I57" s="43"/>
      <c r="J57" s="47"/>
      <c r="K57" s="47"/>
      <c r="L57" s="61"/>
      <c r="M57" s="71"/>
      <c r="N57" s="71"/>
      <c r="O57" s="71"/>
      <c r="P57" s="71"/>
      <c r="Q57" s="71"/>
      <c r="R57" s="71"/>
      <c r="S57" s="71"/>
      <c r="T57" s="71"/>
      <c r="U57" s="71"/>
      <c r="V57" s="71"/>
      <c r="W57" s="71"/>
      <c r="X57" s="83"/>
      <c r="Y57" s="83"/>
      <c r="Z57" s="69"/>
      <c r="AA57" s="48"/>
      <c r="AB57" s="88"/>
      <c r="AC57" s="88"/>
      <c r="AD57" s="70"/>
      <c r="AE57" s="46"/>
      <c r="AF57" s="61"/>
      <c r="AG57" s="61"/>
    </row>
    <row r="58" spans="1:33" ht="39.75" customHeight="1" x14ac:dyDescent="0.25">
      <c r="A58" s="40"/>
      <c r="B58" s="40"/>
      <c r="C58" s="41"/>
      <c r="D58" s="40"/>
      <c r="E58" s="41"/>
      <c r="F58" s="49"/>
      <c r="G58" s="44"/>
      <c r="H58" s="43"/>
      <c r="I58" s="43"/>
      <c r="J58" s="47"/>
      <c r="K58" s="47"/>
      <c r="L58" s="61"/>
      <c r="M58" s="71"/>
      <c r="N58" s="71"/>
      <c r="O58" s="71"/>
      <c r="P58" s="71"/>
      <c r="Q58" s="71"/>
      <c r="R58" s="71"/>
      <c r="S58" s="71"/>
      <c r="T58" s="71"/>
      <c r="U58" s="71"/>
      <c r="V58" s="71"/>
      <c r="W58" s="71"/>
      <c r="X58" s="83"/>
      <c r="Y58" s="83"/>
      <c r="Z58" s="69"/>
      <c r="AA58" s="48"/>
      <c r="AB58" s="88"/>
      <c r="AC58" s="88"/>
      <c r="AD58" s="70"/>
      <c r="AE58" s="46"/>
      <c r="AF58" s="61"/>
      <c r="AG58" s="61"/>
    </row>
    <row r="59" spans="1:33" ht="15" customHeight="1" x14ac:dyDescent="0.25">
      <c r="A59" s="40">
        <v>23</v>
      </c>
      <c r="B59" s="40" t="s">
        <v>79</v>
      </c>
      <c r="C59" s="41" t="s">
        <v>82</v>
      </c>
      <c r="D59" s="40" t="s">
        <v>33</v>
      </c>
      <c r="E59" s="41" t="s">
        <v>9</v>
      </c>
      <c r="F59" s="42" t="s">
        <v>15</v>
      </c>
      <c r="G59" s="44" t="s">
        <v>28</v>
      </c>
      <c r="H59" s="43">
        <v>1</v>
      </c>
      <c r="I59" s="43">
        <v>4.0000000000000018</v>
      </c>
      <c r="J59" s="47">
        <f t="shared" ref="J59" si="28">(H59*I59)</f>
        <v>4.0000000000000018</v>
      </c>
      <c r="K59" s="47">
        <v>95</v>
      </c>
      <c r="L59" s="61" t="s">
        <v>38</v>
      </c>
      <c r="M59" s="71" t="s">
        <v>49</v>
      </c>
      <c r="N59" s="71" t="s">
        <v>49</v>
      </c>
      <c r="O59" s="71" t="s">
        <v>50</v>
      </c>
      <c r="P59" s="71" t="s">
        <v>49</v>
      </c>
      <c r="Q59" s="71" t="s">
        <v>49</v>
      </c>
      <c r="R59" s="71">
        <f>IF(M59="SI",10,0)</f>
        <v>10</v>
      </c>
      <c r="S59" s="71">
        <f>IF(N59="SI",15,0)</f>
        <v>15</v>
      </c>
      <c r="T59" s="71">
        <f>IF(O59="SI",30,0)</f>
        <v>0</v>
      </c>
      <c r="U59" s="71">
        <f>IF(P59="SI",10,0)</f>
        <v>10</v>
      </c>
      <c r="V59" s="71">
        <f>IF(Q59="SI",25,0)</f>
        <v>25</v>
      </c>
      <c r="W59" s="71">
        <f>SUM(R59:V59)</f>
        <v>60</v>
      </c>
      <c r="X59" s="83" t="s">
        <v>29</v>
      </c>
      <c r="Y59" s="83">
        <f>+K59-W59</f>
        <v>35</v>
      </c>
      <c r="Z59" s="69">
        <v>43164</v>
      </c>
      <c r="AA59" s="48" t="s">
        <v>121</v>
      </c>
      <c r="AB59" s="88"/>
      <c r="AC59" s="88"/>
      <c r="AD59" s="70">
        <v>43193</v>
      </c>
      <c r="AE59" s="46" t="s">
        <v>122</v>
      </c>
      <c r="AF59" s="61"/>
      <c r="AG59" s="61"/>
    </row>
    <row r="60" spans="1:33" ht="15" customHeight="1" x14ac:dyDescent="0.25">
      <c r="A60" s="40"/>
      <c r="B60" s="40"/>
      <c r="C60" s="41"/>
      <c r="D60" s="40"/>
      <c r="E60" s="41"/>
      <c r="F60" s="42"/>
      <c r="G60" s="44"/>
      <c r="H60" s="43"/>
      <c r="I60" s="43"/>
      <c r="J60" s="47"/>
      <c r="K60" s="47"/>
      <c r="L60" s="61"/>
      <c r="M60" s="71"/>
      <c r="N60" s="71"/>
      <c r="O60" s="71"/>
      <c r="P60" s="71"/>
      <c r="Q60" s="71"/>
      <c r="R60" s="71"/>
      <c r="S60" s="71"/>
      <c r="T60" s="71"/>
      <c r="U60" s="71"/>
      <c r="V60" s="71"/>
      <c r="W60" s="71"/>
      <c r="X60" s="83"/>
      <c r="Y60" s="83"/>
      <c r="Z60" s="69"/>
      <c r="AA60" s="48"/>
      <c r="AB60" s="88"/>
      <c r="AC60" s="88"/>
      <c r="AD60" s="70"/>
      <c r="AE60" s="46"/>
      <c r="AF60" s="61"/>
      <c r="AG60" s="61"/>
    </row>
    <row r="61" spans="1:33" ht="90" customHeight="1" x14ac:dyDescent="0.25">
      <c r="A61" s="40"/>
      <c r="B61" s="40"/>
      <c r="C61" s="41"/>
      <c r="D61" s="40"/>
      <c r="E61" s="41"/>
      <c r="F61" s="42"/>
      <c r="G61" s="44"/>
      <c r="H61" s="43"/>
      <c r="I61" s="43"/>
      <c r="J61" s="47"/>
      <c r="K61" s="47"/>
      <c r="L61" s="61"/>
      <c r="M61" s="71"/>
      <c r="N61" s="71"/>
      <c r="O61" s="71"/>
      <c r="P61" s="71"/>
      <c r="Q61" s="71"/>
      <c r="R61" s="71"/>
      <c r="S61" s="71"/>
      <c r="T61" s="71"/>
      <c r="U61" s="71"/>
      <c r="V61" s="71"/>
      <c r="W61" s="71"/>
      <c r="X61" s="83"/>
      <c r="Y61" s="83"/>
      <c r="Z61" s="69"/>
      <c r="AA61" s="48"/>
      <c r="AB61" s="88"/>
      <c r="AC61" s="88"/>
      <c r="AD61" s="70"/>
      <c r="AE61" s="46"/>
      <c r="AF61" s="61"/>
      <c r="AG61" s="61"/>
    </row>
    <row r="62" spans="1:33" ht="28.5" customHeight="1" x14ac:dyDescent="0.25">
      <c r="A62" s="40">
        <v>24</v>
      </c>
      <c r="B62" s="40" t="s">
        <v>79</v>
      </c>
      <c r="C62" s="46" t="s">
        <v>84</v>
      </c>
      <c r="D62" s="41" t="s">
        <v>88</v>
      </c>
      <c r="E62" s="41" t="s">
        <v>88</v>
      </c>
      <c r="F62" s="42" t="s">
        <v>10</v>
      </c>
      <c r="G62" s="44" t="s">
        <v>28</v>
      </c>
      <c r="H62" s="43">
        <v>1</v>
      </c>
      <c r="I62" s="43">
        <v>4</v>
      </c>
      <c r="J62" s="47">
        <f t="shared" ref="J62" si="29">(H62*I62)</f>
        <v>4</v>
      </c>
      <c r="K62" s="47">
        <v>95</v>
      </c>
      <c r="L62" s="61" t="s">
        <v>38</v>
      </c>
      <c r="M62" s="71" t="s">
        <v>49</v>
      </c>
      <c r="N62" s="71" t="s">
        <v>49</v>
      </c>
      <c r="O62" s="71" t="s">
        <v>50</v>
      </c>
      <c r="P62" s="71" t="s">
        <v>49</v>
      </c>
      <c r="Q62" s="71" t="s">
        <v>49</v>
      </c>
      <c r="R62" s="71">
        <f>IF(M62="SI",10,0)</f>
        <v>10</v>
      </c>
      <c r="S62" s="71">
        <f>IF(N62="SI",15,0)</f>
        <v>15</v>
      </c>
      <c r="T62" s="71">
        <f>IF(O62="SI",30,0)</f>
        <v>0</v>
      </c>
      <c r="U62" s="71">
        <f>IF(P62="SI",10,0)</f>
        <v>10</v>
      </c>
      <c r="V62" s="71">
        <f>IF(Q62="SI",25,0)</f>
        <v>25</v>
      </c>
      <c r="W62" s="71">
        <f>SUM(R62:V62)</f>
        <v>60</v>
      </c>
      <c r="X62" s="83" t="s">
        <v>29</v>
      </c>
      <c r="Y62" s="83">
        <f>+K62-W62</f>
        <v>35</v>
      </c>
      <c r="Z62" s="69">
        <v>43164</v>
      </c>
      <c r="AA62" s="48" t="s">
        <v>123</v>
      </c>
      <c r="AB62" s="88"/>
      <c r="AC62" s="88"/>
      <c r="AD62" s="70">
        <v>43193</v>
      </c>
      <c r="AE62" s="46" t="s">
        <v>124</v>
      </c>
      <c r="AF62" s="61"/>
      <c r="AG62" s="61"/>
    </row>
    <row r="63" spans="1:33" x14ac:dyDescent="0.25">
      <c r="A63" s="40"/>
      <c r="B63" s="40"/>
      <c r="C63" s="46"/>
      <c r="D63" s="41"/>
      <c r="E63" s="41"/>
      <c r="F63" s="42"/>
      <c r="G63" s="44"/>
      <c r="H63" s="43"/>
      <c r="I63" s="43"/>
      <c r="J63" s="47"/>
      <c r="K63" s="47"/>
      <c r="L63" s="61"/>
      <c r="M63" s="71"/>
      <c r="N63" s="71"/>
      <c r="O63" s="71"/>
      <c r="P63" s="71"/>
      <c r="Q63" s="71"/>
      <c r="R63" s="71"/>
      <c r="S63" s="71"/>
      <c r="T63" s="71"/>
      <c r="U63" s="71"/>
      <c r="V63" s="71"/>
      <c r="W63" s="71"/>
      <c r="X63" s="83"/>
      <c r="Y63" s="83"/>
      <c r="Z63" s="69"/>
      <c r="AA63" s="48"/>
      <c r="AB63" s="88"/>
      <c r="AC63" s="88"/>
      <c r="AD63" s="70"/>
      <c r="AE63" s="46"/>
      <c r="AF63" s="61"/>
      <c r="AG63" s="61"/>
    </row>
    <row r="64" spans="1:33" ht="38.25" customHeight="1" x14ac:dyDescent="0.25">
      <c r="A64" s="40"/>
      <c r="B64" s="40"/>
      <c r="C64" s="46"/>
      <c r="D64" s="41"/>
      <c r="E64" s="41"/>
      <c r="F64" s="42"/>
      <c r="G64" s="44"/>
      <c r="H64" s="43"/>
      <c r="I64" s="43"/>
      <c r="J64" s="47"/>
      <c r="K64" s="47"/>
      <c r="L64" s="61"/>
      <c r="M64" s="71"/>
      <c r="N64" s="71"/>
      <c r="O64" s="71"/>
      <c r="P64" s="71"/>
      <c r="Q64" s="71"/>
      <c r="R64" s="71"/>
      <c r="S64" s="71"/>
      <c r="T64" s="71"/>
      <c r="U64" s="71"/>
      <c r="V64" s="71"/>
      <c r="W64" s="71"/>
      <c r="X64" s="83"/>
      <c r="Y64" s="83"/>
      <c r="Z64" s="69"/>
      <c r="AA64" s="48"/>
      <c r="AB64" s="88"/>
      <c r="AC64" s="88"/>
      <c r="AD64" s="70"/>
      <c r="AE64" s="46"/>
      <c r="AF64" s="61"/>
      <c r="AG64" s="61"/>
    </row>
    <row r="65" spans="1:33" ht="28.5" customHeight="1" x14ac:dyDescent="0.25">
      <c r="A65" s="40">
        <v>25</v>
      </c>
      <c r="B65" s="40" t="s">
        <v>79</v>
      </c>
      <c r="C65" s="46" t="s">
        <v>85</v>
      </c>
      <c r="D65" s="41" t="s">
        <v>88</v>
      </c>
      <c r="E65" s="41" t="s">
        <v>88</v>
      </c>
      <c r="F65" s="42" t="s">
        <v>10</v>
      </c>
      <c r="G65" s="44" t="s">
        <v>28</v>
      </c>
      <c r="H65" s="43">
        <v>1</v>
      </c>
      <c r="I65" s="43">
        <v>4</v>
      </c>
      <c r="J65" s="47">
        <f t="shared" ref="J65" si="30">(H65*I65)</f>
        <v>4</v>
      </c>
      <c r="K65" s="47">
        <v>95</v>
      </c>
      <c r="L65" s="61" t="s">
        <v>38</v>
      </c>
      <c r="M65" s="71" t="s">
        <v>49</v>
      </c>
      <c r="N65" s="71" t="s">
        <v>49</v>
      </c>
      <c r="O65" s="71" t="s">
        <v>50</v>
      </c>
      <c r="P65" s="71" t="s">
        <v>49</v>
      </c>
      <c r="Q65" s="71" t="s">
        <v>49</v>
      </c>
      <c r="R65" s="71">
        <f>IF(M65="SI",10,0)</f>
        <v>10</v>
      </c>
      <c r="S65" s="71">
        <f>IF(N65="SI",15,0)</f>
        <v>15</v>
      </c>
      <c r="T65" s="71">
        <f>IF(O65="SI",30,0)</f>
        <v>0</v>
      </c>
      <c r="U65" s="71">
        <f>IF(P65="SI",10,0)</f>
        <v>10</v>
      </c>
      <c r="V65" s="71">
        <f>IF(Q65="SI",25,0)</f>
        <v>25</v>
      </c>
      <c r="W65" s="71">
        <f>SUM(R65:V65)</f>
        <v>60</v>
      </c>
      <c r="X65" s="83" t="s">
        <v>29</v>
      </c>
      <c r="Y65" s="83">
        <f>+K65-W65</f>
        <v>35</v>
      </c>
      <c r="Z65" s="69">
        <v>43164</v>
      </c>
      <c r="AA65" s="48" t="s">
        <v>123</v>
      </c>
      <c r="AB65" s="88"/>
      <c r="AC65" s="88"/>
      <c r="AD65" s="70">
        <v>43193</v>
      </c>
      <c r="AE65" s="46" t="s">
        <v>124</v>
      </c>
      <c r="AF65" s="61"/>
      <c r="AG65" s="61"/>
    </row>
    <row r="66" spans="1:33" x14ac:dyDescent="0.25">
      <c r="A66" s="40"/>
      <c r="B66" s="40"/>
      <c r="C66" s="46"/>
      <c r="D66" s="41"/>
      <c r="E66" s="41"/>
      <c r="F66" s="42"/>
      <c r="G66" s="44"/>
      <c r="H66" s="43"/>
      <c r="I66" s="43"/>
      <c r="J66" s="47"/>
      <c r="K66" s="47"/>
      <c r="L66" s="61"/>
      <c r="M66" s="71"/>
      <c r="N66" s="71"/>
      <c r="O66" s="71"/>
      <c r="P66" s="71"/>
      <c r="Q66" s="71"/>
      <c r="R66" s="71"/>
      <c r="S66" s="71"/>
      <c r="T66" s="71"/>
      <c r="U66" s="71"/>
      <c r="V66" s="71"/>
      <c r="W66" s="71"/>
      <c r="X66" s="83"/>
      <c r="Y66" s="83"/>
      <c r="Z66" s="69"/>
      <c r="AA66" s="48"/>
      <c r="AB66" s="88"/>
      <c r="AC66" s="88"/>
      <c r="AD66" s="70"/>
      <c r="AE66" s="46"/>
      <c r="AF66" s="61"/>
      <c r="AG66" s="61"/>
    </row>
    <row r="67" spans="1:33" x14ac:dyDescent="0.25">
      <c r="A67" s="40"/>
      <c r="B67" s="40"/>
      <c r="C67" s="46"/>
      <c r="D67" s="41"/>
      <c r="E67" s="41"/>
      <c r="F67" s="42"/>
      <c r="G67" s="44"/>
      <c r="H67" s="43"/>
      <c r="I67" s="43"/>
      <c r="J67" s="47"/>
      <c r="K67" s="47"/>
      <c r="L67" s="61"/>
      <c r="M67" s="71"/>
      <c r="N67" s="71"/>
      <c r="O67" s="71"/>
      <c r="P67" s="71"/>
      <c r="Q67" s="71"/>
      <c r="R67" s="71"/>
      <c r="S67" s="71"/>
      <c r="T67" s="71"/>
      <c r="U67" s="71"/>
      <c r="V67" s="71"/>
      <c r="W67" s="71"/>
      <c r="X67" s="83"/>
      <c r="Y67" s="83"/>
      <c r="Z67" s="69"/>
      <c r="AA67" s="48"/>
      <c r="AB67" s="88"/>
      <c r="AC67" s="88"/>
      <c r="AD67" s="70"/>
      <c r="AE67" s="46"/>
      <c r="AF67" s="61"/>
      <c r="AG67" s="61"/>
    </row>
    <row r="68" spans="1:33" ht="15" customHeight="1" x14ac:dyDescent="0.25">
      <c r="A68" s="40">
        <v>26</v>
      </c>
      <c r="B68" s="40" t="s">
        <v>79</v>
      </c>
      <c r="C68" s="41" t="s">
        <v>133</v>
      </c>
      <c r="D68" s="41" t="s">
        <v>33</v>
      </c>
      <c r="E68" s="41" t="s">
        <v>33</v>
      </c>
      <c r="F68" s="42" t="s">
        <v>10</v>
      </c>
      <c r="G68" s="44" t="s">
        <v>28</v>
      </c>
      <c r="H68" s="43">
        <v>1</v>
      </c>
      <c r="I68" s="43">
        <v>4.0000000000000018</v>
      </c>
      <c r="J68" s="47">
        <f t="shared" ref="J68" si="31">(H68*I68)</f>
        <v>4.0000000000000018</v>
      </c>
      <c r="K68" s="47">
        <v>95</v>
      </c>
      <c r="L68" s="61" t="s">
        <v>38</v>
      </c>
      <c r="M68" s="71" t="s">
        <v>49</v>
      </c>
      <c r="N68" s="71" t="s">
        <v>49</v>
      </c>
      <c r="O68" s="71" t="s">
        <v>49</v>
      </c>
      <c r="P68" s="71" t="s">
        <v>49</v>
      </c>
      <c r="Q68" s="71" t="s">
        <v>49</v>
      </c>
      <c r="R68" s="71">
        <f>IF(M68="SI",10,0)</f>
        <v>10</v>
      </c>
      <c r="S68" s="71">
        <f>IF(N68="SI",15,0)</f>
        <v>15</v>
      </c>
      <c r="T68" s="71">
        <f>IF(O68="SI",30,0)</f>
        <v>30</v>
      </c>
      <c r="U68" s="71">
        <f>IF(P68="SI",10,0)</f>
        <v>10</v>
      </c>
      <c r="V68" s="71">
        <f>IF(Q68="SI",25,0)</f>
        <v>25</v>
      </c>
      <c r="W68" s="71">
        <f>SUM(R68:V68)</f>
        <v>90</v>
      </c>
      <c r="X68" s="83" t="s">
        <v>37</v>
      </c>
      <c r="Y68" s="83">
        <f>+K68-W68</f>
        <v>5</v>
      </c>
      <c r="Z68" s="69">
        <v>43164</v>
      </c>
      <c r="AA68" s="48" t="s">
        <v>134</v>
      </c>
      <c r="AB68" s="88"/>
      <c r="AC68" s="88"/>
      <c r="AD68" s="70">
        <v>43193</v>
      </c>
      <c r="AE68" s="46" t="s">
        <v>125</v>
      </c>
      <c r="AF68" s="61"/>
      <c r="AG68" s="61"/>
    </row>
    <row r="69" spans="1:33" ht="15" customHeight="1" x14ac:dyDescent="0.25">
      <c r="A69" s="40"/>
      <c r="B69" s="40"/>
      <c r="C69" s="41"/>
      <c r="D69" s="41"/>
      <c r="E69" s="41"/>
      <c r="F69" s="42"/>
      <c r="G69" s="44"/>
      <c r="H69" s="43"/>
      <c r="I69" s="43"/>
      <c r="J69" s="47"/>
      <c r="K69" s="47"/>
      <c r="L69" s="61"/>
      <c r="M69" s="71"/>
      <c r="N69" s="71"/>
      <c r="O69" s="71"/>
      <c r="P69" s="71"/>
      <c r="Q69" s="71"/>
      <c r="R69" s="71"/>
      <c r="S69" s="71"/>
      <c r="T69" s="71"/>
      <c r="U69" s="71"/>
      <c r="V69" s="71"/>
      <c r="W69" s="71"/>
      <c r="X69" s="83"/>
      <c r="Y69" s="83"/>
      <c r="Z69" s="69"/>
      <c r="AA69" s="48"/>
      <c r="AB69" s="88"/>
      <c r="AC69" s="88"/>
      <c r="AD69" s="70"/>
      <c r="AE69" s="46"/>
      <c r="AF69" s="61"/>
      <c r="AG69" s="61"/>
    </row>
    <row r="70" spans="1:33" ht="108" customHeight="1" x14ac:dyDescent="0.25">
      <c r="A70" s="40"/>
      <c r="B70" s="40"/>
      <c r="C70" s="41"/>
      <c r="D70" s="41"/>
      <c r="E70" s="41"/>
      <c r="F70" s="42"/>
      <c r="G70" s="44"/>
      <c r="H70" s="43"/>
      <c r="I70" s="43"/>
      <c r="J70" s="47"/>
      <c r="K70" s="47"/>
      <c r="L70" s="61"/>
      <c r="M70" s="71"/>
      <c r="N70" s="71"/>
      <c r="O70" s="71"/>
      <c r="P70" s="71"/>
      <c r="Q70" s="71"/>
      <c r="R70" s="71"/>
      <c r="S70" s="71"/>
      <c r="T70" s="71"/>
      <c r="U70" s="71"/>
      <c r="V70" s="71"/>
      <c r="W70" s="71"/>
      <c r="X70" s="83"/>
      <c r="Y70" s="83"/>
      <c r="Z70" s="69"/>
      <c r="AA70" s="48"/>
      <c r="AB70" s="88"/>
      <c r="AC70" s="88"/>
      <c r="AD70" s="70"/>
      <c r="AE70" s="46"/>
      <c r="AF70" s="61"/>
      <c r="AG70" s="61"/>
    </row>
    <row r="71" spans="1:33" ht="15" customHeight="1" x14ac:dyDescent="0.25">
      <c r="A71" s="40">
        <v>27</v>
      </c>
      <c r="B71" s="40" t="s">
        <v>83</v>
      </c>
      <c r="C71" s="40" t="s">
        <v>196</v>
      </c>
      <c r="D71" s="40" t="s">
        <v>89</v>
      </c>
      <c r="E71" s="40" t="s">
        <v>89</v>
      </c>
      <c r="F71" s="42" t="s">
        <v>15</v>
      </c>
      <c r="G71" s="44" t="s">
        <v>29</v>
      </c>
      <c r="H71" s="43">
        <v>1</v>
      </c>
      <c r="I71" s="43">
        <v>5</v>
      </c>
      <c r="J71" s="47">
        <f t="shared" ref="J71" si="32">(H71*I71)</f>
        <v>5</v>
      </c>
      <c r="K71" s="47">
        <v>95</v>
      </c>
      <c r="L71" s="61" t="s">
        <v>69</v>
      </c>
      <c r="M71" s="71" t="s">
        <v>49</v>
      </c>
      <c r="N71" s="71" t="s">
        <v>49</v>
      </c>
      <c r="O71" s="71" t="s">
        <v>50</v>
      </c>
      <c r="P71" s="71" t="s">
        <v>49</v>
      </c>
      <c r="Q71" s="71" t="s">
        <v>49</v>
      </c>
      <c r="R71" s="71">
        <f>IF(M71="SI",10,0)</f>
        <v>10</v>
      </c>
      <c r="S71" s="71">
        <f>IF(N71="SI",15,0)</f>
        <v>15</v>
      </c>
      <c r="T71" s="71">
        <f>IF(O71="SI",30,0)</f>
        <v>0</v>
      </c>
      <c r="U71" s="71">
        <f>IF(P71="SI",10,0)</f>
        <v>10</v>
      </c>
      <c r="V71" s="71">
        <f>IF(Q71="SI",25,0)</f>
        <v>25</v>
      </c>
      <c r="W71" s="71">
        <f>SUM(R71:V71)</f>
        <v>60</v>
      </c>
      <c r="X71" s="83" t="s">
        <v>29</v>
      </c>
      <c r="Y71" s="83">
        <f>+K71-W71</f>
        <v>35</v>
      </c>
      <c r="Z71" s="69">
        <v>43164</v>
      </c>
      <c r="AA71" s="48" t="s">
        <v>126</v>
      </c>
      <c r="AB71" s="88"/>
      <c r="AC71" s="88"/>
      <c r="AD71" s="70">
        <v>43193</v>
      </c>
      <c r="AE71" s="46" t="s">
        <v>122</v>
      </c>
      <c r="AF71" s="61"/>
      <c r="AG71" s="61"/>
    </row>
    <row r="72" spans="1:33" ht="44.25" customHeight="1" x14ac:dyDescent="0.25">
      <c r="A72" s="40"/>
      <c r="B72" s="40"/>
      <c r="C72" s="40"/>
      <c r="D72" s="40"/>
      <c r="E72" s="40"/>
      <c r="F72" s="42"/>
      <c r="G72" s="44"/>
      <c r="H72" s="43"/>
      <c r="I72" s="43"/>
      <c r="J72" s="47"/>
      <c r="K72" s="47"/>
      <c r="L72" s="61"/>
      <c r="M72" s="71"/>
      <c r="N72" s="71"/>
      <c r="O72" s="71"/>
      <c r="P72" s="71"/>
      <c r="Q72" s="71"/>
      <c r="R72" s="71"/>
      <c r="S72" s="71"/>
      <c r="T72" s="71"/>
      <c r="U72" s="71"/>
      <c r="V72" s="71"/>
      <c r="W72" s="71"/>
      <c r="X72" s="83"/>
      <c r="Y72" s="83"/>
      <c r="Z72" s="69"/>
      <c r="AA72" s="48"/>
      <c r="AB72" s="88"/>
      <c r="AC72" s="88"/>
      <c r="AD72" s="70"/>
      <c r="AE72" s="46"/>
      <c r="AF72" s="61"/>
      <c r="AG72" s="61"/>
    </row>
    <row r="73" spans="1:33" ht="30.75" customHeight="1" x14ac:dyDescent="0.25">
      <c r="A73" s="40"/>
      <c r="B73" s="40"/>
      <c r="C73" s="40"/>
      <c r="D73" s="40"/>
      <c r="E73" s="40"/>
      <c r="F73" s="42"/>
      <c r="G73" s="44"/>
      <c r="H73" s="43"/>
      <c r="I73" s="43"/>
      <c r="J73" s="47"/>
      <c r="K73" s="47"/>
      <c r="L73" s="61"/>
      <c r="M73" s="71"/>
      <c r="N73" s="71"/>
      <c r="O73" s="71"/>
      <c r="P73" s="71"/>
      <c r="Q73" s="71"/>
      <c r="R73" s="71"/>
      <c r="S73" s="71"/>
      <c r="T73" s="71"/>
      <c r="U73" s="71"/>
      <c r="V73" s="71"/>
      <c r="W73" s="71"/>
      <c r="X73" s="83"/>
      <c r="Y73" s="83"/>
      <c r="Z73" s="69"/>
      <c r="AA73" s="48"/>
      <c r="AB73" s="88"/>
      <c r="AC73" s="88"/>
      <c r="AD73" s="70"/>
      <c r="AE73" s="46"/>
      <c r="AF73" s="61"/>
      <c r="AG73" s="61"/>
    </row>
    <row r="74" spans="1:33" ht="33" customHeight="1" x14ac:dyDescent="0.25">
      <c r="A74" s="40">
        <v>28</v>
      </c>
      <c r="B74" s="40" t="s">
        <v>83</v>
      </c>
      <c r="C74" s="46" t="s">
        <v>92</v>
      </c>
      <c r="D74" s="40" t="s">
        <v>88</v>
      </c>
      <c r="E74" s="41" t="s">
        <v>88</v>
      </c>
      <c r="F74" s="42" t="s">
        <v>10</v>
      </c>
      <c r="G74" s="44" t="s">
        <v>28</v>
      </c>
      <c r="H74" s="43">
        <v>1</v>
      </c>
      <c r="I74" s="43">
        <v>4</v>
      </c>
      <c r="J74" s="47">
        <f t="shared" ref="J74" si="33">(H74*I74)</f>
        <v>4</v>
      </c>
      <c r="K74" s="47">
        <v>95</v>
      </c>
      <c r="L74" s="61" t="s">
        <v>38</v>
      </c>
      <c r="M74" s="71" t="s">
        <v>49</v>
      </c>
      <c r="N74" s="71" t="s">
        <v>49</v>
      </c>
      <c r="O74" s="71" t="s">
        <v>49</v>
      </c>
      <c r="P74" s="71" t="s">
        <v>49</v>
      </c>
      <c r="Q74" s="71" t="s">
        <v>49</v>
      </c>
      <c r="R74" s="71">
        <f t="shared" ref="R74" si="34">IF(M74="SI",10,0)</f>
        <v>10</v>
      </c>
      <c r="S74" s="71">
        <f t="shared" ref="S74" si="35">IF(N74="SI",15,0)</f>
        <v>15</v>
      </c>
      <c r="T74" s="71">
        <f t="shared" ref="T74" si="36">IF(O74="SI",30,0)</f>
        <v>30</v>
      </c>
      <c r="U74" s="71">
        <f t="shared" ref="U74" si="37">IF(P74="SI",10,0)</f>
        <v>10</v>
      </c>
      <c r="V74" s="71">
        <f t="shared" ref="V74" si="38">IF(Q74="SI",25,0)</f>
        <v>25</v>
      </c>
      <c r="W74" s="71">
        <f t="shared" ref="W74" si="39">SUM(R74:V74)</f>
        <v>90</v>
      </c>
      <c r="X74" s="83" t="s">
        <v>37</v>
      </c>
      <c r="Y74" s="83">
        <f>+K74-W74</f>
        <v>5</v>
      </c>
      <c r="Z74" s="69">
        <v>43164</v>
      </c>
      <c r="AA74" s="48" t="s">
        <v>105</v>
      </c>
      <c r="AB74" s="88"/>
      <c r="AC74" s="27"/>
      <c r="AD74" s="70">
        <v>43193</v>
      </c>
      <c r="AE74" s="61" t="s">
        <v>107</v>
      </c>
      <c r="AF74" s="61"/>
      <c r="AG74" s="61"/>
    </row>
    <row r="75" spans="1:33" ht="30" customHeight="1" x14ac:dyDescent="0.25">
      <c r="A75" s="40"/>
      <c r="B75" s="40"/>
      <c r="C75" s="46"/>
      <c r="D75" s="40"/>
      <c r="E75" s="41"/>
      <c r="F75" s="42"/>
      <c r="G75" s="44"/>
      <c r="H75" s="43"/>
      <c r="I75" s="43"/>
      <c r="J75" s="47"/>
      <c r="K75" s="47"/>
      <c r="L75" s="61"/>
      <c r="M75" s="71"/>
      <c r="N75" s="71"/>
      <c r="O75" s="71"/>
      <c r="P75" s="71"/>
      <c r="Q75" s="71"/>
      <c r="R75" s="71"/>
      <c r="S75" s="71"/>
      <c r="T75" s="71"/>
      <c r="U75" s="71"/>
      <c r="V75" s="71"/>
      <c r="W75" s="71"/>
      <c r="X75" s="83"/>
      <c r="Y75" s="83"/>
      <c r="Z75" s="69"/>
      <c r="AA75" s="48"/>
      <c r="AB75" s="88"/>
      <c r="AC75" s="27"/>
      <c r="AD75" s="70"/>
      <c r="AE75" s="61"/>
      <c r="AF75" s="61"/>
      <c r="AG75" s="61"/>
    </row>
    <row r="76" spans="1:33" ht="48.75" customHeight="1" x14ac:dyDescent="0.25">
      <c r="A76" s="40"/>
      <c r="B76" s="40"/>
      <c r="C76" s="46"/>
      <c r="D76" s="40"/>
      <c r="E76" s="41"/>
      <c r="F76" s="42"/>
      <c r="G76" s="44"/>
      <c r="H76" s="43"/>
      <c r="I76" s="43"/>
      <c r="J76" s="47"/>
      <c r="K76" s="47"/>
      <c r="L76" s="61"/>
      <c r="M76" s="71"/>
      <c r="N76" s="71"/>
      <c r="O76" s="71"/>
      <c r="P76" s="71"/>
      <c r="Q76" s="71"/>
      <c r="R76" s="71"/>
      <c r="S76" s="71"/>
      <c r="T76" s="71"/>
      <c r="U76" s="71"/>
      <c r="V76" s="71"/>
      <c r="W76" s="71"/>
      <c r="X76" s="83"/>
      <c r="Y76" s="83"/>
      <c r="Z76" s="69"/>
      <c r="AA76" s="48"/>
      <c r="AB76" s="88"/>
      <c r="AC76" s="27"/>
      <c r="AD76" s="70"/>
      <c r="AE76" s="61"/>
      <c r="AF76" s="61"/>
      <c r="AG76" s="61"/>
    </row>
    <row r="77" spans="1:33" ht="28.5" customHeight="1" x14ac:dyDescent="0.25">
      <c r="A77" s="40">
        <v>29</v>
      </c>
      <c r="B77" s="40" t="s">
        <v>83</v>
      </c>
      <c r="C77" s="46" t="s">
        <v>90</v>
      </c>
      <c r="D77" s="41" t="s">
        <v>88</v>
      </c>
      <c r="E77" s="41" t="s">
        <v>88</v>
      </c>
      <c r="F77" s="42" t="s">
        <v>10</v>
      </c>
      <c r="G77" s="44" t="s">
        <v>28</v>
      </c>
      <c r="H77" s="43">
        <v>1</v>
      </c>
      <c r="I77" s="43">
        <v>4</v>
      </c>
      <c r="J77" s="47">
        <f t="shared" ref="J77" si="40">(H77*I77)</f>
        <v>4</v>
      </c>
      <c r="K77" s="47">
        <v>95</v>
      </c>
      <c r="L77" s="61" t="s">
        <v>38</v>
      </c>
      <c r="M77" s="71" t="s">
        <v>49</v>
      </c>
      <c r="N77" s="71" t="s">
        <v>49</v>
      </c>
      <c r="O77" s="71" t="s">
        <v>49</v>
      </c>
      <c r="P77" s="71" t="s">
        <v>49</v>
      </c>
      <c r="Q77" s="71" t="s">
        <v>49</v>
      </c>
      <c r="R77" s="71">
        <f t="shared" ref="R77" si="41">IF(M77="SI",10,0)</f>
        <v>10</v>
      </c>
      <c r="S77" s="71">
        <f t="shared" ref="S77" si="42">IF(N77="SI",15,0)</f>
        <v>15</v>
      </c>
      <c r="T77" s="71">
        <f t="shared" ref="T77" si="43">IF(O77="SI",30,0)</f>
        <v>30</v>
      </c>
      <c r="U77" s="71">
        <f t="shared" ref="U77" si="44">IF(P77="SI",10,0)</f>
        <v>10</v>
      </c>
      <c r="V77" s="71">
        <f t="shared" ref="V77" si="45">IF(Q77="SI",25,0)</f>
        <v>25</v>
      </c>
      <c r="W77" s="71">
        <f t="shared" ref="W77" si="46">SUM(R77:V77)</f>
        <v>90</v>
      </c>
      <c r="X77" s="83" t="s">
        <v>37</v>
      </c>
      <c r="Y77" s="83">
        <f>+K77-W77</f>
        <v>5</v>
      </c>
      <c r="Z77" s="69">
        <v>43164</v>
      </c>
      <c r="AA77" s="48" t="s">
        <v>105</v>
      </c>
      <c r="AB77" s="88"/>
      <c r="AC77" s="27"/>
      <c r="AD77" s="70">
        <v>43193</v>
      </c>
      <c r="AE77" s="61" t="s">
        <v>107</v>
      </c>
      <c r="AF77" s="61"/>
      <c r="AG77" s="61"/>
    </row>
    <row r="78" spans="1:33" x14ac:dyDescent="0.25">
      <c r="A78" s="40"/>
      <c r="B78" s="40"/>
      <c r="C78" s="46"/>
      <c r="D78" s="41"/>
      <c r="E78" s="41"/>
      <c r="F78" s="42"/>
      <c r="G78" s="44"/>
      <c r="H78" s="43"/>
      <c r="I78" s="43"/>
      <c r="J78" s="47"/>
      <c r="K78" s="47"/>
      <c r="L78" s="61"/>
      <c r="M78" s="71"/>
      <c r="N78" s="71"/>
      <c r="O78" s="71"/>
      <c r="P78" s="71"/>
      <c r="Q78" s="71"/>
      <c r="R78" s="71"/>
      <c r="S78" s="71"/>
      <c r="T78" s="71"/>
      <c r="U78" s="71"/>
      <c r="V78" s="71"/>
      <c r="W78" s="71"/>
      <c r="X78" s="83"/>
      <c r="Y78" s="83"/>
      <c r="Z78" s="69"/>
      <c r="AA78" s="48"/>
      <c r="AB78" s="88"/>
      <c r="AC78" s="27"/>
      <c r="AD78" s="70"/>
      <c r="AE78" s="61"/>
      <c r="AF78" s="61"/>
      <c r="AG78" s="61"/>
    </row>
    <row r="79" spans="1:33" ht="67.5" customHeight="1" x14ac:dyDescent="0.25">
      <c r="A79" s="40"/>
      <c r="B79" s="40"/>
      <c r="C79" s="46"/>
      <c r="D79" s="41"/>
      <c r="E79" s="41"/>
      <c r="F79" s="42"/>
      <c r="G79" s="44"/>
      <c r="H79" s="43"/>
      <c r="I79" s="43"/>
      <c r="J79" s="47"/>
      <c r="K79" s="47"/>
      <c r="L79" s="61"/>
      <c r="M79" s="71"/>
      <c r="N79" s="71"/>
      <c r="O79" s="71"/>
      <c r="P79" s="71"/>
      <c r="Q79" s="71"/>
      <c r="R79" s="71"/>
      <c r="S79" s="71"/>
      <c r="T79" s="71"/>
      <c r="U79" s="71"/>
      <c r="V79" s="71"/>
      <c r="W79" s="71"/>
      <c r="X79" s="83"/>
      <c r="Y79" s="83"/>
      <c r="Z79" s="69"/>
      <c r="AA79" s="48"/>
      <c r="AB79" s="88"/>
      <c r="AC79" s="27"/>
      <c r="AD79" s="70"/>
      <c r="AE79" s="61"/>
      <c r="AF79" s="61"/>
      <c r="AG79" s="61"/>
    </row>
    <row r="80" spans="1:33" ht="28.5" customHeight="1" x14ac:dyDescent="0.25">
      <c r="A80" s="40">
        <v>30</v>
      </c>
      <c r="B80" s="40" t="s">
        <v>83</v>
      </c>
      <c r="C80" s="46" t="s">
        <v>86</v>
      </c>
      <c r="D80" s="41" t="s">
        <v>88</v>
      </c>
      <c r="E80" s="41" t="s">
        <v>88</v>
      </c>
      <c r="F80" s="42" t="s">
        <v>10</v>
      </c>
      <c r="G80" s="44" t="s">
        <v>28</v>
      </c>
      <c r="H80" s="43">
        <v>1</v>
      </c>
      <c r="I80" s="43">
        <v>4</v>
      </c>
      <c r="J80" s="47">
        <f t="shared" ref="J80" si="47">(H80*I80)</f>
        <v>4</v>
      </c>
      <c r="K80" s="47">
        <v>95</v>
      </c>
      <c r="L80" s="61" t="s">
        <v>38</v>
      </c>
      <c r="M80" s="71" t="s">
        <v>49</v>
      </c>
      <c r="N80" s="71" t="s">
        <v>49</v>
      </c>
      <c r="O80" s="71" t="s">
        <v>49</v>
      </c>
      <c r="P80" s="71" t="s">
        <v>49</v>
      </c>
      <c r="Q80" s="71" t="s">
        <v>49</v>
      </c>
      <c r="R80" s="71">
        <f t="shared" ref="R80" si="48">IF(M80="SI",10,0)</f>
        <v>10</v>
      </c>
      <c r="S80" s="71">
        <f t="shared" ref="S80" si="49">IF(N80="SI",15,0)</f>
        <v>15</v>
      </c>
      <c r="T80" s="71">
        <f t="shared" ref="T80" si="50">IF(O80="SI",30,0)</f>
        <v>30</v>
      </c>
      <c r="U80" s="71">
        <f t="shared" ref="U80" si="51">IF(P80="SI",10,0)</f>
        <v>10</v>
      </c>
      <c r="V80" s="71">
        <f t="shared" ref="V80" si="52">IF(Q80="SI",25,0)</f>
        <v>25</v>
      </c>
      <c r="W80" s="71">
        <f>SUM(R80:V80)</f>
        <v>90</v>
      </c>
      <c r="X80" s="83" t="s">
        <v>37</v>
      </c>
      <c r="Y80" s="83">
        <f>+K80-W80</f>
        <v>5</v>
      </c>
      <c r="Z80" s="69">
        <v>43164</v>
      </c>
      <c r="AA80" s="48" t="s">
        <v>105</v>
      </c>
      <c r="AB80" s="88"/>
      <c r="AC80" s="27"/>
      <c r="AD80" s="70">
        <v>43193</v>
      </c>
      <c r="AE80" s="61" t="s">
        <v>107</v>
      </c>
      <c r="AF80" s="61"/>
      <c r="AG80" s="61"/>
    </row>
    <row r="81" spans="1:34" x14ac:dyDescent="0.25">
      <c r="A81" s="40"/>
      <c r="B81" s="40"/>
      <c r="C81" s="46"/>
      <c r="D81" s="41"/>
      <c r="E81" s="41"/>
      <c r="F81" s="42"/>
      <c r="G81" s="44"/>
      <c r="H81" s="43"/>
      <c r="I81" s="43"/>
      <c r="J81" s="47"/>
      <c r="K81" s="47"/>
      <c r="L81" s="61"/>
      <c r="M81" s="71"/>
      <c r="N81" s="71"/>
      <c r="O81" s="71"/>
      <c r="P81" s="71"/>
      <c r="Q81" s="71"/>
      <c r="R81" s="71"/>
      <c r="S81" s="71"/>
      <c r="T81" s="71"/>
      <c r="U81" s="71"/>
      <c r="V81" s="71"/>
      <c r="W81" s="71"/>
      <c r="X81" s="83"/>
      <c r="Y81" s="83"/>
      <c r="Z81" s="69"/>
      <c r="AA81" s="48"/>
      <c r="AB81" s="88"/>
      <c r="AC81" s="27"/>
      <c r="AD81" s="70"/>
      <c r="AE81" s="61"/>
      <c r="AF81" s="61"/>
      <c r="AG81" s="61"/>
    </row>
    <row r="82" spans="1:34" ht="87" customHeight="1" x14ac:dyDescent="0.25">
      <c r="A82" s="40"/>
      <c r="B82" s="40"/>
      <c r="C82" s="46"/>
      <c r="D82" s="41"/>
      <c r="E82" s="41"/>
      <c r="F82" s="42"/>
      <c r="G82" s="44"/>
      <c r="H82" s="43"/>
      <c r="I82" s="43"/>
      <c r="J82" s="47"/>
      <c r="K82" s="47"/>
      <c r="L82" s="61"/>
      <c r="M82" s="71"/>
      <c r="N82" s="71"/>
      <c r="O82" s="71"/>
      <c r="P82" s="71"/>
      <c r="Q82" s="71"/>
      <c r="R82" s="71"/>
      <c r="S82" s="71"/>
      <c r="T82" s="71"/>
      <c r="U82" s="71"/>
      <c r="V82" s="71"/>
      <c r="W82" s="71"/>
      <c r="X82" s="83"/>
      <c r="Y82" s="83"/>
      <c r="Z82" s="69"/>
      <c r="AA82" s="48"/>
      <c r="AB82" s="88"/>
      <c r="AC82" s="27"/>
      <c r="AD82" s="70"/>
      <c r="AE82" s="61"/>
      <c r="AF82" s="61"/>
      <c r="AG82" s="61"/>
    </row>
    <row r="83" spans="1:34" ht="42.75" customHeight="1" x14ac:dyDescent="0.25">
      <c r="A83" s="40">
        <v>31</v>
      </c>
      <c r="B83" s="40" t="s">
        <v>83</v>
      </c>
      <c r="C83" s="46" t="s">
        <v>87</v>
      </c>
      <c r="D83" s="41" t="s">
        <v>88</v>
      </c>
      <c r="E83" s="41" t="s">
        <v>88</v>
      </c>
      <c r="F83" s="42" t="s">
        <v>10</v>
      </c>
      <c r="G83" s="44" t="s">
        <v>28</v>
      </c>
      <c r="H83" s="43">
        <v>1</v>
      </c>
      <c r="I83" s="43">
        <v>4</v>
      </c>
      <c r="J83" s="47">
        <f t="shared" ref="J83" si="53">(H83*I83)</f>
        <v>4</v>
      </c>
      <c r="K83" s="47">
        <v>95</v>
      </c>
      <c r="L83" s="61" t="s">
        <v>38</v>
      </c>
      <c r="M83" s="71" t="s">
        <v>49</v>
      </c>
      <c r="N83" s="71" t="s">
        <v>49</v>
      </c>
      <c r="O83" s="71" t="s">
        <v>49</v>
      </c>
      <c r="P83" s="71" t="s">
        <v>49</v>
      </c>
      <c r="Q83" s="71" t="s">
        <v>49</v>
      </c>
      <c r="R83" s="71">
        <f t="shared" ref="R83" si="54">IF(M83="SI",10,0)</f>
        <v>10</v>
      </c>
      <c r="S83" s="71">
        <f t="shared" ref="S83" si="55">IF(N83="SI",15,0)</f>
        <v>15</v>
      </c>
      <c r="T83" s="71">
        <f t="shared" ref="T83" si="56">IF(O83="SI",30,0)</f>
        <v>30</v>
      </c>
      <c r="U83" s="71">
        <f t="shared" ref="U83" si="57">IF(P83="SI",10,0)</f>
        <v>10</v>
      </c>
      <c r="V83" s="71">
        <f t="shared" ref="V83" si="58">IF(Q83="SI",25,0)</f>
        <v>25</v>
      </c>
      <c r="W83" s="71">
        <f t="shared" ref="W83" si="59">SUM(R83:V83)</f>
        <v>90</v>
      </c>
      <c r="X83" s="83" t="s">
        <v>37</v>
      </c>
      <c r="Y83" s="83">
        <f>+K83-W83</f>
        <v>5</v>
      </c>
      <c r="Z83" s="69">
        <v>43164</v>
      </c>
      <c r="AA83" s="48" t="s">
        <v>105</v>
      </c>
      <c r="AB83" s="88"/>
      <c r="AC83" s="27"/>
      <c r="AD83" s="70">
        <v>43193</v>
      </c>
      <c r="AE83" s="61" t="s">
        <v>107</v>
      </c>
      <c r="AF83" s="61"/>
      <c r="AG83" s="61"/>
    </row>
    <row r="84" spans="1:34" ht="37.5" customHeight="1" x14ac:dyDescent="0.25">
      <c r="A84" s="40"/>
      <c r="B84" s="40"/>
      <c r="C84" s="46"/>
      <c r="D84" s="41"/>
      <c r="E84" s="41"/>
      <c r="F84" s="42"/>
      <c r="G84" s="44"/>
      <c r="H84" s="43"/>
      <c r="I84" s="43"/>
      <c r="J84" s="47"/>
      <c r="K84" s="47"/>
      <c r="L84" s="61"/>
      <c r="M84" s="71"/>
      <c r="N84" s="71"/>
      <c r="O84" s="71"/>
      <c r="P84" s="71"/>
      <c r="Q84" s="71"/>
      <c r="R84" s="71"/>
      <c r="S84" s="71"/>
      <c r="T84" s="71"/>
      <c r="U84" s="71"/>
      <c r="V84" s="71"/>
      <c r="W84" s="71"/>
      <c r="X84" s="83"/>
      <c r="Y84" s="83"/>
      <c r="Z84" s="69"/>
      <c r="AA84" s="48"/>
      <c r="AB84" s="88"/>
      <c r="AC84" s="27"/>
      <c r="AD84" s="70"/>
      <c r="AE84" s="61"/>
      <c r="AF84" s="61"/>
      <c r="AG84" s="61"/>
    </row>
    <row r="85" spans="1:34" ht="48" customHeight="1" x14ac:dyDescent="0.25">
      <c r="A85" s="40"/>
      <c r="B85" s="40"/>
      <c r="C85" s="46"/>
      <c r="D85" s="41"/>
      <c r="E85" s="41"/>
      <c r="F85" s="42"/>
      <c r="G85" s="44"/>
      <c r="H85" s="43"/>
      <c r="I85" s="43"/>
      <c r="J85" s="47"/>
      <c r="K85" s="47"/>
      <c r="L85" s="61"/>
      <c r="M85" s="71"/>
      <c r="N85" s="71"/>
      <c r="O85" s="71"/>
      <c r="P85" s="71"/>
      <c r="Q85" s="71"/>
      <c r="R85" s="71"/>
      <c r="S85" s="71"/>
      <c r="T85" s="71"/>
      <c r="U85" s="71"/>
      <c r="V85" s="71"/>
      <c r="W85" s="71"/>
      <c r="X85" s="83"/>
      <c r="Y85" s="83"/>
      <c r="Z85" s="69"/>
      <c r="AA85" s="48"/>
      <c r="AB85" s="88"/>
      <c r="AC85" s="27"/>
      <c r="AD85" s="70"/>
      <c r="AE85" s="61"/>
      <c r="AF85" s="61"/>
      <c r="AG85" s="61"/>
    </row>
    <row r="86" spans="1:34" ht="15" customHeight="1" x14ac:dyDescent="0.25">
      <c r="A86" s="40">
        <v>32</v>
      </c>
      <c r="B86" s="40" t="s">
        <v>83</v>
      </c>
      <c r="C86" s="48" t="s">
        <v>198</v>
      </c>
      <c r="D86" s="41" t="s">
        <v>33</v>
      </c>
      <c r="E86" s="41" t="s">
        <v>9</v>
      </c>
      <c r="F86" s="42" t="s">
        <v>16</v>
      </c>
      <c r="G86" s="44" t="s">
        <v>29</v>
      </c>
      <c r="H86" s="43">
        <v>1</v>
      </c>
      <c r="I86" s="43">
        <v>5</v>
      </c>
      <c r="J86" s="47">
        <f t="shared" ref="J86" si="60">(H86*I86)</f>
        <v>5</v>
      </c>
      <c r="K86" s="47">
        <v>95</v>
      </c>
      <c r="L86" s="61" t="s">
        <v>69</v>
      </c>
      <c r="M86" s="71" t="s">
        <v>49</v>
      </c>
      <c r="N86" s="71" t="s">
        <v>49</v>
      </c>
      <c r="O86" s="71" t="s">
        <v>49</v>
      </c>
      <c r="P86" s="71" t="s">
        <v>49</v>
      </c>
      <c r="Q86" s="71" t="s">
        <v>49</v>
      </c>
      <c r="R86" s="71">
        <f>IF(M86="SI",10,0)</f>
        <v>10</v>
      </c>
      <c r="S86" s="71">
        <f>IF(N86="SI",15,0)</f>
        <v>15</v>
      </c>
      <c r="T86" s="71">
        <f>IF(O86="SI",30,0)</f>
        <v>30</v>
      </c>
      <c r="U86" s="71">
        <f>IF(P86="SI",10,0)</f>
        <v>10</v>
      </c>
      <c r="V86" s="71">
        <f>IF(Q86="SI",25,0)</f>
        <v>25</v>
      </c>
      <c r="W86" s="71">
        <f>SUM(R86:V86)</f>
        <v>90</v>
      </c>
      <c r="X86" s="83" t="s">
        <v>37</v>
      </c>
      <c r="Y86" s="83">
        <f>+K86-W86</f>
        <v>5</v>
      </c>
      <c r="Z86" s="69">
        <v>43164</v>
      </c>
      <c r="AA86" s="48" t="s">
        <v>200</v>
      </c>
      <c r="AB86" s="88"/>
      <c r="AC86" s="88"/>
      <c r="AD86" s="70">
        <v>43193</v>
      </c>
      <c r="AE86" s="46" t="s">
        <v>199</v>
      </c>
      <c r="AF86" s="61"/>
      <c r="AG86" s="61"/>
    </row>
    <row r="87" spans="1:34" ht="30" customHeight="1" x14ac:dyDescent="0.25">
      <c r="A87" s="40"/>
      <c r="B87" s="40"/>
      <c r="C87" s="48"/>
      <c r="D87" s="41"/>
      <c r="E87" s="41"/>
      <c r="F87" s="42"/>
      <c r="G87" s="44"/>
      <c r="H87" s="43"/>
      <c r="I87" s="43"/>
      <c r="J87" s="47"/>
      <c r="K87" s="47"/>
      <c r="L87" s="61"/>
      <c r="M87" s="71"/>
      <c r="N87" s="71"/>
      <c r="O87" s="71"/>
      <c r="P87" s="71"/>
      <c r="Q87" s="71"/>
      <c r="R87" s="71"/>
      <c r="S87" s="71"/>
      <c r="T87" s="71"/>
      <c r="U87" s="71"/>
      <c r="V87" s="71"/>
      <c r="W87" s="71"/>
      <c r="X87" s="83"/>
      <c r="Y87" s="83"/>
      <c r="Z87" s="69"/>
      <c r="AA87" s="48"/>
      <c r="AB87" s="88"/>
      <c r="AC87" s="88"/>
      <c r="AD87" s="70"/>
      <c r="AE87" s="46"/>
      <c r="AF87" s="61"/>
      <c r="AG87" s="61"/>
    </row>
    <row r="88" spans="1:34" ht="36.75" customHeight="1" x14ac:dyDescent="0.25">
      <c r="A88" s="40"/>
      <c r="B88" s="40"/>
      <c r="C88" s="48"/>
      <c r="D88" s="41"/>
      <c r="E88" s="41"/>
      <c r="F88" s="42"/>
      <c r="G88" s="44"/>
      <c r="H88" s="43"/>
      <c r="I88" s="43"/>
      <c r="J88" s="47"/>
      <c r="K88" s="47"/>
      <c r="L88" s="61"/>
      <c r="M88" s="71"/>
      <c r="N88" s="71"/>
      <c r="O88" s="71"/>
      <c r="P88" s="71"/>
      <c r="Q88" s="71"/>
      <c r="R88" s="71"/>
      <c r="S88" s="71"/>
      <c r="T88" s="71"/>
      <c r="U88" s="71"/>
      <c r="V88" s="71"/>
      <c r="W88" s="71"/>
      <c r="X88" s="83"/>
      <c r="Y88" s="83"/>
      <c r="Z88" s="69"/>
      <c r="AA88" s="48"/>
      <c r="AB88" s="88"/>
      <c r="AC88" s="88"/>
      <c r="AD88" s="70"/>
      <c r="AE88" s="46"/>
      <c r="AF88" s="61"/>
      <c r="AG88" s="61"/>
    </row>
    <row r="89" spans="1:34" ht="15" customHeight="1" x14ac:dyDescent="0.25">
      <c r="A89" s="40">
        <v>33</v>
      </c>
      <c r="B89" s="40" t="s">
        <v>83</v>
      </c>
      <c r="C89" s="41" t="s">
        <v>197</v>
      </c>
      <c r="D89" s="41" t="s">
        <v>33</v>
      </c>
      <c r="E89" s="41" t="s">
        <v>9</v>
      </c>
      <c r="F89" s="42" t="s">
        <v>10</v>
      </c>
      <c r="G89" s="44" t="s">
        <v>29</v>
      </c>
      <c r="H89" s="43">
        <v>2</v>
      </c>
      <c r="I89" s="43">
        <v>4.0000000000000018</v>
      </c>
      <c r="J89" s="47">
        <f t="shared" ref="J89" si="61">(H89*I89)</f>
        <v>8.0000000000000036</v>
      </c>
      <c r="K89" s="47">
        <v>95</v>
      </c>
      <c r="L89" s="61" t="s">
        <v>69</v>
      </c>
      <c r="M89" s="71" t="s">
        <v>49</v>
      </c>
      <c r="N89" s="71" t="s">
        <v>49</v>
      </c>
      <c r="O89" s="71" t="s">
        <v>50</v>
      </c>
      <c r="P89" s="71" t="s">
        <v>49</v>
      </c>
      <c r="Q89" s="71" t="s">
        <v>49</v>
      </c>
      <c r="R89" s="71">
        <f>IF(M89="SI",10,0)</f>
        <v>10</v>
      </c>
      <c r="S89" s="71">
        <f>IF(N89="SI",15,0)</f>
        <v>15</v>
      </c>
      <c r="T89" s="71">
        <f>IF(O89="SI",30,0)</f>
        <v>0</v>
      </c>
      <c r="U89" s="71">
        <f>IF(P89="SI",10,0)</f>
        <v>10</v>
      </c>
      <c r="V89" s="71">
        <f>IF(Q89="SI",25,0)</f>
        <v>25</v>
      </c>
      <c r="W89" s="71">
        <f>SUM(R89:V89)</f>
        <v>60</v>
      </c>
      <c r="X89" s="83" t="s">
        <v>29</v>
      </c>
      <c r="Y89" s="83">
        <f>+K89-W89</f>
        <v>35</v>
      </c>
      <c r="Z89" s="69">
        <v>43164</v>
      </c>
      <c r="AA89" s="48" t="s">
        <v>135</v>
      </c>
      <c r="AB89" s="88"/>
      <c r="AC89" s="88"/>
      <c r="AD89" s="70">
        <v>43193</v>
      </c>
      <c r="AE89" s="46" t="s">
        <v>122</v>
      </c>
      <c r="AF89" s="61"/>
      <c r="AG89" s="61"/>
    </row>
    <row r="90" spans="1:34" ht="15" customHeight="1" x14ac:dyDescent="0.25">
      <c r="A90" s="40"/>
      <c r="B90" s="40"/>
      <c r="C90" s="41"/>
      <c r="D90" s="41"/>
      <c r="E90" s="41"/>
      <c r="F90" s="42"/>
      <c r="G90" s="44"/>
      <c r="H90" s="43"/>
      <c r="I90" s="43"/>
      <c r="J90" s="47"/>
      <c r="K90" s="47"/>
      <c r="L90" s="61"/>
      <c r="M90" s="71"/>
      <c r="N90" s="71"/>
      <c r="O90" s="71"/>
      <c r="P90" s="71"/>
      <c r="Q90" s="71"/>
      <c r="R90" s="71"/>
      <c r="S90" s="71"/>
      <c r="T90" s="71"/>
      <c r="U90" s="71"/>
      <c r="V90" s="71"/>
      <c r="W90" s="71"/>
      <c r="X90" s="83"/>
      <c r="Y90" s="83"/>
      <c r="Z90" s="69"/>
      <c r="AA90" s="48"/>
      <c r="AB90" s="88"/>
      <c r="AC90" s="88"/>
      <c r="AD90" s="70"/>
      <c r="AE90" s="46"/>
      <c r="AF90" s="61"/>
      <c r="AG90" s="61"/>
    </row>
    <row r="91" spans="1:34" ht="58.5" customHeight="1" x14ac:dyDescent="0.25">
      <c r="A91" s="40"/>
      <c r="B91" s="40"/>
      <c r="C91" s="41"/>
      <c r="D91" s="41"/>
      <c r="E91" s="41"/>
      <c r="F91" s="42"/>
      <c r="G91" s="44"/>
      <c r="H91" s="43"/>
      <c r="I91" s="43"/>
      <c r="J91" s="47"/>
      <c r="K91" s="47"/>
      <c r="L91" s="61"/>
      <c r="M91" s="71"/>
      <c r="N91" s="71"/>
      <c r="O91" s="71"/>
      <c r="P91" s="71"/>
      <c r="Q91" s="71"/>
      <c r="R91" s="71"/>
      <c r="S91" s="71"/>
      <c r="T91" s="71"/>
      <c r="U91" s="71"/>
      <c r="V91" s="71"/>
      <c r="W91" s="71"/>
      <c r="X91" s="83"/>
      <c r="Y91" s="83"/>
      <c r="Z91" s="69"/>
      <c r="AA91" s="48"/>
      <c r="AB91" s="88"/>
      <c r="AC91" s="88"/>
      <c r="AD91" s="70"/>
      <c r="AE91" s="46"/>
      <c r="AF91" s="61"/>
      <c r="AG91" s="61"/>
    </row>
    <row r="92" spans="1:34" ht="15" customHeight="1" x14ac:dyDescent="0.25">
      <c r="A92" s="40">
        <v>34</v>
      </c>
      <c r="B92" s="40" t="s">
        <v>83</v>
      </c>
      <c r="C92" s="41" t="s">
        <v>201</v>
      </c>
      <c r="D92" s="41" t="s">
        <v>33</v>
      </c>
      <c r="E92" s="41" t="s">
        <v>9</v>
      </c>
      <c r="F92" s="42" t="s">
        <v>129</v>
      </c>
      <c r="G92" s="44" t="s">
        <v>29</v>
      </c>
      <c r="H92" s="43">
        <v>3</v>
      </c>
      <c r="I92" s="43">
        <v>4.0000000000000018</v>
      </c>
      <c r="J92" s="47">
        <f t="shared" ref="J92" si="62">(H92*I92)</f>
        <v>12.000000000000005</v>
      </c>
      <c r="K92" s="47">
        <v>97</v>
      </c>
      <c r="L92" s="61" t="s">
        <v>69</v>
      </c>
      <c r="M92" s="71" t="s">
        <v>49</v>
      </c>
      <c r="N92" s="71" t="s">
        <v>49</v>
      </c>
      <c r="O92" s="71" t="s">
        <v>112</v>
      </c>
      <c r="P92" s="71" t="s">
        <v>49</v>
      </c>
      <c r="Q92" s="71" t="s">
        <v>49</v>
      </c>
      <c r="R92" s="71">
        <f>IF(M92="SI",10,0)</f>
        <v>10</v>
      </c>
      <c r="S92" s="71">
        <f>IF(N92="SI",15,0)</f>
        <v>15</v>
      </c>
      <c r="T92" s="71">
        <f>IF(O92="SI",30,0)</f>
        <v>30</v>
      </c>
      <c r="U92" s="71">
        <f>IF(P92="SI",10,0)</f>
        <v>10</v>
      </c>
      <c r="V92" s="71">
        <f>IF(Q92="SI",25,0)</f>
        <v>25</v>
      </c>
      <c r="W92" s="71">
        <f>SUM(R92:V92)</f>
        <v>90</v>
      </c>
      <c r="X92" s="83" t="s">
        <v>37</v>
      </c>
      <c r="Y92" s="83">
        <f>+K92-W92</f>
        <v>7</v>
      </c>
      <c r="Z92" s="69">
        <v>43164</v>
      </c>
      <c r="AA92" s="48" t="s">
        <v>202</v>
      </c>
      <c r="AB92" s="88"/>
      <c r="AC92" s="88"/>
      <c r="AD92" s="70">
        <v>43193</v>
      </c>
      <c r="AE92" s="46" t="s">
        <v>199</v>
      </c>
      <c r="AF92" s="61"/>
      <c r="AG92" s="61"/>
    </row>
    <row r="93" spans="1:34" ht="41.25" customHeight="1" x14ac:dyDescent="0.25">
      <c r="A93" s="40"/>
      <c r="B93" s="40"/>
      <c r="C93" s="41"/>
      <c r="D93" s="41"/>
      <c r="E93" s="41"/>
      <c r="F93" s="42"/>
      <c r="G93" s="44"/>
      <c r="H93" s="43"/>
      <c r="I93" s="43"/>
      <c r="J93" s="47"/>
      <c r="K93" s="47"/>
      <c r="L93" s="61"/>
      <c r="M93" s="71"/>
      <c r="N93" s="71"/>
      <c r="O93" s="71"/>
      <c r="P93" s="71"/>
      <c r="Q93" s="71"/>
      <c r="R93" s="71"/>
      <c r="S93" s="71"/>
      <c r="T93" s="71"/>
      <c r="U93" s="71"/>
      <c r="V93" s="71"/>
      <c r="W93" s="71"/>
      <c r="X93" s="83"/>
      <c r="Y93" s="83"/>
      <c r="Z93" s="69"/>
      <c r="AA93" s="48"/>
      <c r="AB93" s="88"/>
      <c r="AC93" s="88"/>
      <c r="AD93" s="70"/>
      <c r="AE93" s="46"/>
      <c r="AF93" s="61"/>
      <c r="AG93" s="61"/>
    </row>
    <row r="94" spans="1:34" ht="83.25" customHeight="1" x14ac:dyDescent="0.25">
      <c r="A94" s="40"/>
      <c r="B94" s="40"/>
      <c r="C94" s="41"/>
      <c r="D94" s="41"/>
      <c r="E94" s="41"/>
      <c r="F94" s="42"/>
      <c r="G94" s="44"/>
      <c r="H94" s="43"/>
      <c r="I94" s="43"/>
      <c r="J94" s="47"/>
      <c r="K94" s="47"/>
      <c r="L94" s="61"/>
      <c r="M94" s="71"/>
      <c r="N94" s="71"/>
      <c r="O94" s="71"/>
      <c r="P94" s="71"/>
      <c r="Q94" s="71"/>
      <c r="R94" s="71"/>
      <c r="S94" s="71"/>
      <c r="T94" s="71"/>
      <c r="U94" s="71"/>
      <c r="V94" s="71"/>
      <c r="W94" s="71"/>
      <c r="X94" s="83"/>
      <c r="Y94" s="83"/>
      <c r="Z94" s="69"/>
      <c r="AA94" s="48"/>
      <c r="AB94" s="88"/>
      <c r="AC94" s="88"/>
      <c r="AD94" s="70"/>
      <c r="AE94" s="46"/>
      <c r="AF94" s="61"/>
      <c r="AG94" s="61"/>
    </row>
    <row r="95" spans="1:34" ht="96.75" customHeight="1" x14ac:dyDescent="0.25">
      <c r="A95" s="29">
        <v>35</v>
      </c>
      <c r="B95" s="29" t="s">
        <v>136</v>
      </c>
      <c r="C95" s="16" t="s">
        <v>17</v>
      </c>
      <c r="D95" s="16" t="s">
        <v>137</v>
      </c>
      <c r="E95" s="16" t="s">
        <v>137</v>
      </c>
      <c r="F95" s="29" t="s">
        <v>14</v>
      </c>
      <c r="G95" s="18" t="s">
        <v>29</v>
      </c>
      <c r="H95" s="29">
        <v>2</v>
      </c>
      <c r="I95" s="29">
        <v>4</v>
      </c>
      <c r="J95" s="21">
        <f t="shared" ref="J95:J98" si="63">(H95*I95)</f>
        <v>8</v>
      </c>
      <c r="K95" s="21">
        <v>95</v>
      </c>
      <c r="L95" s="13" t="s">
        <v>69</v>
      </c>
      <c r="M95" s="23" t="s">
        <v>49</v>
      </c>
      <c r="N95" s="23" t="s">
        <v>49</v>
      </c>
      <c r="O95" s="22" t="s">
        <v>50</v>
      </c>
      <c r="P95" s="23" t="s">
        <v>49</v>
      </c>
      <c r="Q95" s="23" t="s">
        <v>49</v>
      </c>
      <c r="R95" s="23">
        <f>IF(M95="SI",10,0)</f>
        <v>10</v>
      </c>
      <c r="S95" s="23">
        <f>IF(N95="SI",15,0)</f>
        <v>15</v>
      </c>
      <c r="T95" s="23">
        <f>IF(O95="SI",30,0)</f>
        <v>0</v>
      </c>
      <c r="U95" s="23">
        <f>IF(P95="SI",10,0)</f>
        <v>10</v>
      </c>
      <c r="V95" s="23">
        <f>IF(Q95="SI",25,0)</f>
        <v>25</v>
      </c>
      <c r="W95" s="23">
        <f>SUM(R95:V95)</f>
        <v>60</v>
      </c>
      <c r="X95" s="23" t="s">
        <v>29</v>
      </c>
      <c r="Y95" s="31">
        <f>+K95-W95</f>
        <v>35</v>
      </c>
      <c r="Z95" s="36">
        <v>43164</v>
      </c>
      <c r="AA95" s="26" t="s">
        <v>139</v>
      </c>
      <c r="AB95" s="27"/>
      <c r="AC95" s="27"/>
      <c r="AD95" s="14">
        <v>43193</v>
      </c>
      <c r="AE95" s="22" t="s">
        <v>140</v>
      </c>
      <c r="AF95" s="13"/>
      <c r="AG95" s="13"/>
      <c r="AH95" s="7"/>
    </row>
    <row r="96" spans="1:34" ht="108" customHeight="1" x14ac:dyDescent="0.25">
      <c r="A96" s="29">
        <v>36</v>
      </c>
      <c r="B96" s="29" t="s">
        <v>136</v>
      </c>
      <c r="C96" s="16" t="s">
        <v>18</v>
      </c>
      <c r="D96" s="16" t="s">
        <v>137</v>
      </c>
      <c r="E96" s="16" t="s">
        <v>137</v>
      </c>
      <c r="F96" s="29" t="s">
        <v>14</v>
      </c>
      <c r="G96" s="18" t="s">
        <v>29</v>
      </c>
      <c r="H96" s="29">
        <v>2</v>
      </c>
      <c r="I96" s="29">
        <v>4</v>
      </c>
      <c r="J96" s="21">
        <f t="shared" si="63"/>
        <v>8</v>
      </c>
      <c r="K96" s="21">
        <v>95</v>
      </c>
      <c r="L96" s="13" t="s">
        <v>69</v>
      </c>
      <c r="M96" s="23" t="s">
        <v>49</v>
      </c>
      <c r="N96" s="23" t="s">
        <v>49</v>
      </c>
      <c r="O96" s="13" t="s">
        <v>50</v>
      </c>
      <c r="P96" s="23" t="s">
        <v>49</v>
      </c>
      <c r="Q96" s="23" t="s">
        <v>49</v>
      </c>
      <c r="R96" s="23">
        <f>IF(M96="SI",10,0)</f>
        <v>10</v>
      </c>
      <c r="S96" s="23">
        <f>IF(N96="SI",15,0)</f>
        <v>15</v>
      </c>
      <c r="T96" s="23">
        <f>IF(O96="SI",30,0)</f>
        <v>0</v>
      </c>
      <c r="U96" s="23">
        <f>IF(P96="SI",10,0)</f>
        <v>10</v>
      </c>
      <c r="V96" s="23">
        <f>IF(Q96="SI",25,0)</f>
        <v>25</v>
      </c>
      <c r="W96" s="23">
        <f>SUM(R96:V96)</f>
        <v>60</v>
      </c>
      <c r="X96" s="23" t="s">
        <v>29</v>
      </c>
      <c r="Y96" s="31">
        <f>+K96-W96</f>
        <v>35</v>
      </c>
      <c r="Z96" s="36">
        <v>43164</v>
      </c>
      <c r="AA96" s="26" t="s">
        <v>141</v>
      </c>
      <c r="AB96" s="27"/>
      <c r="AC96" s="27"/>
      <c r="AD96" s="14">
        <v>43193</v>
      </c>
      <c r="AE96" s="22" t="s">
        <v>142</v>
      </c>
      <c r="AF96" s="13"/>
      <c r="AG96" s="13"/>
      <c r="AH96" s="7"/>
    </row>
    <row r="97" spans="1:34" ht="135.75" customHeight="1" x14ac:dyDescent="0.25">
      <c r="A97" s="29">
        <v>37</v>
      </c>
      <c r="B97" s="29" t="s">
        <v>136</v>
      </c>
      <c r="C97" s="16" t="s">
        <v>19</v>
      </c>
      <c r="D97" s="16" t="s">
        <v>137</v>
      </c>
      <c r="E97" s="16" t="s">
        <v>137</v>
      </c>
      <c r="F97" s="29" t="s">
        <v>14</v>
      </c>
      <c r="G97" s="18" t="s">
        <v>29</v>
      </c>
      <c r="H97" s="29">
        <v>2</v>
      </c>
      <c r="I97" s="29">
        <v>4</v>
      </c>
      <c r="J97" s="21">
        <f t="shared" si="63"/>
        <v>8</v>
      </c>
      <c r="K97" s="21">
        <v>95</v>
      </c>
      <c r="L97" s="13" t="s">
        <v>69</v>
      </c>
      <c r="M97" s="23" t="s">
        <v>49</v>
      </c>
      <c r="N97" s="23" t="s">
        <v>49</v>
      </c>
      <c r="O97" s="13" t="s">
        <v>50</v>
      </c>
      <c r="P97" s="23" t="s">
        <v>49</v>
      </c>
      <c r="Q97" s="23" t="s">
        <v>49</v>
      </c>
      <c r="R97" s="23">
        <f t="shared" ref="R97:R98" si="64">IF(M97="SI",10,0)</f>
        <v>10</v>
      </c>
      <c r="S97" s="23">
        <f t="shared" ref="S97:S98" si="65">IF(N97="SI",15,0)</f>
        <v>15</v>
      </c>
      <c r="T97" s="23">
        <f t="shared" ref="T97:T98" si="66">IF(O97="SI",30,0)</f>
        <v>0</v>
      </c>
      <c r="U97" s="23">
        <f t="shared" ref="U97:U98" si="67">IF(P97="SI",10,0)</f>
        <v>10</v>
      </c>
      <c r="V97" s="23">
        <f t="shared" ref="V97:V98" si="68">IF(Q97="SI",25,0)</f>
        <v>25</v>
      </c>
      <c r="W97" s="23">
        <f t="shared" ref="W97:W98" si="69">SUM(R97:V97)</f>
        <v>60</v>
      </c>
      <c r="X97" s="23" t="s">
        <v>29</v>
      </c>
      <c r="Y97" s="31">
        <f>+K97-W97</f>
        <v>35</v>
      </c>
      <c r="Z97" s="36">
        <v>43164</v>
      </c>
      <c r="AA97" s="26" t="s">
        <v>139</v>
      </c>
      <c r="AB97" s="27"/>
      <c r="AC97" s="27"/>
      <c r="AD97" s="14">
        <v>43193</v>
      </c>
      <c r="AE97" s="22" t="s">
        <v>140</v>
      </c>
      <c r="AF97" s="13"/>
      <c r="AG97" s="13"/>
      <c r="AH97" s="7"/>
    </row>
    <row r="98" spans="1:34" ht="138" customHeight="1" x14ac:dyDescent="0.25">
      <c r="A98" s="29">
        <v>38</v>
      </c>
      <c r="B98" s="29" t="s">
        <v>136</v>
      </c>
      <c r="C98" s="16" t="s">
        <v>20</v>
      </c>
      <c r="D98" s="16" t="s">
        <v>137</v>
      </c>
      <c r="E98" s="16" t="s">
        <v>137</v>
      </c>
      <c r="F98" s="29" t="s">
        <v>14</v>
      </c>
      <c r="G98" s="18" t="s">
        <v>29</v>
      </c>
      <c r="H98" s="29">
        <v>2</v>
      </c>
      <c r="I98" s="29">
        <v>4</v>
      </c>
      <c r="J98" s="21">
        <f t="shared" si="63"/>
        <v>8</v>
      </c>
      <c r="K98" s="21">
        <v>95</v>
      </c>
      <c r="L98" s="13" t="s">
        <v>69</v>
      </c>
      <c r="M98" s="23" t="s">
        <v>49</v>
      </c>
      <c r="N98" s="23" t="s">
        <v>49</v>
      </c>
      <c r="O98" s="13" t="s">
        <v>50</v>
      </c>
      <c r="P98" s="23" t="s">
        <v>49</v>
      </c>
      <c r="Q98" s="23" t="s">
        <v>50</v>
      </c>
      <c r="R98" s="23">
        <f t="shared" si="64"/>
        <v>10</v>
      </c>
      <c r="S98" s="23">
        <f t="shared" si="65"/>
        <v>15</v>
      </c>
      <c r="T98" s="23">
        <f t="shared" si="66"/>
        <v>0</v>
      </c>
      <c r="U98" s="23">
        <f t="shared" si="67"/>
        <v>10</v>
      </c>
      <c r="V98" s="23">
        <f t="shared" si="68"/>
        <v>0</v>
      </c>
      <c r="W98" s="23">
        <f t="shared" si="69"/>
        <v>35</v>
      </c>
      <c r="X98" s="23" t="s">
        <v>36</v>
      </c>
      <c r="Y98" s="31">
        <f>+K98-W98</f>
        <v>60</v>
      </c>
      <c r="Z98" s="36">
        <v>43164</v>
      </c>
      <c r="AA98" s="26" t="s">
        <v>139</v>
      </c>
      <c r="AB98" s="27"/>
      <c r="AC98" s="27"/>
      <c r="AD98" s="14">
        <v>43193</v>
      </c>
      <c r="AE98" s="22" t="s">
        <v>140</v>
      </c>
      <c r="AF98" s="13"/>
      <c r="AG98" s="13"/>
      <c r="AH98" s="7"/>
    </row>
    <row r="99" spans="1:34" ht="42.75" customHeight="1" x14ac:dyDescent="0.25">
      <c r="A99" s="43">
        <v>39</v>
      </c>
      <c r="B99" s="91" t="s">
        <v>143</v>
      </c>
      <c r="C99" s="91" t="s">
        <v>206</v>
      </c>
      <c r="D99" s="40" t="s">
        <v>67</v>
      </c>
      <c r="E99" s="40" t="s">
        <v>68</v>
      </c>
      <c r="F99" s="43" t="s">
        <v>129</v>
      </c>
      <c r="G99" s="44" t="s">
        <v>29</v>
      </c>
      <c r="H99" s="43">
        <v>2</v>
      </c>
      <c r="I99" s="43">
        <v>4</v>
      </c>
      <c r="J99" s="47">
        <v>8</v>
      </c>
      <c r="K99" s="47">
        <v>95</v>
      </c>
      <c r="L99" s="46" t="s">
        <v>69</v>
      </c>
      <c r="M99" s="71" t="s">
        <v>49</v>
      </c>
      <c r="N99" s="71" t="s">
        <v>49</v>
      </c>
      <c r="O99" s="71" t="s">
        <v>50</v>
      </c>
      <c r="P99" s="71" t="s">
        <v>49</v>
      </c>
      <c r="Q99" s="71" t="s">
        <v>49</v>
      </c>
      <c r="R99" s="71">
        <f t="shared" ref="R99:R101" si="70">IF(M99="SI",10,0)</f>
        <v>10</v>
      </c>
      <c r="S99" s="71">
        <f t="shared" ref="S99:S101" si="71">IF(N99="SI",15,0)</f>
        <v>15</v>
      </c>
      <c r="T99" s="71">
        <f t="shared" ref="T99:T101" si="72">IF(O99="SI",30,0)</f>
        <v>0</v>
      </c>
      <c r="U99" s="71">
        <f t="shared" ref="U99:U101" si="73">IF(P99="SI",10,0)</f>
        <v>10</v>
      </c>
      <c r="V99" s="71">
        <f t="shared" ref="V99:V101" si="74">IF(Q99="SI",25,0)</f>
        <v>25</v>
      </c>
      <c r="W99" s="71">
        <f t="shared" ref="W99:W101" si="75">SUM(R99:V99)</f>
        <v>60</v>
      </c>
      <c r="X99" s="71" t="s">
        <v>29</v>
      </c>
      <c r="Y99" s="96">
        <f>(K99-W99)</f>
        <v>35</v>
      </c>
      <c r="Z99" s="94">
        <v>43164</v>
      </c>
      <c r="AA99" s="48" t="s">
        <v>149</v>
      </c>
      <c r="AB99" s="88"/>
      <c r="AC99" s="88"/>
      <c r="AD99" s="70">
        <v>43193</v>
      </c>
      <c r="AE99" s="46" t="s">
        <v>150</v>
      </c>
      <c r="AF99" s="88"/>
      <c r="AG99" s="88"/>
    </row>
    <row r="100" spans="1:34" ht="45.75" customHeight="1" x14ac:dyDescent="0.25">
      <c r="A100" s="43"/>
      <c r="B100" s="91"/>
      <c r="C100" s="91"/>
      <c r="D100" s="40"/>
      <c r="E100" s="40"/>
      <c r="F100" s="43"/>
      <c r="G100" s="44"/>
      <c r="H100" s="43"/>
      <c r="I100" s="43"/>
      <c r="J100" s="47"/>
      <c r="K100" s="47"/>
      <c r="L100" s="46"/>
      <c r="M100" s="71"/>
      <c r="N100" s="71" t="s">
        <v>49</v>
      </c>
      <c r="O100" s="71" t="s">
        <v>50</v>
      </c>
      <c r="P100" s="71" t="s">
        <v>49</v>
      </c>
      <c r="Q100" s="71" t="s">
        <v>50</v>
      </c>
      <c r="R100" s="71">
        <f t="shared" si="70"/>
        <v>0</v>
      </c>
      <c r="S100" s="71">
        <f t="shared" si="71"/>
        <v>15</v>
      </c>
      <c r="T100" s="71">
        <f t="shared" si="72"/>
        <v>0</v>
      </c>
      <c r="U100" s="71">
        <f t="shared" si="73"/>
        <v>10</v>
      </c>
      <c r="V100" s="71">
        <f t="shared" si="74"/>
        <v>0</v>
      </c>
      <c r="W100" s="71">
        <f t="shared" si="75"/>
        <v>25</v>
      </c>
      <c r="X100" s="71"/>
      <c r="Y100" s="71"/>
      <c r="Z100" s="94"/>
      <c r="AA100" s="48"/>
      <c r="AB100" s="88"/>
      <c r="AC100" s="88"/>
      <c r="AD100" s="70"/>
      <c r="AE100" s="46"/>
      <c r="AF100" s="88"/>
      <c r="AG100" s="88"/>
    </row>
    <row r="101" spans="1:34" ht="28.5" customHeight="1" x14ac:dyDescent="0.25">
      <c r="A101" s="43"/>
      <c r="B101" s="91"/>
      <c r="C101" s="91"/>
      <c r="D101" s="40"/>
      <c r="E101" s="40"/>
      <c r="F101" s="43"/>
      <c r="G101" s="44"/>
      <c r="H101" s="43"/>
      <c r="I101" s="43"/>
      <c r="J101" s="47"/>
      <c r="K101" s="47"/>
      <c r="L101" s="46"/>
      <c r="M101" s="71"/>
      <c r="N101" s="71" t="s">
        <v>49</v>
      </c>
      <c r="O101" s="71" t="s">
        <v>50</v>
      </c>
      <c r="P101" s="71" t="s">
        <v>49</v>
      </c>
      <c r="Q101" s="71" t="s">
        <v>50</v>
      </c>
      <c r="R101" s="71">
        <f t="shared" si="70"/>
        <v>0</v>
      </c>
      <c r="S101" s="71">
        <f t="shared" si="71"/>
        <v>15</v>
      </c>
      <c r="T101" s="71">
        <f t="shared" si="72"/>
        <v>0</v>
      </c>
      <c r="U101" s="71">
        <f t="shared" si="73"/>
        <v>10</v>
      </c>
      <c r="V101" s="71">
        <f t="shared" si="74"/>
        <v>0</v>
      </c>
      <c r="W101" s="71">
        <f t="shared" si="75"/>
        <v>25</v>
      </c>
      <c r="X101" s="71"/>
      <c r="Y101" s="71"/>
      <c r="Z101" s="94"/>
      <c r="AA101" s="48"/>
      <c r="AB101" s="88"/>
      <c r="AC101" s="88"/>
      <c r="AD101" s="70"/>
      <c r="AE101" s="46"/>
      <c r="AF101" s="88"/>
      <c r="AG101" s="88"/>
    </row>
    <row r="102" spans="1:34" ht="143.25" customHeight="1" x14ac:dyDescent="0.25">
      <c r="A102" s="29">
        <v>40</v>
      </c>
      <c r="B102" s="32" t="s">
        <v>72</v>
      </c>
      <c r="C102" s="33" t="s">
        <v>207</v>
      </c>
      <c r="D102" s="17" t="s">
        <v>67</v>
      </c>
      <c r="E102" s="17" t="s">
        <v>68</v>
      </c>
      <c r="F102" s="29" t="s">
        <v>129</v>
      </c>
      <c r="G102" s="18" t="s">
        <v>29</v>
      </c>
      <c r="H102" s="29">
        <v>2</v>
      </c>
      <c r="I102" s="29">
        <v>4</v>
      </c>
      <c r="J102" s="21">
        <f t="shared" ref="J102:J116" si="76">(H102*I102)</f>
        <v>8</v>
      </c>
      <c r="K102" s="21">
        <v>95</v>
      </c>
      <c r="L102" s="22" t="s">
        <v>69</v>
      </c>
      <c r="M102" s="23" t="s">
        <v>49</v>
      </c>
      <c r="N102" s="23" t="s">
        <v>49</v>
      </c>
      <c r="O102" s="23" t="s">
        <v>50</v>
      </c>
      <c r="P102" s="23" t="s">
        <v>49</v>
      </c>
      <c r="Q102" s="23" t="s">
        <v>49</v>
      </c>
      <c r="R102" s="23">
        <f t="shared" ref="R102:R104" si="77">IF(M102="SI",10,0)</f>
        <v>10</v>
      </c>
      <c r="S102" s="23">
        <f t="shared" ref="S102:S104" si="78">IF(N102="SI",15,0)</f>
        <v>15</v>
      </c>
      <c r="T102" s="23">
        <f t="shared" ref="T102:T104" si="79">IF(O102="SI",30,0)</f>
        <v>0</v>
      </c>
      <c r="U102" s="23">
        <f t="shared" ref="U102:U104" si="80">IF(P102="SI",10,0)</f>
        <v>10</v>
      </c>
      <c r="V102" s="23">
        <f t="shared" ref="V102:V104" si="81">IF(Q102="SI",25,0)</f>
        <v>25</v>
      </c>
      <c r="W102" s="23">
        <f t="shared" ref="W102:W104" si="82">SUM(R102:V102)</f>
        <v>60</v>
      </c>
      <c r="X102" s="23" t="s">
        <v>29</v>
      </c>
      <c r="Y102" s="31">
        <f>+K102-W102</f>
        <v>35</v>
      </c>
      <c r="Z102" s="36">
        <v>43164</v>
      </c>
      <c r="AA102" s="23" t="s">
        <v>149</v>
      </c>
      <c r="AB102" s="23"/>
      <c r="AC102" s="23"/>
      <c r="AD102" s="25">
        <v>43193</v>
      </c>
      <c r="AE102" s="23" t="s">
        <v>150</v>
      </c>
      <c r="AF102" s="23"/>
      <c r="AG102" s="23"/>
    </row>
    <row r="103" spans="1:34" ht="124.5" customHeight="1" x14ac:dyDescent="0.25">
      <c r="A103" s="29">
        <v>41</v>
      </c>
      <c r="B103" s="15" t="s">
        <v>72</v>
      </c>
      <c r="C103" s="33" t="s">
        <v>208</v>
      </c>
      <c r="D103" s="17" t="s">
        <v>67</v>
      </c>
      <c r="E103" s="17" t="s">
        <v>68</v>
      </c>
      <c r="F103" s="29" t="s">
        <v>129</v>
      </c>
      <c r="G103" s="18" t="s">
        <v>29</v>
      </c>
      <c r="H103" s="29">
        <v>2</v>
      </c>
      <c r="I103" s="29">
        <v>4</v>
      </c>
      <c r="J103" s="21">
        <f t="shared" si="76"/>
        <v>8</v>
      </c>
      <c r="K103" s="21">
        <v>95</v>
      </c>
      <c r="L103" s="22" t="s">
        <v>69</v>
      </c>
      <c r="M103" s="23" t="s">
        <v>49</v>
      </c>
      <c r="N103" s="23" t="s">
        <v>49</v>
      </c>
      <c r="O103" s="23" t="s">
        <v>50</v>
      </c>
      <c r="P103" s="23" t="s">
        <v>49</v>
      </c>
      <c r="Q103" s="23" t="s">
        <v>49</v>
      </c>
      <c r="R103" s="23">
        <f t="shared" si="77"/>
        <v>10</v>
      </c>
      <c r="S103" s="23">
        <f t="shared" si="78"/>
        <v>15</v>
      </c>
      <c r="T103" s="23">
        <f t="shared" si="79"/>
        <v>0</v>
      </c>
      <c r="U103" s="23">
        <f t="shared" si="80"/>
        <v>10</v>
      </c>
      <c r="V103" s="23">
        <f t="shared" si="81"/>
        <v>25</v>
      </c>
      <c r="W103" s="23">
        <f t="shared" si="82"/>
        <v>60</v>
      </c>
      <c r="X103" s="23" t="s">
        <v>29</v>
      </c>
      <c r="Y103" s="31">
        <f>+K103-W103</f>
        <v>35</v>
      </c>
      <c r="Z103" s="36">
        <v>43164</v>
      </c>
      <c r="AA103" s="23" t="s">
        <v>149</v>
      </c>
      <c r="AB103" s="23"/>
      <c r="AC103" s="23"/>
      <c r="AD103" s="25">
        <v>43193</v>
      </c>
      <c r="AE103" s="23" t="s">
        <v>150</v>
      </c>
      <c r="AF103" s="23"/>
      <c r="AG103" s="23"/>
    </row>
    <row r="104" spans="1:34" ht="85.5" customHeight="1" x14ac:dyDescent="0.25">
      <c r="A104" s="43">
        <v>42</v>
      </c>
      <c r="B104" s="93" t="s">
        <v>72</v>
      </c>
      <c r="C104" s="92" t="s">
        <v>209</v>
      </c>
      <c r="D104" s="40" t="s">
        <v>33</v>
      </c>
      <c r="E104" s="40" t="s">
        <v>11</v>
      </c>
      <c r="F104" s="43" t="s">
        <v>129</v>
      </c>
      <c r="G104" s="44" t="s">
        <v>29</v>
      </c>
      <c r="H104" s="43">
        <v>2</v>
      </c>
      <c r="I104" s="43">
        <v>4</v>
      </c>
      <c r="J104" s="47">
        <f t="shared" si="76"/>
        <v>8</v>
      </c>
      <c r="K104" s="47">
        <v>95</v>
      </c>
      <c r="L104" s="46" t="s">
        <v>69</v>
      </c>
      <c r="M104" s="71" t="s">
        <v>49</v>
      </c>
      <c r="N104" s="71" t="s">
        <v>49</v>
      </c>
      <c r="O104" s="71" t="s">
        <v>50</v>
      </c>
      <c r="P104" s="71" t="s">
        <v>49</v>
      </c>
      <c r="Q104" s="71" t="s">
        <v>49</v>
      </c>
      <c r="R104" s="71">
        <f t="shared" si="77"/>
        <v>10</v>
      </c>
      <c r="S104" s="71">
        <f t="shared" si="78"/>
        <v>15</v>
      </c>
      <c r="T104" s="71">
        <f t="shared" si="79"/>
        <v>0</v>
      </c>
      <c r="U104" s="71">
        <f t="shared" si="80"/>
        <v>10</v>
      </c>
      <c r="V104" s="71">
        <f t="shared" si="81"/>
        <v>25</v>
      </c>
      <c r="W104" s="71">
        <f t="shared" si="82"/>
        <v>60</v>
      </c>
      <c r="X104" s="71" t="s">
        <v>29</v>
      </c>
      <c r="Y104" s="96">
        <f>(K104-W104)</f>
        <v>35</v>
      </c>
      <c r="Z104" s="94">
        <v>43164</v>
      </c>
      <c r="AA104" s="71" t="s">
        <v>149</v>
      </c>
      <c r="AB104" s="71"/>
      <c r="AC104" s="71"/>
      <c r="AD104" s="95">
        <v>43193</v>
      </c>
      <c r="AE104" s="71" t="s">
        <v>150</v>
      </c>
      <c r="AF104" s="71"/>
      <c r="AG104" s="71"/>
    </row>
    <row r="105" spans="1:34" x14ac:dyDescent="0.25">
      <c r="A105" s="43"/>
      <c r="B105" s="93"/>
      <c r="C105" s="93"/>
      <c r="D105" s="40"/>
      <c r="E105" s="40"/>
      <c r="F105" s="43"/>
      <c r="G105" s="44"/>
      <c r="H105" s="43"/>
      <c r="I105" s="43"/>
      <c r="J105" s="47"/>
      <c r="K105" s="47"/>
      <c r="L105" s="46"/>
      <c r="M105" s="71"/>
      <c r="N105" s="71"/>
      <c r="O105" s="71"/>
      <c r="P105" s="71"/>
      <c r="Q105" s="71"/>
      <c r="R105" s="71"/>
      <c r="S105" s="71"/>
      <c r="T105" s="71"/>
      <c r="U105" s="71"/>
      <c r="V105" s="71"/>
      <c r="W105" s="71"/>
      <c r="X105" s="71"/>
      <c r="Y105" s="96"/>
      <c r="Z105" s="94"/>
      <c r="AA105" s="71"/>
      <c r="AB105" s="71"/>
      <c r="AC105" s="71"/>
      <c r="AD105" s="95"/>
      <c r="AE105" s="71"/>
      <c r="AF105" s="71"/>
      <c r="AG105" s="71"/>
    </row>
    <row r="106" spans="1:34" x14ac:dyDescent="0.25">
      <c r="A106" s="43"/>
      <c r="B106" s="93"/>
      <c r="C106" s="93"/>
      <c r="D106" s="40"/>
      <c r="E106" s="40"/>
      <c r="F106" s="43"/>
      <c r="G106" s="44"/>
      <c r="H106" s="43"/>
      <c r="I106" s="43"/>
      <c r="J106" s="47"/>
      <c r="K106" s="47"/>
      <c r="L106" s="46"/>
      <c r="M106" s="71"/>
      <c r="N106" s="71"/>
      <c r="O106" s="71"/>
      <c r="P106" s="71"/>
      <c r="Q106" s="71"/>
      <c r="R106" s="71"/>
      <c r="S106" s="71"/>
      <c r="T106" s="71"/>
      <c r="U106" s="71"/>
      <c r="V106" s="71"/>
      <c r="W106" s="71"/>
      <c r="X106" s="71"/>
      <c r="Y106" s="96"/>
      <c r="Z106" s="94"/>
      <c r="AA106" s="71"/>
      <c r="AB106" s="71"/>
      <c r="AC106" s="71"/>
      <c r="AD106" s="95"/>
      <c r="AE106" s="71"/>
      <c r="AF106" s="71"/>
      <c r="AG106" s="71"/>
    </row>
    <row r="107" spans="1:34" x14ac:dyDescent="0.25">
      <c r="A107" s="43"/>
      <c r="B107" s="93"/>
      <c r="C107" s="93"/>
      <c r="D107" s="40"/>
      <c r="E107" s="40"/>
      <c r="F107" s="43"/>
      <c r="G107" s="44"/>
      <c r="H107" s="43"/>
      <c r="I107" s="43"/>
      <c r="J107" s="47"/>
      <c r="K107" s="47"/>
      <c r="L107" s="46"/>
      <c r="M107" s="71"/>
      <c r="N107" s="71"/>
      <c r="O107" s="71"/>
      <c r="P107" s="71"/>
      <c r="Q107" s="71"/>
      <c r="R107" s="71"/>
      <c r="S107" s="71"/>
      <c r="T107" s="71"/>
      <c r="U107" s="71"/>
      <c r="V107" s="71"/>
      <c r="W107" s="71"/>
      <c r="X107" s="71"/>
      <c r="Y107" s="96"/>
      <c r="Z107" s="94"/>
      <c r="AA107" s="71"/>
      <c r="AB107" s="71"/>
      <c r="AC107" s="71"/>
      <c r="AD107" s="95"/>
      <c r="AE107" s="71"/>
      <c r="AF107" s="71"/>
      <c r="AG107" s="71"/>
    </row>
    <row r="108" spans="1:34" x14ac:dyDescent="0.25">
      <c r="A108" s="43"/>
      <c r="B108" s="93"/>
      <c r="C108" s="93"/>
      <c r="D108" s="40"/>
      <c r="E108" s="40"/>
      <c r="F108" s="43"/>
      <c r="G108" s="44"/>
      <c r="H108" s="43"/>
      <c r="I108" s="43"/>
      <c r="J108" s="47"/>
      <c r="K108" s="47"/>
      <c r="L108" s="46"/>
      <c r="M108" s="71"/>
      <c r="N108" s="71"/>
      <c r="O108" s="71"/>
      <c r="P108" s="71"/>
      <c r="Q108" s="71"/>
      <c r="R108" s="71"/>
      <c r="S108" s="71"/>
      <c r="T108" s="71"/>
      <c r="U108" s="71"/>
      <c r="V108" s="71"/>
      <c r="W108" s="71"/>
      <c r="X108" s="71"/>
      <c r="Y108" s="96"/>
      <c r="Z108" s="94"/>
      <c r="AA108" s="71"/>
      <c r="AB108" s="71"/>
      <c r="AC108" s="71"/>
      <c r="AD108" s="95"/>
      <c r="AE108" s="71"/>
      <c r="AF108" s="71"/>
      <c r="AG108" s="71"/>
    </row>
    <row r="109" spans="1:34" ht="151.5" customHeight="1" x14ac:dyDescent="0.25">
      <c r="A109" s="29">
        <v>43</v>
      </c>
      <c r="B109" s="29" t="s">
        <v>72</v>
      </c>
      <c r="C109" s="29" t="s">
        <v>130</v>
      </c>
      <c r="D109" s="29" t="s">
        <v>33</v>
      </c>
      <c r="E109" s="29" t="s">
        <v>11</v>
      </c>
      <c r="F109" s="29" t="s">
        <v>129</v>
      </c>
      <c r="G109" s="29" t="s">
        <v>29</v>
      </c>
      <c r="H109" s="29">
        <v>2</v>
      </c>
      <c r="I109" s="29">
        <v>4</v>
      </c>
      <c r="J109" s="21">
        <f t="shared" si="76"/>
        <v>8</v>
      </c>
      <c r="K109" s="29">
        <v>95</v>
      </c>
      <c r="L109" s="29" t="s">
        <v>69</v>
      </c>
      <c r="M109" s="23" t="s">
        <v>49</v>
      </c>
      <c r="N109" s="23" t="s">
        <v>49</v>
      </c>
      <c r="O109" s="23" t="s">
        <v>50</v>
      </c>
      <c r="P109" s="23" t="s">
        <v>49</v>
      </c>
      <c r="Q109" s="23" t="s">
        <v>49</v>
      </c>
      <c r="R109" s="23">
        <f t="shared" ref="R109:R111" si="83">IF(M109="SI",10,0)</f>
        <v>10</v>
      </c>
      <c r="S109" s="23">
        <f t="shared" ref="S109:S111" si="84">IF(N109="SI",15,0)</f>
        <v>15</v>
      </c>
      <c r="T109" s="23">
        <f t="shared" ref="T109:T111" si="85">IF(O109="SI",30,0)</f>
        <v>0</v>
      </c>
      <c r="U109" s="23">
        <f t="shared" ref="U109:U111" si="86">IF(P109="SI",10,0)</f>
        <v>10</v>
      </c>
      <c r="V109" s="23">
        <f t="shared" ref="V109:V111" si="87">IF(Q109="SI",25,0)</f>
        <v>25</v>
      </c>
      <c r="W109" s="23">
        <f t="shared" ref="W109:W111" si="88">SUM(R109:V109)</f>
        <v>60</v>
      </c>
      <c r="X109" s="23" t="s">
        <v>29</v>
      </c>
      <c r="Y109" s="31">
        <f t="shared" ref="Y109:Y125" si="89">+K109-W109</f>
        <v>35</v>
      </c>
      <c r="Z109" s="36">
        <v>43164</v>
      </c>
      <c r="AA109" s="23" t="s">
        <v>149</v>
      </c>
      <c r="AB109" s="23"/>
      <c r="AC109" s="23"/>
      <c r="AD109" s="25">
        <v>43193</v>
      </c>
      <c r="AE109" s="23" t="s">
        <v>150</v>
      </c>
      <c r="AF109" s="23"/>
      <c r="AG109" s="23"/>
    </row>
    <row r="110" spans="1:34" ht="117" customHeight="1" x14ac:dyDescent="0.25">
      <c r="A110" s="29">
        <v>44</v>
      </c>
      <c r="B110" s="15" t="s">
        <v>72</v>
      </c>
      <c r="C110" s="33" t="s">
        <v>210</v>
      </c>
      <c r="D110" s="17" t="s">
        <v>33</v>
      </c>
      <c r="E110" s="17" t="s">
        <v>11</v>
      </c>
      <c r="F110" s="29" t="s">
        <v>10</v>
      </c>
      <c r="G110" s="18" t="s">
        <v>28</v>
      </c>
      <c r="H110" s="29">
        <v>2</v>
      </c>
      <c r="I110" s="29">
        <v>4</v>
      </c>
      <c r="J110" s="21">
        <f t="shared" si="76"/>
        <v>8</v>
      </c>
      <c r="K110" s="21">
        <v>95</v>
      </c>
      <c r="L110" s="13" t="s">
        <v>38</v>
      </c>
      <c r="M110" s="23" t="s">
        <v>49</v>
      </c>
      <c r="N110" s="23" t="s">
        <v>49</v>
      </c>
      <c r="O110" s="23" t="s">
        <v>50</v>
      </c>
      <c r="P110" s="23" t="s">
        <v>49</v>
      </c>
      <c r="Q110" s="23" t="s">
        <v>49</v>
      </c>
      <c r="R110" s="23">
        <f t="shared" si="83"/>
        <v>10</v>
      </c>
      <c r="S110" s="23">
        <f t="shared" si="84"/>
        <v>15</v>
      </c>
      <c r="T110" s="23">
        <f t="shared" si="85"/>
        <v>0</v>
      </c>
      <c r="U110" s="23">
        <f t="shared" si="86"/>
        <v>10</v>
      </c>
      <c r="V110" s="23">
        <f t="shared" si="87"/>
        <v>25</v>
      </c>
      <c r="W110" s="23">
        <f t="shared" si="88"/>
        <v>60</v>
      </c>
      <c r="X110" s="23" t="s">
        <v>29</v>
      </c>
      <c r="Y110" s="31">
        <f t="shared" si="89"/>
        <v>35</v>
      </c>
      <c r="Z110" s="36">
        <v>43164</v>
      </c>
      <c r="AA110" s="23" t="s">
        <v>149</v>
      </c>
      <c r="AB110" s="23"/>
      <c r="AC110" s="23"/>
      <c r="AD110" s="25">
        <v>43193</v>
      </c>
      <c r="AE110" s="23" t="s">
        <v>150</v>
      </c>
      <c r="AF110" s="23"/>
      <c r="AG110" s="23"/>
    </row>
    <row r="111" spans="1:34" ht="137.25" customHeight="1" x14ac:dyDescent="0.25">
      <c r="A111" s="29">
        <v>45</v>
      </c>
      <c r="B111" s="29" t="s">
        <v>136</v>
      </c>
      <c r="C111" s="29" t="s">
        <v>211</v>
      </c>
      <c r="D111" s="29" t="s">
        <v>88</v>
      </c>
      <c r="E111" s="29" t="s">
        <v>88</v>
      </c>
      <c r="F111" s="29" t="s">
        <v>10</v>
      </c>
      <c r="G111" s="29" t="s">
        <v>29</v>
      </c>
      <c r="H111" s="29">
        <v>1</v>
      </c>
      <c r="I111" s="29" t="s">
        <v>21</v>
      </c>
      <c r="J111" s="21">
        <v>4</v>
      </c>
      <c r="K111" s="29">
        <v>95</v>
      </c>
      <c r="L111" s="29" t="s">
        <v>69</v>
      </c>
      <c r="M111" s="23" t="s">
        <v>49</v>
      </c>
      <c r="N111" s="23" t="s">
        <v>49</v>
      </c>
      <c r="O111" s="23" t="s">
        <v>50</v>
      </c>
      <c r="P111" s="23" t="s">
        <v>49</v>
      </c>
      <c r="Q111" s="23" t="s">
        <v>49</v>
      </c>
      <c r="R111" s="23">
        <f t="shared" si="83"/>
        <v>10</v>
      </c>
      <c r="S111" s="23">
        <f t="shared" si="84"/>
        <v>15</v>
      </c>
      <c r="T111" s="23">
        <f t="shared" si="85"/>
        <v>0</v>
      </c>
      <c r="U111" s="23">
        <f t="shared" si="86"/>
        <v>10</v>
      </c>
      <c r="V111" s="23">
        <f t="shared" si="87"/>
        <v>25</v>
      </c>
      <c r="W111" s="23">
        <f t="shared" si="88"/>
        <v>60</v>
      </c>
      <c r="X111" s="23" t="s">
        <v>29</v>
      </c>
      <c r="Y111" s="31">
        <f t="shared" si="89"/>
        <v>35</v>
      </c>
      <c r="Z111" s="36">
        <v>43164</v>
      </c>
      <c r="AA111" s="23" t="s">
        <v>149</v>
      </c>
      <c r="AB111" s="23"/>
      <c r="AC111" s="23"/>
      <c r="AD111" s="25">
        <v>43193</v>
      </c>
      <c r="AE111" s="23" t="s">
        <v>150</v>
      </c>
      <c r="AF111" s="23"/>
      <c r="AG111" s="23"/>
    </row>
    <row r="112" spans="1:34" ht="112.5" customHeight="1" x14ac:dyDescent="0.25">
      <c r="A112" s="29">
        <v>46</v>
      </c>
      <c r="B112" s="15" t="s">
        <v>132</v>
      </c>
      <c r="C112" s="15" t="s">
        <v>131</v>
      </c>
      <c r="D112" s="16" t="s">
        <v>33</v>
      </c>
      <c r="E112" s="16" t="s">
        <v>11</v>
      </c>
      <c r="F112" s="29" t="s">
        <v>22</v>
      </c>
      <c r="G112" s="29" t="s">
        <v>29</v>
      </c>
      <c r="H112" s="29">
        <v>1</v>
      </c>
      <c r="I112" s="29" t="s">
        <v>21</v>
      </c>
      <c r="J112" s="21">
        <v>4</v>
      </c>
      <c r="K112" s="21">
        <v>95</v>
      </c>
      <c r="L112" s="34" t="s">
        <v>69</v>
      </c>
      <c r="M112" s="23" t="s">
        <v>49</v>
      </c>
      <c r="N112" s="23" t="s">
        <v>49</v>
      </c>
      <c r="O112" s="23" t="s">
        <v>50</v>
      </c>
      <c r="P112" s="23" t="s">
        <v>49</v>
      </c>
      <c r="Q112" s="23" t="s">
        <v>49</v>
      </c>
      <c r="R112" s="23">
        <f t="shared" ref="R112:R125" si="90">IF(M112="SI",10,0)</f>
        <v>10</v>
      </c>
      <c r="S112" s="23">
        <f t="shared" ref="S112:S125" si="91">IF(N112="SI",15,0)</f>
        <v>15</v>
      </c>
      <c r="T112" s="23">
        <f t="shared" ref="T112:T125" si="92">IF(O112="SI",30,0)</f>
        <v>0</v>
      </c>
      <c r="U112" s="23">
        <f t="shared" ref="U112:U125" si="93">IF(P112="SI",10,0)</f>
        <v>10</v>
      </c>
      <c r="V112" s="23">
        <f t="shared" ref="V112:V125" si="94">IF(Q112="SI",25,0)</f>
        <v>25</v>
      </c>
      <c r="W112" s="23">
        <f t="shared" ref="W112:W125" si="95">SUM(R112:V112)</f>
        <v>60</v>
      </c>
      <c r="X112" s="23" t="s">
        <v>29</v>
      </c>
      <c r="Y112" s="31">
        <f t="shared" si="89"/>
        <v>35</v>
      </c>
      <c r="Z112" s="36">
        <v>43164</v>
      </c>
      <c r="AA112" s="23" t="s">
        <v>151</v>
      </c>
      <c r="AB112" s="13"/>
      <c r="AC112" s="13"/>
      <c r="AD112" s="25">
        <v>43193</v>
      </c>
      <c r="AE112" s="23" t="s">
        <v>152</v>
      </c>
      <c r="AF112" s="13"/>
      <c r="AG112" s="13"/>
    </row>
    <row r="113" spans="1:33" ht="104.25" customHeight="1" x14ac:dyDescent="0.25">
      <c r="A113" s="29">
        <v>47</v>
      </c>
      <c r="B113" s="29" t="s">
        <v>175</v>
      </c>
      <c r="C113" s="22" t="s">
        <v>91</v>
      </c>
      <c r="D113" s="16" t="s">
        <v>88</v>
      </c>
      <c r="E113" s="16" t="s">
        <v>88</v>
      </c>
      <c r="F113" s="29" t="s">
        <v>10</v>
      </c>
      <c r="G113" s="29" t="s">
        <v>28</v>
      </c>
      <c r="H113" s="29">
        <v>1</v>
      </c>
      <c r="I113" s="29">
        <v>4</v>
      </c>
      <c r="J113" s="21">
        <f t="shared" si="76"/>
        <v>4</v>
      </c>
      <c r="K113" s="21">
        <v>95</v>
      </c>
      <c r="L113" s="22" t="s">
        <v>38</v>
      </c>
      <c r="M113" s="23" t="s">
        <v>49</v>
      </c>
      <c r="N113" s="23" t="s">
        <v>49</v>
      </c>
      <c r="O113" s="23" t="s">
        <v>50</v>
      </c>
      <c r="P113" s="23" t="s">
        <v>49</v>
      </c>
      <c r="Q113" s="23" t="s">
        <v>49</v>
      </c>
      <c r="R113" s="23">
        <f t="shared" si="90"/>
        <v>10</v>
      </c>
      <c r="S113" s="23">
        <f t="shared" si="91"/>
        <v>15</v>
      </c>
      <c r="T113" s="23">
        <f t="shared" si="92"/>
        <v>0</v>
      </c>
      <c r="U113" s="23">
        <f t="shared" si="93"/>
        <v>10</v>
      </c>
      <c r="V113" s="23">
        <f t="shared" si="94"/>
        <v>25</v>
      </c>
      <c r="W113" s="23">
        <f t="shared" si="95"/>
        <v>60</v>
      </c>
      <c r="X113" s="23" t="s">
        <v>29</v>
      </c>
      <c r="Y113" s="31">
        <f t="shared" si="89"/>
        <v>35</v>
      </c>
      <c r="Z113" s="37">
        <v>43164</v>
      </c>
      <c r="AA113" s="26" t="s">
        <v>105</v>
      </c>
      <c r="AB113" s="27"/>
      <c r="AC113" s="27"/>
      <c r="AD113" s="14">
        <v>43193</v>
      </c>
      <c r="AE113" s="13" t="s">
        <v>107</v>
      </c>
      <c r="AF113" s="13"/>
      <c r="AG113" s="13"/>
    </row>
    <row r="114" spans="1:33" ht="125.25" customHeight="1" x14ac:dyDescent="0.25">
      <c r="A114" s="29">
        <v>48</v>
      </c>
      <c r="B114" s="29" t="s">
        <v>175</v>
      </c>
      <c r="C114" s="16" t="s">
        <v>163</v>
      </c>
      <c r="D114" s="16" t="s">
        <v>164</v>
      </c>
      <c r="E114" s="16" t="s">
        <v>11</v>
      </c>
      <c r="F114" s="29" t="s">
        <v>22</v>
      </c>
      <c r="G114" s="18" t="s">
        <v>28</v>
      </c>
      <c r="H114" s="29" t="s">
        <v>23</v>
      </c>
      <c r="I114" s="29" t="s">
        <v>21</v>
      </c>
      <c r="J114" s="21">
        <v>4</v>
      </c>
      <c r="K114" s="21">
        <v>95</v>
      </c>
      <c r="L114" s="34" t="s">
        <v>69</v>
      </c>
      <c r="M114" s="23" t="s">
        <v>49</v>
      </c>
      <c r="N114" s="23" t="s">
        <v>49</v>
      </c>
      <c r="O114" s="23" t="s">
        <v>50</v>
      </c>
      <c r="P114" s="23" t="s">
        <v>49</v>
      </c>
      <c r="Q114" s="23" t="s">
        <v>49</v>
      </c>
      <c r="R114" s="23">
        <f t="shared" si="90"/>
        <v>10</v>
      </c>
      <c r="S114" s="23">
        <f t="shared" si="91"/>
        <v>15</v>
      </c>
      <c r="T114" s="23">
        <f t="shared" si="92"/>
        <v>0</v>
      </c>
      <c r="U114" s="23">
        <f t="shared" si="93"/>
        <v>10</v>
      </c>
      <c r="V114" s="23">
        <f t="shared" si="94"/>
        <v>25</v>
      </c>
      <c r="W114" s="23">
        <f t="shared" si="95"/>
        <v>60</v>
      </c>
      <c r="X114" s="23" t="s">
        <v>29</v>
      </c>
      <c r="Y114" s="31">
        <f t="shared" si="89"/>
        <v>35</v>
      </c>
      <c r="Z114" s="37">
        <v>43164</v>
      </c>
      <c r="AA114" s="26" t="s">
        <v>153</v>
      </c>
      <c r="AB114" s="27"/>
      <c r="AC114" s="27"/>
      <c r="AD114" s="14">
        <v>43193</v>
      </c>
      <c r="AE114" s="13" t="s">
        <v>107</v>
      </c>
      <c r="AF114" s="13"/>
      <c r="AG114" s="13"/>
    </row>
    <row r="115" spans="1:33" ht="87" customHeight="1" x14ac:dyDescent="0.25">
      <c r="A115" s="29">
        <v>49</v>
      </c>
      <c r="B115" s="29" t="s">
        <v>175</v>
      </c>
      <c r="C115" s="16" t="s">
        <v>144</v>
      </c>
      <c r="D115" s="16" t="s">
        <v>33</v>
      </c>
      <c r="E115" s="16" t="s">
        <v>11</v>
      </c>
      <c r="F115" s="29" t="s">
        <v>22</v>
      </c>
      <c r="G115" s="29" t="s">
        <v>29</v>
      </c>
      <c r="H115" s="29">
        <v>2</v>
      </c>
      <c r="I115" s="29">
        <v>4</v>
      </c>
      <c r="J115" s="21">
        <f t="shared" si="76"/>
        <v>8</v>
      </c>
      <c r="K115" s="21">
        <v>95</v>
      </c>
      <c r="L115" s="22" t="s">
        <v>69</v>
      </c>
      <c r="M115" s="23" t="s">
        <v>49</v>
      </c>
      <c r="N115" s="23" t="s">
        <v>49</v>
      </c>
      <c r="O115" s="23" t="s">
        <v>50</v>
      </c>
      <c r="P115" s="23" t="s">
        <v>49</v>
      </c>
      <c r="Q115" s="23" t="s">
        <v>49</v>
      </c>
      <c r="R115" s="23">
        <f t="shared" si="90"/>
        <v>10</v>
      </c>
      <c r="S115" s="23">
        <f t="shared" si="91"/>
        <v>15</v>
      </c>
      <c r="T115" s="23">
        <f t="shared" si="92"/>
        <v>0</v>
      </c>
      <c r="U115" s="23">
        <f t="shared" si="93"/>
        <v>10</v>
      </c>
      <c r="V115" s="23">
        <f t="shared" si="94"/>
        <v>25</v>
      </c>
      <c r="W115" s="23">
        <f t="shared" si="95"/>
        <v>60</v>
      </c>
      <c r="X115" s="23" t="s">
        <v>29</v>
      </c>
      <c r="Y115" s="31">
        <f t="shared" si="89"/>
        <v>35</v>
      </c>
      <c r="Z115" s="37">
        <v>43164</v>
      </c>
      <c r="AA115" s="26" t="s">
        <v>154</v>
      </c>
      <c r="AB115" s="27"/>
      <c r="AC115" s="27"/>
      <c r="AD115" s="14">
        <v>43193</v>
      </c>
      <c r="AE115" s="13" t="s">
        <v>107</v>
      </c>
      <c r="AF115" s="13"/>
      <c r="AG115" s="13"/>
    </row>
    <row r="116" spans="1:33" ht="61.5" customHeight="1" x14ac:dyDescent="0.25">
      <c r="A116" s="29">
        <v>50</v>
      </c>
      <c r="B116" s="29" t="s">
        <v>175</v>
      </c>
      <c r="C116" s="16" t="s">
        <v>145</v>
      </c>
      <c r="D116" s="16" t="s">
        <v>33</v>
      </c>
      <c r="E116" s="16" t="s">
        <v>11</v>
      </c>
      <c r="F116" s="29" t="s">
        <v>22</v>
      </c>
      <c r="G116" s="29" t="s">
        <v>29</v>
      </c>
      <c r="H116" s="29">
        <v>2</v>
      </c>
      <c r="I116" s="29">
        <v>4</v>
      </c>
      <c r="J116" s="21">
        <f t="shared" si="76"/>
        <v>8</v>
      </c>
      <c r="K116" s="21">
        <v>95</v>
      </c>
      <c r="L116" s="22" t="s">
        <v>69</v>
      </c>
      <c r="M116" s="23" t="s">
        <v>49</v>
      </c>
      <c r="N116" s="23" t="s">
        <v>49</v>
      </c>
      <c r="O116" s="23" t="s">
        <v>50</v>
      </c>
      <c r="P116" s="23" t="s">
        <v>49</v>
      </c>
      <c r="Q116" s="23" t="s">
        <v>49</v>
      </c>
      <c r="R116" s="23">
        <f t="shared" si="90"/>
        <v>10</v>
      </c>
      <c r="S116" s="23">
        <f t="shared" si="91"/>
        <v>15</v>
      </c>
      <c r="T116" s="23">
        <f t="shared" si="92"/>
        <v>0</v>
      </c>
      <c r="U116" s="23">
        <f t="shared" si="93"/>
        <v>10</v>
      </c>
      <c r="V116" s="23">
        <f t="shared" si="94"/>
        <v>25</v>
      </c>
      <c r="W116" s="23">
        <f t="shared" si="95"/>
        <v>60</v>
      </c>
      <c r="X116" s="23" t="s">
        <v>29</v>
      </c>
      <c r="Y116" s="31">
        <f t="shared" si="89"/>
        <v>35</v>
      </c>
      <c r="Z116" s="36">
        <v>43164</v>
      </c>
      <c r="AA116" s="26" t="s">
        <v>155</v>
      </c>
      <c r="AB116" s="27"/>
      <c r="AC116" s="27"/>
      <c r="AD116" s="14">
        <v>43193</v>
      </c>
      <c r="AE116" s="13" t="s">
        <v>107</v>
      </c>
      <c r="AF116" s="13"/>
      <c r="AG116" s="13"/>
    </row>
    <row r="117" spans="1:33" ht="84.75" customHeight="1" x14ac:dyDescent="0.25">
      <c r="A117" s="29">
        <v>51</v>
      </c>
      <c r="B117" s="29" t="s">
        <v>175</v>
      </c>
      <c r="C117" s="16" t="s">
        <v>148</v>
      </c>
      <c r="D117" s="16" t="s">
        <v>33</v>
      </c>
      <c r="E117" s="16" t="s">
        <v>11</v>
      </c>
      <c r="F117" s="29" t="s">
        <v>22</v>
      </c>
      <c r="G117" s="29" t="s">
        <v>29</v>
      </c>
      <c r="H117" s="29">
        <v>1</v>
      </c>
      <c r="I117" s="29">
        <v>4</v>
      </c>
      <c r="J117" s="21">
        <f t="shared" ref="J117:J125" si="96">(H117*I117)</f>
        <v>4</v>
      </c>
      <c r="K117" s="21">
        <v>95</v>
      </c>
      <c r="L117" s="22" t="s">
        <v>69</v>
      </c>
      <c r="M117" s="23" t="s">
        <v>49</v>
      </c>
      <c r="N117" s="23" t="s">
        <v>49</v>
      </c>
      <c r="O117" s="23" t="s">
        <v>50</v>
      </c>
      <c r="P117" s="23" t="s">
        <v>49</v>
      </c>
      <c r="Q117" s="23" t="s">
        <v>49</v>
      </c>
      <c r="R117" s="23">
        <f t="shared" si="90"/>
        <v>10</v>
      </c>
      <c r="S117" s="23">
        <f t="shared" si="91"/>
        <v>15</v>
      </c>
      <c r="T117" s="23">
        <f t="shared" si="92"/>
        <v>0</v>
      </c>
      <c r="U117" s="23">
        <f t="shared" si="93"/>
        <v>10</v>
      </c>
      <c r="V117" s="23">
        <f t="shared" si="94"/>
        <v>25</v>
      </c>
      <c r="W117" s="23">
        <f t="shared" si="95"/>
        <v>60</v>
      </c>
      <c r="X117" s="23" t="s">
        <v>29</v>
      </c>
      <c r="Y117" s="31">
        <f t="shared" si="89"/>
        <v>35</v>
      </c>
      <c r="Z117" s="36">
        <v>43164</v>
      </c>
      <c r="AA117" s="26" t="s">
        <v>157</v>
      </c>
      <c r="AB117" s="27"/>
      <c r="AC117" s="27"/>
      <c r="AD117" s="14">
        <v>43193</v>
      </c>
      <c r="AE117" s="13" t="s">
        <v>107</v>
      </c>
      <c r="AF117" s="13"/>
      <c r="AG117" s="13"/>
    </row>
    <row r="118" spans="1:33" ht="147" customHeight="1" x14ac:dyDescent="0.25">
      <c r="A118" s="29">
        <v>52</v>
      </c>
      <c r="B118" s="29" t="s">
        <v>175</v>
      </c>
      <c r="C118" s="16" t="s">
        <v>174</v>
      </c>
      <c r="D118" s="16" t="s">
        <v>33</v>
      </c>
      <c r="E118" s="16" t="s">
        <v>9</v>
      </c>
      <c r="F118" s="29" t="s">
        <v>10</v>
      </c>
      <c r="G118" s="29" t="s">
        <v>28</v>
      </c>
      <c r="H118" s="29">
        <v>2</v>
      </c>
      <c r="I118" s="29">
        <v>5</v>
      </c>
      <c r="J118" s="21">
        <f t="shared" si="96"/>
        <v>10</v>
      </c>
      <c r="K118" s="21">
        <v>97</v>
      </c>
      <c r="L118" s="22" t="s">
        <v>69</v>
      </c>
      <c r="M118" s="23" t="s">
        <v>49</v>
      </c>
      <c r="N118" s="23" t="s">
        <v>49</v>
      </c>
      <c r="O118" s="23" t="s">
        <v>50</v>
      </c>
      <c r="P118" s="23" t="s">
        <v>49</v>
      </c>
      <c r="Q118" s="23" t="s">
        <v>49</v>
      </c>
      <c r="R118" s="23">
        <f t="shared" si="90"/>
        <v>10</v>
      </c>
      <c r="S118" s="23">
        <f t="shared" si="91"/>
        <v>15</v>
      </c>
      <c r="T118" s="23">
        <f t="shared" si="92"/>
        <v>0</v>
      </c>
      <c r="U118" s="23">
        <f t="shared" si="93"/>
        <v>10</v>
      </c>
      <c r="V118" s="23">
        <f t="shared" si="94"/>
        <v>25</v>
      </c>
      <c r="W118" s="23">
        <f t="shared" si="95"/>
        <v>60</v>
      </c>
      <c r="X118" s="23" t="s">
        <v>29</v>
      </c>
      <c r="Y118" s="31">
        <f t="shared" si="89"/>
        <v>37</v>
      </c>
      <c r="Z118" s="36">
        <v>43164</v>
      </c>
      <c r="AA118" s="26" t="s">
        <v>177</v>
      </c>
      <c r="AB118" s="27"/>
      <c r="AC118" s="27"/>
      <c r="AD118" s="14">
        <v>43193</v>
      </c>
      <c r="AE118" s="13" t="s">
        <v>178</v>
      </c>
      <c r="AF118" s="13"/>
      <c r="AG118" s="13"/>
    </row>
    <row r="119" spans="1:33" ht="84.75" customHeight="1" x14ac:dyDescent="0.25">
      <c r="A119" s="29">
        <v>53</v>
      </c>
      <c r="B119" s="29" t="s">
        <v>175</v>
      </c>
      <c r="C119" s="16" t="s">
        <v>182</v>
      </c>
      <c r="D119" s="16" t="s">
        <v>146</v>
      </c>
      <c r="E119" s="16" t="s">
        <v>147</v>
      </c>
      <c r="F119" s="29" t="s">
        <v>22</v>
      </c>
      <c r="G119" s="29" t="s">
        <v>29</v>
      </c>
      <c r="H119" s="29">
        <v>1</v>
      </c>
      <c r="I119" s="29">
        <v>4</v>
      </c>
      <c r="J119" s="21">
        <f>(H119*I119)</f>
        <v>4</v>
      </c>
      <c r="K119" s="21">
        <v>95</v>
      </c>
      <c r="L119" s="22" t="s">
        <v>69</v>
      </c>
      <c r="M119" s="23" t="s">
        <v>49</v>
      </c>
      <c r="N119" s="23" t="s">
        <v>49</v>
      </c>
      <c r="O119" s="23" t="s">
        <v>50</v>
      </c>
      <c r="P119" s="23" t="s">
        <v>49</v>
      </c>
      <c r="Q119" s="23" t="s">
        <v>49</v>
      </c>
      <c r="R119" s="23">
        <f>IF(M119="SI",10,0)</f>
        <v>10</v>
      </c>
      <c r="S119" s="23">
        <f>IF(N119="SI",15,0)</f>
        <v>15</v>
      </c>
      <c r="T119" s="23">
        <f>IF(O119="SI",30,0)</f>
        <v>0</v>
      </c>
      <c r="U119" s="23">
        <f>IF(P119="SI",10,0)</f>
        <v>10</v>
      </c>
      <c r="V119" s="23">
        <f>IF(Q119="SI",25,0)</f>
        <v>25</v>
      </c>
      <c r="W119" s="23">
        <f>SUM(R119:V119)</f>
        <v>60</v>
      </c>
      <c r="X119" s="23" t="s">
        <v>29</v>
      </c>
      <c r="Y119" s="31">
        <f>+K119-W119</f>
        <v>35</v>
      </c>
      <c r="Z119" s="36">
        <v>43164</v>
      </c>
      <c r="AA119" s="26" t="s">
        <v>156</v>
      </c>
      <c r="AB119" s="27"/>
      <c r="AC119" s="27"/>
      <c r="AD119" s="14">
        <v>43193</v>
      </c>
      <c r="AE119" s="13" t="s">
        <v>107</v>
      </c>
      <c r="AF119" s="13"/>
      <c r="AG119" s="13"/>
    </row>
    <row r="120" spans="1:33" ht="135" customHeight="1" x14ac:dyDescent="0.25">
      <c r="A120" s="29">
        <v>54</v>
      </c>
      <c r="B120" s="29" t="s">
        <v>175</v>
      </c>
      <c r="C120" s="16" t="s">
        <v>183</v>
      </c>
      <c r="D120" s="16" t="s">
        <v>146</v>
      </c>
      <c r="E120" s="16" t="s">
        <v>184</v>
      </c>
      <c r="F120" s="29" t="s">
        <v>12</v>
      </c>
      <c r="G120" s="29" t="s">
        <v>29</v>
      </c>
      <c r="H120" s="29">
        <v>2</v>
      </c>
      <c r="I120" s="29">
        <v>5</v>
      </c>
      <c r="J120" s="21">
        <f>(H120*I120)</f>
        <v>10</v>
      </c>
      <c r="K120" s="21">
        <v>95</v>
      </c>
      <c r="L120" s="22" t="s">
        <v>69</v>
      </c>
      <c r="M120" s="23" t="s">
        <v>49</v>
      </c>
      <c r="N120" s="23" t="s">
        <v>49</v>
      </c>
      <c r="O120" s="23" t="s">
        <v>49</v>
      </c>
      <c r="P120" s="23" t="s">
        <v>49</v>
      </c>
      <c r="Q120" s="23" t="s">
        <v>49</v>
      </c>
      <c r="R120" s="23">
        <f>IF(M120="SI",10,0)</f>
        <v>10</v>
      </c>
      <c r="S120" s="23">
        <f>IF(N120="SI",15,0)</f>
        <v>15</v>
      </c>
      <c r="T120" s="23">
        <f>IF(O120="SI",30,0)</f>
        <v>30</v>
      </c>
      <c r="U120" s="23">
        <f>IF(P120="SI",10,0)</f>
        <v>10</v>
      </c>
      <c r="V120" s="23">
        <f>IF(Q120="SI",25,0)</f>
        <v>25</v>
      </c>
      <c r="W120" s="23">
        <f>SUM(R120:V120)</f>
        <v>90</v>
      </c>
      <c r="X120" s="23" t="s">
        <v>37</v>
      </c>
      <c r="Y120" s="31">
        <f>+K120-W120</f>
        <v>5</v>
      </c>
      <c r="Z120" s="36"/>
      <c r="AA120" s="26" t="s">
        <v>214</v>
      </c>
      <c r="AB120" s="27"/>
      <c r="AC120" s="27"/>
      <c r="AD120" s="14"/>
      <c r="AE120" s="13" t="s">
        <v>107</v>
      </c>
      <c r="AF120" s="13"/>
      <c r="AG120" s="13"/>
    </row>
    <row r="121" spans="1:33" ht="84.75" customHeight="1" x14ac:dyDescent="0.25">
      <c r="A121" s="29">
        <v>55</v>
      </c>
      <c r="B121" s="29" t="s">
        <v>176</v>
      </c>
      <c r="C121" s="16" t="s">
        <v>165</v>
      </c>
      <c r="D121" s="16" t="s">
        <v>146</v>
      </c>
      <c r="E121" s="16" t="s">
        <v>147</v>
      </c>
      <c r="F121" s="29" t="s">
        <v>12</v>
      </c>
      <c r="G121" s="29" t="s">
        <v>28</v>
      </c>
      <c r="H121" s="29">
        <v>1</v>
      </c>
      <c r="I121" s="29">
        <v>4</v>
      </c>
      <c r="J121" s="21">
        <f t="shared" si="96"/>
        <v>4</v>
      </c>
      <c r="K121" s="21">
        <v>95</v>
      </c>
      <c r="L121" s="22" t="s">
        <v>69</v>
      </c>
      <c r="M121" s="23" t="s">
        <v>49</v>
      </c>
      <c r="N121" s="23" t="s">
        <v>49</v>
      </c>
      <c r="O121" s="23" t="s">
        <v>50</v>
      </c>
      <c r="P121" s="23" t="s">
        <v>49</v>
      </c>
      <c r="Q121" s="23" t="s">
        <v>49</v>
      </c>
      <c r="R121" s="23">
        <f t="shared" si="90"/>
        <v>10</v>
      </c>
      <c r="S121" s="23">
        <f t="shared" si="91"/>
        <v>15</v>
      </c>
      <c r="T121" s="23">
        <f t="shared" si="92"/>
        <v>0</v>
      </c>
      <c r="U121" s="23">
        <f t="shared" si="93"/>
        <v>10</v>
      </c>
      <c r="V121" s="23">
        <f t="shared" si="94"/>
        <v>25</v>
      </c>
      <c r="W121" s="23">
        <f t="shared" si="95"/>
        <v>60</v>
      </c>
      <c r="X121" s="23" t="s">
        <v>29</v>
      </c>
      <c r="Y121" s="31">
        <f t="shared" ref="Y121:Y123" si="97">+K121-W121</f>
        <v>35</v>
      </c>
      <c r="Z121" s="36">
        <v>43164</v>
      </c>
      <c r="AA121" s="26" t="s">
        <v>168</v>
      </c>
      <c r="AB121" s="27"/>
      <c r="AC121" s="27"/>
      <c r="AD121" s="14">
        <v>43193</v>
      </c>
      <c r="AE121" s="13" t="s">
        <v>169</v>
      </c>
      <c r="AF121" s="13"/>
      <c r="AG121" s="13"/>
    </row>
    <row r="122" spans="1:33" ht="119.25" customHeight="1" x14ac:dyDescent="0.25">
      <c r="A122" s="29">
        <v>56</v>
      </c>
      <c r="B122" s="29" t="s">
        <v>176</v>
      </c>
      <c r="C122" s="16" t="s">
        <v>166</v>
      </c>
      <c r="D122" s="17" t="s">
        <v>67</v>
      </c>
      <c r="E122" s="17" t="s">
        <v>68</v>
      </c>
      <c r="F122" s="29" t="s">
        <v>129</v>
      </c>
      <c r="G122" s="29" t="s">
        <v>28</v>
      </c>
      <c r="H122" s="29">
        <v>2</v>
      </c>
      <c r="I122" s="29">
        <v>5</v>
      </c>
      <c r="J122" s="21">
        <f t="shared" si="96"/>
        <v>10</v>
      </c>
      <c r="K122" s="21">
        <v>95</v>
      </c>
      <c r="L122" s="22" t="s">
        <v>69</v>
      </c>
      <c r="M122" s="23" t="s">
        <v>49</v>
      </c>
      <c r="N122" s="23" t="s">
        <v>49</v>
      </c>
      <c r="O122" s="23" t="s">
        <v>50</v>
      </c>
      <c r="P122" s="23" t="s">
        <v>49</v>
      </c>
      <c r="Q122" s="23" t="s">
        <v>49</v>
      </c>
      <c r="R122" s="23">
        <f t="shared" si="90"/>
        <v>10</v>
      </c>
      <c r="S122" s="23">
        <f t="shared" si="91"/>
        <v>15</v>
      </c>
      <c r="T122" s="23"/>
      <c r="U122" s="23">
        <f t="shared" si="93"/>
        <v>10</v>
      </c>
      <c r="V122" s="23">
        <f t="shared" si="94"/>
        <v>25</v>
      </c>
      <c r="W122" s="23">
        <f t="shared" si="95"/>
        <v>60</v>
      </c>
      <c r="X122" s="23" t="s">
        <v>29</v>
      </c>
      <c r="Y122" s="31">
        <f t="shared" si="97"/>
        <v>35</v>
      </c>
      <c r="Z122" s="36">
        <v>43164</v>
      </c>
      <c r="AA122" s="26" t="s">
        <v>170</v>
      </c>
      <c r="AB122" s="27"/>
      <c r="AC122" s="27"/>
      <c r="AD122" s="14">
        <v>43193</v>
      </c>
      <c r="AE122" s="13" t="s">
        <v>171</v>
      </c>
      <c r="AF122" s="13"/>
      <c r="AG122" s="13"/>
    </row>
    <row r="123" spans="1:33" ht="137.25" customHeight="1" x14ac:dyDescent="0.25">
      <c r="A123" s="29">
        <v>57</v>
      </c>
      <c r="B123" s="29" t="s">
        <v>176</v>
      </c>
      <c r="C123" s="16" t="s">
        <v>167</v>
      </c>
      <c r="D123" s="16" t="s">
        <v>11</v>
      </c>
      <c r="E123" s="16" t="s">
        <v>9</v>
      </c>
      <c r="F123" s="29" t="s">
        <v>129</v>
      </c>
      <c r="G123" s="29" t="s">
        <v>28</v>
      </c>
      <c r="H123" s="29">
        <v>2</v>
      </c>
      <c r="I123" s="29">
        <v>5</v>
      </c>
      <c r="J123" s="21">
        <f t="shared" si="96"/>
        <v>10</v>
      </c>
      <c r="K123" s="21">
        <v>95</v>
      </c>
      <c r="L123" s="22" t="s">
        <v>69</v>
      </c>
      <c r="M123" s="23" t="s">
        <v>49</v>
      </c>
      <c r="N123" s="23" t="s">
        <v>50</v>
      </c>
      <c r="O123" s="23" t="s">
        <v>49</v>
      </c>
      <c r="P123" s="23" t="s">
        <v>49</v>
      </c>
      <c r="Q123" s="23" t="s">
        <v>49</v>
      </c>
      <c r="R123" s="23">
        <f t="shared" ref="R123" si="98">IF(M123="SI",10,0)</f>
        <v>10</v>
      </c>
      <c r="S123" s="23">
        <f t="shared" ref="S123" si="99">IF(N123="SI",15,0)</f>
        <v>0</v>
      </c>
      <c r="T123" s="23"/>
      <c r="U123" s="23">
        <f t="shared" ref="U123" si="100">IF(P123="SI",10,0)</f>
        <v>10</v>
      </c>
      <c r="V123" s="23">
        <f t="shared" ref="V123" si="101">IF(Q123="SI",25,0)</f>
        <v>25</v>
      </c>
      <c r="W123" s="23">
        <f t="shared" si="95"/>
        <v>45</v>
      </c>
      <c r="X123" s="23" t="s">
        <v>29</v>
      </c>
      <c r="Y123" s="31">
        <f t="shared" si="97"/>
        <v>50</v>
      </c>
      <c r="Z123" s="36">
        <v>43164</v>
      </c>
      <c r="AA123" s="26" t="s">
        <v>172</v>
      </c>
      <c r="AB123" s="27"/>
      <c r="AC123" s="27"/>
      <c r="AD123" s="14">
        <v>43193</v>
      </c>
      <c r="AE123" s="13" t="s">
        <v>173</v>
      </c>
      <c r="AF123" s="13"/>
      <c r="AG123" s="13"/>
    </row>
    <row r="124" spans="1:33" ht="92.25" customHeight="1" x14ac:dyDescent="0.25">
      <c r="A124" s="29">
        <v>58</v>
      </c>
      <c r="B124" s="29" t="s">
        <v>25</v>
      </c>
      <c r="C124" s="16" t="s">
        <v>26</v>
      </c>
      <c r="D124" s="16" t="s">
        <v>33</v>
      </c>
      <c r="E124" s="16" t="s">
        <v>11</v>
      </c>
      <c r="F124" s="29" t="s">
        <v>24</v>
      </c>
      <c r="G124" s="29" t="s">
        <v>29</v>
      </c>
      <c r="H124" s="29">
        <v>1</v>
      </c>
      <c r="I124" s="29">
        <v>3</v>
      </c>
      <c r="J124" s="21">
        <f t="shared" si="96"/>
        <v>3</v>
      </c>
      <c r="K124" s="21">
        <v>95</v>
      </c>
      <c r="L124" s="22" t="s">
        <v>69</v>
      </c>
      <c r="M124" s="23" t="s">
        <v>49</v>
      </c>
      <c r="N124" s="23" t="s">
        <v>49</v>
      </c>
      <c r="O124" s="23" t="s">
        <v>50</v>
      </c>
      <c r="P124" s="23" t="s">
        <v>49</v>
      </c>
      <c r="Q124" s="23" t="s">
        <v>49</v>
      </c>
      <c r="R124" s="23">
        <f t="shared" si="90"/>
        <v>10</v>
      </c>
      <c r="S124" s="23">
        <f t="shared" si="91"/>
        <v>15</v>
      </c>
      <c r="T124" s="23">
        <f t="shared" si="92"/>
        <v>0</v>
      </c>
      <c r="U124" s="23">
        <f t="shared" si="93"/>
        <v>10</v>
      </c>
      <c r="V124" s="23">
        <f t="shared" si="94"/>
        <v>25</v>
      </c>
      <c r="W124" s="23">
        <f t="shared" si="95"/>
        <v>60</v>
      </c>
      <c r="X124" s="23" t="s">
        <v>29</v>
      </c>
      <c r="Y124" s="31">
        <f t="shared" si="89"/>
        <v>35</v>
      </c>
      <c r="Z124" s="36">
        <v>43164</v>
      </c>
      <c r="AA124" s="26" t="s">
        <v>158</v>
      </c>
      <c r="AB124" s="27"/>
      <c r="AC124" s="27"/>
      <c r="AD124" s="14">
        <v>43193</v>
      </c>
      <c r="AE124" s="13" t="s">
        <v>159</v>
      </c>
      <c r="AF124" s="13"/>
      <c r="AG124" s="13"/>
    </row>
    <row r="125" spans="1:33" ht="107.25" customHeight="1" x14ac:dyDescent="0.25">
      <c r="A125" s="29">
        <v>59</v>
      </c>
      <c r="B125" s="29" t="s">
        <v>95</v>
      </c>
      <c r="C125" s="22" t="s">
        <v>96</v>
      </c>
      <c r="D125" s="16" t="s">
        <v>88</v>
      </c>
      <c r="E125" s="16" t="s">
        <v>88</v>
      </c>
      <c r="F125" s="29" t="s">
        <v>12</v>
      </c>
      <c r="G125" s="29" t="s">
        <v>29</v>
      </c>
      <c r="H125" s="29">
        <v>1</v>
      </c>
      <c r="I125" s="29">
        <v>4</v>
      </c>
      <c r="J125" s="21">
        <f t="shared" si="96"/>
        <v>4</v>
      </c>
      <c r="K125" s="21">
        <v>95</v>
      </c>
      <c r="L125" s="22" t="s">
        <v>38</v>
      </c>
      <c r="M125" s="23" t="s">
        <v>49</v>
      </c>
      <c r="N125" s="23" t="s">
        <v>49</v>
      </c>
      <c r="O125" s="23" t="s">
        <v>112</v>
      </c>
      <c r="P125" s="23" t="s">
        <v>49</v>
      </c>
      <c r="Q125" s="23" t="s">
        <v>49</v>
      </c>
      <c r="R125" s="23">
        <f t="shared" si="90"/>
        <v>10</v>
      </c>
      <c r="S125" s="23">
        <f t="shared" si="91"/>
        <v>15</v>
      </c>
      <c r="T125" s="23">
        <f t="shared" si="92"/>
        <v>30</v>
      </c>
      <c r="U125" s="23">
        <f t="shared" si="93"/>
        <v>10</v>
      </c>
      <c r="V125" s="23">
        <f t="shared" si="94"/>
        <v>25</v>
      </c>
      <c r="W125" s="23">
        <f t="shared" si="95"/>
        <v>90</v>
      </c>
      <c r="X125" s="23" t="s">
        <v>37</v>
      </c>
      <c r="Y125" s="31">
        <f t="shared" si="89"/>
        <v>5</v>
      </c>
      <c r="Z125" s="36">
        <v>43164</v>
      </c>
      <c r="AA125" s="26" t="s">
        <v>105</v>
      </c>
      <c r="AB125" s="27"/>
      <c r="AC125" s="27"/>
      <c r="AD125" s="14">
        <v>43193</v>
      </c>
      <c r="AE125" s="13" t="s">
        <v>107</v>
      </c>
      <c r="AF125" s="13"/>
      <c r="AG125" s="13"/>
    </row>
    <row r="126" spans="1:33" ht="78.75" customHeight="1" x14ac:dyDescent="0.25">
      <c r="A126" s="29">
        <v>60</v>
      </c>
      <c r="B126" s="29" t="s">
        <v>203</v>
      </c>
      <c r="C126" s="22" t="s">
        <v>204</v>
      </c>
      <c r="D126" s="16" t="s">
        <v>33</v>
      </c>
      <c r="E126" s="16" t="s">
        <v>9</v>
      </c>
      <c r="F126" s="29" t="s">
        <v>12</v>
      </c>
      <c r="G126" s="29" t="s">
        <v>29</v>
      </c>
      <c r="H126" s="29">
        <v>1</v>
      </c>
      <c r="I126" s="29">
        <v>4</v>
      </c>
      <c r="J126" s="21">
        <f t="shared" ref="J126" si="102">(H126*I126)</f>
        <v>4</v>
      </c>
      <c r="K126" s="21">
        <v>95</v>
      </c>
      <c r="L126" s="22" t="s">
        <v>38</v>
      </c>
      <c r="M126" s="23" t="s">
        <v>49</v>
      </c>
      <c r="N126" s="23" t="s">
        <v>49</v>
      </c>
      <c r="O126" s="23" t="s">
        <v>112</v>
      </c>
      <c r="P126" s="23" t="s">
        <v>49</v>
      </c>
      <c r="Q126" s="23" t="s">
        <v>49</v>
      </c>
      <c r="R126" s="23">
        <f t="shared" ref="R126" si="103">IF(M126="SI",10,0)</f>
        <v>10</v>
      </c>
      <c r="S126" s="23">
        <f t="shared" ref="S126" si="104">IF(N126="SI",15,0)</f>
        <v>15</v>
      </c>
      <c r="T126" s="23">
        <f t="shared" ref="T126" si="105">IF(O126="SI",30,0)</f>
        <v>30</v>
      </c>
      <c r="U126" s="23">
        <f t="shared" ref="U126" si="106">IF(P126="SI",10,0)</f>
        <v>10</v>
      </c>
      <c r="V126" s="23">
        <f t="shared" ref="V126" si="107">IF(Q126="SI",25,0)</f>
        <v>25</v>
      </c>
      <c r="W126" s="23">
        <f t="shared" ref="W126" si="108">SUM(R126:V126)</f>
        <v>90</v>
      </c>
      <c r="X126" s="23" t="s">
        <v>37</v>
      </c>
      <c r="Y126" s="31">
        <f t="shared" ref="Y126" si="109">+K126-W126</f>
        <v>5</v>
      </c>
      <c r="Z126" s="36">
        <v>43164</v>
      </c>
      <c r="AA126" s="26" t="s">
        <v>205</v>
      </c>
      <c r="AB126" s="27"/>
      <c r="AC126" s="27"/>
      <c r="AD126" s="14">
        <v>43193</v>
      </c>
      <c r="AE126" s="13" t="s">
        <v>107</v>
      </c>
      <c r="AF126" s="13"/>
      <c r="AG126" s="13"/>
    </row>
    <row r="127" spans="1:33" x14ac:dyDescent="0.25">
      <c r="K127" s="12"/>
    </row>
    <row r="128" spans="1:33" x14ac:dyDescent="0.25">
      <c r="B128" t="s">
        <v>213</v>
      </c>
    </row>
    <row r="129" spans="2:27" ht="114.75" customHeight="1" x14ac:dyDescent="0.25">
      <c r="B129" s="39" t="s">
        <v>212</v>
      </c>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c r="AA129" s="98" t="s">
        <v>215</v>
      </c>
    </row>
    <row r="130" spans="2:27" ht="101.25" customHeight="1" x14ac:dyDescent="0.25">
      <c r="B130" s="39"/>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c r="AA130" s="98" t="s">
        <v>216</v>
      </c>
    </row>
    <row r="131" spans="2:27" ht="60" customHeight="1" x14ac:dyDescent="0.25">
      <c r="B131" s="39"/>
      <c r="C131" s="39"/>
      <c r="D131" s="39"/>
      <c r="E131" s="39"/>
      <c r="F131" s="39"/>
      <c r="G131" s="39"/>
      <c r="H131" s="39"/>
      <c r="I131" s="39"/>
      <c r="J131" s="39"/>
      <c r="K131" s="39"/>
      <c r="L131" s="39"/>
      <c r="M131" s="39"/>
      <c r="N131" s="39"/>
      <c r="O131" s="39"/>
      <c r="P131" s="39"/>
      <c r="Q131" s="39"/>
      <c r="R131" s="39"/>
      <c r="S131" s="39"/>
      <c r="T131" s="39"/>
      <c r="U131" s="39"/>
      <c r="V131" s="39"/>
      <c r="W131" s="39"/>
      <c r="X131" s="39"/>
      <c r="Y131" s="39"/>
      <c r="Z131" s="39"/>
    </row>
    <row r="132" spans="2:27" x14ac:dyDescent="0.25">
      <c r="B132" s="39"/>
      <c r="C132" s="39"/>
      <c r="D132" s="39"/>
      <c r="E132" s="39"/>
      <c r="F132" s="39"/>
      <c r="G132" s="39"/>
      <c r="H132" s="39"/>
      <c r="I132" s="39"/>
      <c r="J132" s="39"/>
      <c r="K132" s="39"/>
      <c r="L132" s="39"/>
      <c r="M132" s="39"/>
      <c r="N132" s="39"/>
      <c r="O132" s="39"/>
      <c r="P132" s="39"/>
      <c r="Q132" s="39"/>
      <c r="R132" s="39"/>
      <c r="S132" s="39"/>
      <c r="T132" s="39"/>
      <c r="U132" s="39"/>
      <c r="V132" s="39"/>
      <c r="W132" s="39"/>
      <c r="X132" s="39"/>
      <c r="Y132" s="39"/>
      <c r="Z132" s="39"/>
    </row>
    <row r="133" spans="2:27" ht="37.5" customHeight="1" x14ac:dyDescent="0.25">
      <c r="B133" s="39"/>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row>
    <row r="134" spans="2:27" x14ac:dyDescent="0.25">
      <c r="B134" s="39"/>
      <c r="C134" s="39"/>
      <c r="D134" s="39"/>
      <c r="E134" s="39"/>
      <c r="F134" s="39"/>
      <c r="G134" s="39"/>
      <c r="H134" s="39"/>
      <c r="I134" s="39"/>
      <c r="J134" s="39"/>
      <c r="K134" s="39"/>
      <c r="L134" s="39"/>
      <c r="M134" s="39"/>
      <c r="N134" s="39"/>
      <c r="O134" s="39"/>
      <c r="P134" s="39"/>
      <c r="Q134" s="39"/>
      <c r="R134" s="39"/>
      <c r="S134" s="39"/>
      <c r="T134" s="39"/>
      <c r="U134" s="39"/>
      <c r="V134" s="39"/>
      <c r="W134" s="39"/>
      <c r="X134" s="39"/>
      <c r="Y134" s="39"/>
      <c r="Z134" s="39"/>
    </row>
  </sheetData>
  <autoFilter ref="A5:AJ126">
    <filterColumn colId="7" showButton="0"/>
    <filterColumn colId="8" showButton="0"/>
    <filterColumn colId="12" showButton="0"/>
    <filterColumn colId="13" showButton="0"/>
    <filterColumn colId="15" showButton="0"/>
    <filterColumn colId="17" showButton="0"/>
    <filterColumn colId="18" showButton="0"/>
    <filterColumn colId="19" showButton="0"/>
    <filterColumn colId="20" showButton="0"/>
    <filterColumn colId="25" showButton="0"/>
    <filterColumn colId="26" showButton="0"/>
    <filterColumn colId="27" showButton="0"/>
    <filterColumn colId="29" showButton="0"/>
    <filterColumn colId="31" showButton="0"/>
  </autoFilter>
  <mergeCells count="979">
    <mergeCell ref="L99:L101"/>
    <mergeCell ref="L104:L108"/>
    <mergeCell ref="M99:M101"/>
    <mergeCell ref="L92:L94"/>
    <mergeCell ref="L86:L88"/>
    <mergeCell ref="K71:K73"/>
    <mergeCell ref="K74:K76"/>
    <mergeCell ref="K77:K79"/>
    <mergeCell ref="K80:K82"/>
    <mergeCell ref="K83:K85"/>
    <mergeCell ref="K86:K88"/>
    <mergeCell ref="K89:K91"/>
    <mergeCell ref="K92:K94"/>
    <mergeCell ref="K99:K101"/>
    <mergeCell ref="AG99:AG101"/>
    <mergeCell ref="M104:M108"/>
    <mergeCell ref="N104:N108"/>
    <mergeCell ref="O104:O108"/>
    <mergeCell ref="Y92:Y94"/>
    <mergeCell ref="Y99:Y101"/>
    <mergeCell ref="Y104:Y108"/>
    <mergeCell ref="Y62:Y64"/>
    <mergeCell ref="Y65:Y67"/>
    <mergeCell ref="Y68:Y70"/>
    <mergeCell ref="Y71:Y73"/>
    <mergeCell ref="Y74:Y76"/>
    <mergeCell ref="Y77:Y79"/>
    <mergeCell ref="Y80:Y82"/>
    <mergeCell ref="Y83:Y85"/>
    <mergeCell ref="Y86:Y88"/>
    <mergeCell ref="W99:W101"/>
    <mergeCell ref="AF104:AF108"/>
    <mergeCell ref="AG104:AG108"/>
    <mergeCell ref="K104:K108"/>
    <mergeCell ref="V104:V108"/>
    <mergeCell ref="W104:W108"/>
    <mergeCell ref="X104:X108"/>
    <mergeCell ref="Z104:Z108"/>
    <mergeCell ref="AA104:AA108"/>
    <mergeCell ref="AB104:AB108"/>
    <mergeCell ref="AC104:AC108"/>
    <mergeCell ref="AD104:AD108"/>
    <mergeCell ref="AE104:AE108"/>
    <mergeCell ref="P104:P108"/>
    <mergeCell ref="Q104:Q108"/>
    <mergeCell ref="R104:R108"/>
    <mergeCell ref="S104:S108"/>
    <mergeCell ref="T104:T108"/>
    <mergeCell ref="U104:U108"/>
    <mergeCell ref="X99:X101"/>
    <mergeCell ref="Z99:Z101"/>
    <mergeCell ref="AA99:AA101"/>
    <mergeCell ref="AD99:AD101"/>
    <mergeCell ref="AE99:AE101"/>
    <mergeCell ref="AB99:AB101"/>
    <mergeCell ref="AC99:AC101"/>
    <mergeCell ref="AF99:AF101"/>
    <mergeCell ref="N99:N101"/>
    <mergeCell ref="O99:O101"/>
    <mergeCell ref="P99:P101"/>
    <mergeCell ref="Q99:Q101"/>
    <mergeCell ref="R99:R101"/>
    <mergeCell ref="S99:S101"/>
    <mergeCell ref="T99:T101"/>
    <mergeCell ref="U99:U101"/>
    <mergeCell ref="V99:V101"/>
    <mergeCell ref="G104:G108"/>
    <mergeCell ref="A99:A101"/>
    <mergeCell ref="D99:D101"/>
    <mergeCell ref="E99:E101"/>
    <mergeCell ref="D104:D108"/>
    <mergeCell ref="E104:E108"/>
    <mergeCell ref="A104:A108"/>
    <mergeCell ref="AG92:AG94"/>
    <mergeCell ref="AC89:AC91"/>
    <mergeCell ref="AD89:AD91"/>
    <mergeCell ref="AE89:AE91"/>
    <mergeCell ref="AF89:AF91"/>
    <mergeCell ref="AG89:AG91"/>
    <mergeCell ref="M92:M94"/>
    <mergeCell ref="N92:N94"/>
    <mergeCell ref="O92:O94"/>
    <mergeCell ref="P92:P94"/>
    <mergeCell ref="Q92:Q94"/>
    <mergeCell ref="R92:R94"/>
    <mergeCell ref="S92:S94"/>
    <mergeCell ref="T92:T94"/>
    <mergeCell ref="U92:U94"/>
    <mergeCell ref="V92:V94"/>
    <mergeCell ref="W92:W94"/>
    <mergeCell ref="AG86:AG88"/>
    <mergeCell ref="X92:X94"/>
    <mergeCell ref="Z92:Z94"/>
    <mergeCell ref="AA92:AA94"/>
    <mergeCell ref="AB92:AB94"/>
    <mergeCell ref="AC92:AC94"/>
    <mergeCell ref="AD92:AD94"/>
    <mergeCell ref="AE92:AE94"/>
    <mergeCell ref="AF92:AF94"/>
    <mergeCell ref="X89:X91"/>
    <mergeCell ref="Z89:Z91"/>
    <mergeCell ref="AA89:AA91"/>
    <mergeCell ref="AB89:AB91"/>
    <mergeCell ref="Y89:Y91"/>
    <mergeCell ref="AG71:AG73"/>
    <mergeCell ref="AF71:AF73"/>
    <mergeCell ref="AE71:AE73"/>
    <mergeCell ref="AD71:AD73"/>
    <mergeCell ref="AC71:AC73"/>
    <mergeCell ref="AB71:AB73"/>
    <mergeCell ref="AA71:AA73"/>
    <mergeCell ref="Z71:Z73"/>
    <mergeCell ref="X71:X73"/>
    <mergeCell ref="W71:W73"/>
    <mergeCell ref="V71:V73"/>
    <mergeCell ref="U71:U73"/>
    <mergeCell ref="T71:T73"/>
    <mergeCell ref="S71:S73"/>
    <mergeCell ref="R71:R73"/>
    <mergeCell ref="Q71:Q73"/>
    <mergeCell ref="P71:P73"/>
    <mergeCell ref="O71:O73"/>
    <mergeCell ref="AA86:AA88"/>
    <mergeCell ref="AB86:AB88"/>
    <mergeCell ref="AC86:AC88"/>
    <mergeCell ref="AD86:AD88"/>
    <mergeCell ref="AE86:AE88"/>
    <mergeCell ref="AF86:AF88"/>
    <mergeCell ref="C99:C101"/>
    <mergeCell ref="C104:C108"/>
    <mergeCell ref="B99:B101"/>
    <mergeCell ref="B104:B108"/>
    <mergeCell ref="H99:H101"/>
    <mergeCell ref="S89:S91"/>
    <mergeCell ref="T89:T91"/>
    <mergeCell ref="U89:U91"/>
    <mergeCell ref="V89:V91"/>
    <mergeCell ref="W89:W91"/>
    <mergeCell ref="I99:I101"/>
    <mergeCell ref="J99:J101"/>
    <mergeCell ref="H104:H108"/>
    <mergeCell ref="I104:I108"/>
    <mergeCell ref="J104:J108"/>
    <mergeCell ref="F99:F101"/>
    <mergeCell ref="G99:G101"/>
    <mergeCell ref="F104:F108"/>
    <mergeCell ref="Z83:Z85"/>
    <mergeCell ref="M86:M88"/>
    <mergeCell ref="N86:N88"/>
    <mergeCell ref="O86:O88"/>
    <mergeCell ref="P86:P88"/>
    <mergeCell ref="Q86:Q88"/>
    <mergeCell ref="R86:R88"/>
    <mergeCell ref="S86:S88"/>
    <mergeCell ref="T86:T88"/>
    <mergeCell ref="U86:U88"/>
    <mergeCell ref="V86:V88"/>
    <mergeCell ref="W86:W88"/>
    <mergeCell ref="X86:X88"/>
    <mergeCell ref="Z86:Z88"/>
    <mergeCell ref="L89:L91"/>
    <mergeCell ref="M89:M91"/>
    <mergeCell ref="N89:N91"/>
    <mergeCell ref="O89:O91"/>
    <mergeCell ref="P89:P91"/>
    <mergeCell ref="Q89:Q91"/>
    <mergeCell ref="R89:R91"/>
    <mergeCell ref="AF74:AF76"/>
    <mergeCell ref="AG74:AG76"/>
    <mergeCell ref="AF77:AF79"/>
    <mergeCell ref="AG77:AG79"/>
    <mergeCell ref="AF80:AF82"/>
    <mergeCell ref="AG80:AG82"/>
    <mergeCell ref="AF83:AF85"/>
    <mergeCell ref="AG83:AG85"/>
    <mergeCell ref="AA80:AA82"/>
    <mergeCell ref="AB80:AB82"/>
    <mergeCell ref="AD80:AD82"/>
    <mergeCell ref="AE80:AE82"/>
    <mergeCell ref="M83:M85"/>
    <mergeCell ref="N83:N85"/>
    <mergeCell ref="O83:O85"/>
    <mergeCell ref="P83:P85"/>
    <mergeCell ref="Q83:Q85"/>
    <mergeCell ref="AA74:AA76"/>
    <mergeCell ref="AB74:AB76"/>
    <mergeCell ref="AD74:AD76"/>
    <mergeCell ref="AE74:AE76"/>
    <mergeCell ref="Q74:Q76"/>
    <mergeCell ref="R74:R76"/>
    <mergeCell ref="S74:S76"/>
    <mergeCell ref="T74:T76"/>
    <mergeCell ref="U74:U76"/>
    <mergeCell ref="V74:V76"/>
    <mergeCell ref="W74:W76"/>
    <mergeCell ref="X74:X76"/>
    <mergeCell ref="Z74:Z76"/>
    <mergeCell ref="AA77:AA79"/>
    <mergeCell ref="AB77:AB79"/>
    <mergeCell ref="AD77:AD79"/>
    <mergeCell ref="AE77:AE79"/>
    <mergeCell ref="AA83:AA85"/>
    <mergeCell ref="AB83:AB85"/>
    <mergeCell ref="AD83:AD85"/>
    <mergeCell ref="AE83:AE85"/>
    <mergeCell ref="Q80:Q82"/>
    <mergeCell ref="R80:R82"/>
    <mergeCell ref="S80:S82"/>
    <mergeCell ref="T80:T82"/>
    <mergeCell ref="U80:U82"/>
    <mergeCell ref="V80:V82"/>
    <mergeCell ref="W80:W82"/>
    <mergeCell ref="X80:X82"/>
    <mergeCell ref="Z80:Z82"/>
    <mergeCell ref="R83:R85"/>
    <mergeCell ref="S83:S85"/>
    <mergeCell ref="T83:T85"/>
    <mergeCell ref="U83:U85"/>
    <mergeCell ref="V83:V85"/>
    <mergeCell ref="W83:W85"/>
    <mergeCell ref="X83:X85"/>
    <mergeCell ref="Q77:Q79"/>
    <mergeCell ref="R77:R79"/>
    <mergeCell ref="S77:S79"/>
    <mergeCell ref="T77:T79"/>
    <mergeCell ref="U77:U79"/>
    <mergeCell ref="V77:V79"/>
    <mergeCell ref="W77:W79"/>
    <mergeCell ref="X77:X79"/>
    <mergeCell ref="Z77:Z79"/>
    <mergeCell ref="L71:L73"/>
    <mergeCell ref="L74:L76"/>
    <mergeCell ref="L77:L79"/>
    <mergeCell ref="L80:L82"/>
    <mergeCell ref="L83:L85"/>
    <mergeCell ref="M74:M76"/>
    <mergeCell ref="N74:N76"/>
    <mergeCell ref="O74:O76"/>
    <mergeCell ref="P74:P76"/>
    <mergeCell ref="M80:M82"/>
    <mergeCell ref="N80:N82"/>
    <mergeCell ref="O80:O82"/>
    <mergeCell ref="P80:P82"/>
    <mergeCell ref="N71:N73"/>
    <mergeCell ref="M71:M73"/>
    <mergeCell ref="M77:M79"/>
    <mergeCell ref="N77:N79"/>
    <mergeCell ref="O77:O79"/>
    <mergeCell ref="P77:P79"/>
    <mergeCell ref="V68:V70"/>
    <mergeCell ref="W68:W70"/>
    <mergeCell ref="X68:X70"/>
    <mergeCell ref="Z68:Z70"/>
    <mergeCell ref="AA68:AA70"/>
    <mergeCell ref="AB68:AB70"/>
    <mergeCell ref="AC68:AC70"/>
    <mergeCell ref="AD68:AD70"/>
    <mergeCell ref="Q65:Q67"/>
    <mergeCell ref="R65:R67"/>
    <mergeCell ref="S65:S67"/>
    <mergeCell ref="T65:T67"/>
    <mergeCell ref="U65:U67"/>
    <mergeCell ref="V65:V67"/>
    <mergeCell ref="W65:W67"/>
    <mergeCell ref="M68:M70"/>
    <mergeCell ref="N68:N70"/>
    <mergeCell ref="O68:O70"/>
    <mergeCell ref="P68:P70"/>
    <mergeCell ref="Q68:Q70"/>
    <mergeCell ref="R68:R70"/>
    <mergeCell ref="S68:S70"/>
    <mergeCell ref="T68:T70"/>
    <mergeCell ref="U68:U70"/>
    <mergeCell ref="Y59:Y61"/>
    <mergeCell ref="AG68:AG70"/>
    <mergeCell ref="AA65:AA67"/>
    <mergeCell ref="AB65:AB67"/>
    <mergeCell ref="AC65:AC67"/>
    <mergeCell ref="AD65:AD67"/>
    <mergeCell ref="AE65:AE67"/>
    <mergeCell ref="AF65:AF67"/>
    <mergeCell ref="AG65:AG67"/>
    <mergeCell ref="AE68:AE70"/>
    <mergeCell ref="AF68:AF70"/>
    <mergeCell ref="Z65:Z67"/>
    <mergeCell ref="AE59:AE61"/>
    <mergeCell ref="AF59:AF61"/>
    <mergeCell ref="AG59:AG61"/>
    <mergeCell ref="M62:M64"/>
    <mergeCell ref="N62:N64"/>
    <mergeCell ref="O62:O64"/>
    <mergeCell ref="P62:P64"/>
    <mergeCell ref="Q62:Q64"/>
    <mergeCell ref="R62:R64"/>
    <mergeCell ref="S62:S64"/>
    <mergeCell ref="T62:T64"/>
    <mergeCell ref="U62:U64"/>
    <mergeCell ref="V62:V64"/>
    <mergeCell ref="W62:W64"/>
    <mergeCell ref="X62:X64"/>
    <mergeCell ref="Z62:Z64"/>
    <mergeCell ref="AA62:AA64"/>
    <mergeCell ref="AB62:AB64"/>
    <mergeCell ref="AC62:AC64"/>
    <mergeCell ref="AD62:AD64"/>
    <mergeCell ref="AE62:AE64"/>
    <mergeCell ref="AF62:AF64"/>
    <mergeCell ref="AG62:AG64"/>
    <mergeCell ref="Q56:Q58"/>
    <mergeCell ref="R56:R58"/>
    <mergeCell ref="S56:S58"/>
    <mergeCell ref="T56:T58"/>
    <mergeCell ref="U56:U58"/>
    <mergeCell ref="V56:V58"/>
    <mergeCell ref="W56:W58"/>
    <mergeCell ref="X56:X58"/>
    <mergeCell ref="X65:X67"/>
    <mergeCell ref="AA56:AA58"/>
    <mergeCell ref="AB56:AB58"/>
    <mergeCell ref="AC56:AC58"/>
    <mergeCell ref="AD56:AD58"/>
    <mergeCell ref="AE56:AE58"/>
    <mergeCell ref="AF56:AF58"/>
    <mergeCell ref="AG56:AG58"/>
    <mergeCell ref="M59:M61"/>
    <mergeCell ref="N59:N61"/>
    <mergeCell ref="O59:O61"/>
    <mergeCell ref="P59:P61"/>
    <mergeCell ref="Q59:Q61"/>
    <mergeCell ref="R59:R61"/>
    <mergeCell ref="S59:S61"/>
    <mergeCell ref="T59:T61"/>
    <mergeCell ref="U59:U61"/>
    <mergeCell ref="V59:V61"/>
    <mergeCell ref="W59:W61"/>
    <mergeCell ref="X59:X61"/>
    <mergeCell ref="Z59:Z61"/>
    <mergeCell ref="AA59:AA61"/>
    <mergeCell ref="AB59:AB61"/>
    <mergeCell ref="AC59:AC61"/>
    <mergeCell ref="AD59:AD61"/>
    <mergeCell ref="Z56:Z58"/>
    <mergeCell ref="Y56:Y58"/>
    <mergeCell ref="L68:L70"/>
    <mergeCell ref="G56:G58"/>
    <mergeCell ref="G59:G61"/>
    <mergeCell ref="G62:G64"/>
    <mergeCell ref="G65:G67"/>
    <mergeCell ref="M56:M58"/>
    <mergeCell ref="N56:N58"/>
    <mergeCell ref="O56:O58"/>
    <mergeCell ref="P56:P58"/>
    <mergeCell ref="M65:M67"/>
    <mergeCell ref="N65:N67"/>
    <mergeCell ref="O65:O67"/>
    <mergeCell ref="P65:P67"/>
    <mergeCell ref="K56:K58"/>
    <mergeCell ref="K59:K61"/>
    <mergeCell ref="K62:K64"/>
    <mergeCell ref="K65:K67"/>
    <mergeCell ref="K68:K70"/>
    <mergeCell ref="J59:J61"/>
    <mergeCell ref="J56:J58"/>
    <mergeCell ref="J68:J70"/>
    <mergeCell ref="J62:J64"/>
    <mergeCell ref="K50:K52"/>
    <mergeCell ref="K53:K55"/>
    <mergeCell ref="AF50:AF52"/>
    <mergeCell ref="M50:M52"/>
    <mergeCell ref="N50:N52"/>
    <mergeCell ref="O50:O52"/>
    <mergeCell ref="P50:P52"/>
    <mergeCell ref="Q50:Q52"/>
    <mergeCell ref="R50:R52"/>
    <mergeCell ref="S50:S52"/>
    <mergeCell ref="T50:T52"/>
    <mergeCell ref="U50:U52"/>
    <mergeCell ref="L53:L55"/>
    <mergeCell ref="A62:A64"/>
    <mergeCell ref="A65:A67"/>
    <mergeCell ref="H62:H64"/>
    <mergeCell ref="F62:F64"/>
    <mergeCell ref="I62:I64"/>
    <mergeCell ref="L56:L58"/>
    <mergeCell ref="L59:L61"/>
    <mergeCell ref="L62:L64"/>
    <mergeCell ref="L65:L67"/>
    <mergeCell ref="H65:H67"/>
    <mergeCell ref="I65:I67"/>
    <mergeCell ref="F65:F67"/>
    <mergeCell ref="J53:J55"/>
    <mergeCell ref="B53:B55"/>
    <mergeCell ref="D53:D55"/>
    <mergeCell ref="E53:E55"/>
    <mergeCell ref="D56:D58"/>
    <mergeCell ref="E56:E58"/>
    <mergeCell ref="W50:W52"/>
    <mergeCell ref="X50:X52"/>
    <mergeCell ref="Z50:Z52"/>
    <mergeCell ref="AA50:AA52"/>
    <mergeCell ref="AB50:AB52"/>
    <mergeCell ref="AC50:AC52"/>
    <mergeCell ref="AD50:AD52"/>
    <mergeCell ref="AE50:AE52"/>
    <mergeCell ref="L50:L52"/>
    <mergeCell ref="AG50:AG52"/>
    <mergeCell ref="M53:M55"/>
    <mergeCell ref="N53:N55"/>
    <mergeCell ref="O53:O55"/>
    <mergeCell ref="P53:P55"/>
    <mergeCell ref="Q53:Q55"/>
    <mergeCell ref="R53:R55"/>
    <mergeCell ref="S53:S55"/>
    <mergeCell ref="T53:T55"/>
    <mergeCell ref="U53:U55"/>
    <mergeCell ref="V53:V55"/>
    <mergeCell ref="W53:W55"/>
    <mergeCell ref="X53:X55"/>
    <mergeCell ref="Z53:Z55"/>
    <mergeCell ref="AA53:AA55"/>
    <mergeCell ref="AB53:AB55"/>
    <mergeCell ref="AC53:AC55"/>
    <mergeCell ref="AD53:AD55"/>
    <mergeCell ref="AE53:AE55"/>
    <mergeCell ref="AF53:AF55"/>
    <mergeCell ref="AG53:AG55"/>
    <mergeCell ref="Y50:Y52"/>
    <mergeCell ref="Y53:Y55"/>
    <mergeCell ref="V50:V52"/>
    <mergeCell ref="AF44:AF46"/>
    <mergeCell ref="AG44:AG46"/>
    <mergeCell ref="M47:M49"/>
    <mergeCell ref="N47:N49"/>
    <mergeCell ref="O47:O49"/>
    <mergeCell ref="P47:P49"/>
    <mergeCell ref="Q47:Q49"/>
    <mergeCell ref="R47:R49"/>
    <mergeCell ref="S47:S49"/>
    <mergeCell ref="T47:T49"/>
    <mergeCell ref="U47:U49"/>
    <mergeCell ref="V47:V49"/>
    <mergeCell ref="W47:W49"/>
    <mergeCell ref="X47:X49"/>
    <mergeCell ref="Z47:Z49"/>
    <mergeCell ref="AA47:AA49"/>
    <mergeCell ref="AB47:AB49"/>
    <mergeCell ref="AC47:AC49"/>
    <mergeCell ref="AD47:AD49"/>
    <mergeCell ref="AE47:AE49"/>
    <mergeCell ref="AF47:AF49"/>
    <mergeCell ref="AG47:AG49"/>
    <mergeCell ref="Y44:Y46"/>
    <mergeCell ref="Y47:Y49"/>
    <mergeCell ref="AF38:AF40"/>
    <mergeCell ref="AG38:AG40"/>
    <mergeCell ref="M41:M43"/>
    <mergeCell ref="N41:N43"/>
    <mergeCell ref="O41:O43"/>
    <mergeCell ref="P41:P43"/>
    <mergeCell ref="Q41:Q43"/>
    <mergeCell ref="R41:R43"/>
    <mergeCell ref="S41:S43"/>
    <mergeCell ref="T41:T43"/>
    <mergeCell ref="U41:U43"/>
    <mergeCell ref="V41:V43"/>
    <mergeCell ref="W41:W43"/>
    <mergeCell ref="X41:X43"/>
    <mergeCell ref="Z41:Z43"/>
    <mergeCell ref="AA41:AA43"/>
    <mergeCell ref="AB41:AB43"/>
    <mergeCell ref="AC41:AC43"/>
    <mergeCell ref="AD41:AD43"/>
    <mergeCell ref="AE41:AE43"/>
    <mergeCell ref="AF41:AF43"/>
    <mergeCell ref="AG41:AG43"/>
    <mergeCell ref="AE44:AE46"/>
    <mergeCell ref="M44:M46"/>
    <mergeCell ref="N44:N46"/>
    <mergeCell ref="O44:O46"/>
    <mergeCell ref="P44:P46"/>
    <mergeCell ref="Q44:Q46"/>
    <mergeCell ref="R44:R46"/>
    <mergeCell ref="S44:S46"/>
    <mergeCell ref="T44:T46"/>
    <mergeCell ref="U44:U46"/>
    <mergeCell ref="V44:V46"/>
    <mergeCell ref="W44:W46"/>
    <mergeCell ref="X44:X46"/>
    <mergeCell ref="Z44:Z46"/>
    <mergeCell ref="AA44:AA46"/>
    <mergeCell ref="AB44:AB46"/>
    <mergeCell ref="AC44:AC46"/>
    <mergeCell ref="AD44:AD46"/>
    <mergeCell ref="AD38:AD40"/>
    <mergeCell ref="AE38:AE40"/>
    <mergeCell ref="M38:M40"/>
    <mergeCell ref="N38:N40"/>
    <mergeCell ref="O38:O40"/>
    <mergeCell ref="P38:P40"/>
    <mergeCell ref="Q38:Q40"/>
    <mergeCell ref="R38:R40"/>
    <mergeCell ref="S38:S40"/>
    <mergeCell ref="T38:T40"/>
    <mergeCell ref="U38:U40"/>
    <mergeCell ref="Y38:Y40"/>
    <mergeCell ref="Y41:Y43"/>
    <mergeCell ref="V38:V40"/>
    <mergeCell ref="W38:W40"/>
    <mergeCell ref="X38:X40"/>
    <mergeCell ref="Z38:Z40"/>
    <mergeCell ref="AA38:AA40"/>
    <mergeCell ref="AB38:AB40"/>
    <mergeCell ref="AC38:AC40"/>
    <mergeCell ref="Z29:Z31"/>
    <mergeCell ref="AA29:AA31"/>
    <mergeCell ref="AE26:AE28"/>
    <mergeCell ref="AE29:AE31"/>
    <mergeCell ref="AE32:AE34"/>
    <mergeCell ref="AE35:AE37"/>
    <mergeCell ref="AF26:AF28"/>
    <mergeCell ref="AG26:AG28"/>
    <mergeCell ref="AF29:AF31"/>
    <mergeCell ref="AG29:AG31"/>
    <mergeCell ref="AF32:AF34"/>
    <mergeCell ref="AG32:AG34"/>
    <mergeCell ref="AF35:AF37"/>
    <mergeCell ref="AG35:AG37"/>
    <mergeCell ref="AB32:AB34"/>
    <mergeCell ref="AC32:AC34"/>
    <mergeCell ref="AD32:AD34"/>
    <mergeCell ref="Z35:Z37"/>
    <mergeCell ref="AA35:AA37"/>
    <mergeCell ref="AB35:AB37"/>
    <mergeCell ref="AC35:AC37"/>
    <mergeCell ref="AD35:AD37"/>
    <mergeCell ref="Z32:Z34"/>
    <mergeCell ref="AA32:AA34"/>
    <mergeCell ref="M32:M34"/>
    <mergeCell ref="N32:N34"/>
    <mergeCell ref="O32:O34"/>
    <mergeCell ref="P32:P34"/>
    <mergeCell ref="Q32:Q34"/>
    <mergeCell ref="M35:M37"/>
    <mergeCell ref="N35:N37"/>
    <mergeCell ref="O35:O37"/>
    <mergeCell ref="P35:P37"/>
    <mergeCell ref="Q35:Q37"/>
    <mergeCell ref="R35:R37"/>
    <mergeCell ref="S35:S37"/>
    <mergeCell ref="T35:T37"/>
    <mergeCell ref="U35:U37"/>
    <mergeCell ref="V35:V37"/>
    <mergeCell ref="W35:W37"/>
    <mergeCell ref="X35:X37"/>
    <mergeCell ref="Y32:Y34"/>
    <mergeCell ref="Y35:Y37"/>
    <mergeCell ref="R32:R34"/>
    <mergeCell ref="S32:S34"/>
    <mergeCell ref="T32:T34"/>
    <mergeCell ref="Z26:Z28"/>
    <mergeCell ref="AA26:AA28"/>
    <mergeCell ref="AB26:AB28"/>
    <mergeCell ref="AC26:AC28"/>
    <mergeCell ref="AD26:AD28"/>
    <mergeCell ref="Y26:Y28"/>
    <mergeCell ref="M26:M28"/>
    <mergeCell ref="N26:N28"/>
    <mergeCell ref="O26:O28"/>
    <mergeCell ref="P26:P28"/>
    <mergeCell ref="Q26:Q28"/>
    <mergeCell ref="R26:R28"/>
    <mergeCell ref="S26:S28"/>
    <mergeCell ref="T26:T28"/>
    <mergeCell ref="U26:U28"/>
    <mergeCell ref="AF13:AF15"/>
    <mergeCell ref="AG13:AG15"/>
    <mergeCell ref="AD10:AD12"/>
    <mergeCell ref="AE10:AE12"/>
    <mergeCell ref="AF10:AF12"/>
    <mergeCell ref="AG10:AG12"/>
    <mergeCell ref="M16:M18"/>
    <mergeCell ref="N16:N18"/>
    <mergeCell ref="O16:O18"/>
    <mergeCell ref="P16:P18"/>
    <mergeCell ref="Q16:Q18"/>
    <mergeCell ref="R16:R18"/>
    <mergeCell ref="S16:S18"/>
    <mergeCell ref="T16:T18"/>
    <mergeCell ref="U16:U18"/>
    <mergeCell ref="V16:V18"/>
    <mergeCell ref="W16:W18"/>
    <mergeCell ref="X16:X18"/>
    <mergeCell ref="Z16:Z18"/>
    <mergeCell ref="J74:J76"/>
    <mergeCell ref="AD5:AE5"/>
    <mergeCell ref="AB16:AB18"/>
    <mergeCell ref="AC16:AC18"/>
    <mergeCell ref="AD16:AD18"/>
    <mergeCell ref="AE16:AE18"/>
    <mergeCell ref="Y5:Y6"/>
    <mergeCell ref="Y7:Y9"/>
    <mergeCell ref="Y10:Y12"/>
    <mergeCell ref="Y13:Y15"/>
    <mergeCell ref="Y16:Y18"/>
    <mergeCell ref="AD13:AD15"/>
    <mergeCell ref="AE13:AE15"/>
    <mergeCell ref="AB29:AB31"/>
    <mergeCell ref="AC29:AC31"/>
    <mergeCell ref="AD29:AD31"/>
    <mergeCell ref="Y29:Y31"/>
    <mergeCell ref="M29:M31"/>
    <mergeCell ref="N29:N31"/>
    <mergeCell ref="O29:O31"/>
    <mergeCell ref="P29:P31"/>
    <mergeCell ref="Q29:Q31"/>
    <mergeCell ref="R29:R31"/>
    <mergeCell ref="S29:S31"/>
    <mergeCell ref="AF16:AF18"/>
    <mergeCell ref="AG16:AG18"/>
    <mergeCell ref="Z10:Z12"/>
    <mergeCell ref="AA10:AA12"/>
    <mergeCell ref="AB10:AB12"/>
    <mergeCell ref="AC10:AC12"/>
    <mergeCell ref="M13:M15"/>
    <mergeCell ref="N13:N15"/>
    <mergeCell ref="O13:O15"/>
    <mergeCell ref="P13:P15"/>
    <mergeCell ref="Q13:Q15"/>
    <mergeCell ref="R13:R15"/>
    <mergeCell ref="S13:S15"/>
    <mergeCell ref="T13:T15"/>
    <mergeCell ref="U13:U15"/>
    <mergeCell ref="V13:V15"/>
    <mergeCell ref="W13:W15"/>
    <mergeCell ref="X13:X15"/>
    <mergeCell ref="Z13:Z15"/>
    <mergeCell ref="AA13:AA15"/>
    <mergeCell ref="AB13:AB15"/>
    <mergeCell ref="AC13:AC15"/>
    <mergeCell ref="T10:T12"/>
    <mergeCell ref="U10:U12"/>
    <mergeCell ref="Z5:AC5"/>
    <mergeCell ref="D29:D31"/>
    <mergeCell ref="E13:E15"/>
    <mergeCell ref="E5:E6"/>
    <mergeCell ref="E7:E9"/>
    <mergeCell ref="D32:D34"/>
    <mergeCell ref="L26:L28"/>
    <mergeCell ref="L29:L31"/>
    <mergeCell ref="L32:L34"/>
    <mergeCell ref="M10:M12"/>
    <mergeCell ref="N10:N12"/>
    <mergeCell ref="O10:O12"/>
    <mergeCell ref="P10:P12"/>
    <mergeCell ref="Q10:Q12"/>
    <mergeCell ref="R10:R12"/>
    <mergeCell ref="S10:S12"/>
    <mergeCell ref="AA16:AA18"/>
    <mergeCell ref="V10:V12"/>
    <mergeCell ref="W10:W12"/>
    <mergeCell ref="X10:X12"/>
    <mergeCell ref="T29:T31"/>
    <mergeCell ref="U29:U31"/>
    <mergeCell ref="V26:V28"/>
    <mergeCell ref="W26:W28"/>
    <mergeCell ref="E44:E46"/>
    <mergeCell ref="D47:D49"/>
    <mergeCell ref="E47:E49"/>
    <mergeCell ref="L38:L40"/>
    <mergeCell ref="L41:L43"/>
    <mergeCell ref="L44:L46"/>
    <mergeCell ref="L47:L49"/>
    <mergeCell ref="K47:K49"/>
    <mergeCell ref="L13:L15"/>
    <mergeCell ref="L16:L18"/>
    <mergeCell ref="K13:K15"/>
    <mergeCell ref="K16:K18"/>
    <mergeCell ref="K26:K28"/>
    <mergeCell ref="K29:K31"/>
    <mergeCell ref="K32:K34"/>
    <mergeCell ref="K35:K37"/>
    <mergeCell ref="K38:K40"/>
    <mergeCell ref="K41:K43"/>
    <mergeCell ref="K44:K46"/>
    <mergeCell ref="V7:V9"/>
    <mergeCell ref="W7:W9"/>
    <mergeCell ref="P5:Q5"/>
    <mergeCell ref="R5:V6"/>
    <mergeCell ref="W5:W6"/>
    <mergeCell ref="X5:X6"/>
    <mergeCell ref="X7:X9"/>
    <mergeCell ref="L5:L6"/>
    <mergeCell ref="L35:L37"/>
    <mergeCell ref="X26:X28"/>
    <mergeCell ref="U32:U34"/>
    <mergeCell ref="V32:V34"/>
    <mergeCell ref="W32:W34"/>
    <mergeCell ref="X32:X34"/>
    <mergeCell ref="V29:V31"/>
    <mergeCell ref="W29:W31"/>
    <mergeCell ref="X29:X31"/>
    <mergeCell ref="AF7:AF9"/>
    <mergeCell ref="Z4:AG4"/>
    <mergeCell ref="A2:B3"/>
    <mergeCell ref="C2:AE2"/>
    <mergeCell ref="C3:AD3"/>
    <mergeCell ref="M4:Y4"/>
    <mergeCell ref="AG7:AG9"/>
    <mergeCell ref="AF5:AG5"/>
    <mergeCell ref="Z7:Z9"/>
    <mergeCell ref="AA7:AA9"/>
    <mergeCell ref="AB7:AB9"/>
    <mergeCell ref="AC7:AC9"/>
    <mergeCell ref="AD7:AD9"/>
    <mergeCell ref="AE7:AE9"/>
    <mergeCell ref="K7:K9"/>
    <mergeCell ref="M7:M9"/>
    <mergeCell ref="N7:N9"/>
    <mergeCell ref="O7:O9"/>
    <mergeCell ref="P7:P9"/>
    <mergeCell ref="Q7:Q9"/>
    <mergeCell ref="R7:R9"/>
    <mergeCell ref="S7:S9"/>
    <mergeCell ref="T7:T9"/>
    <mergeCell ref="U7:U9"/>
    <mergeCell ref="A4:G4"/>
    <mergeCell ref="A10:A12"/>
    <mergeCell ref="B10:B12"/>
    <mergeCell ref="C10:C12"/>
    <mergeCell ref="G10:G12"/>
    <mergeCell ref="I7:I9"/>
    <mergeCell ref="J7:J9"/>
    <mergeCell ref="E10:E12"/>
    <mergeCell ref="D10:D12"/>
    <mergeCell ref="G5:G6"/>
    <mergeCell ref="J16:J18"/>
    <mergeCell ref="G16:G18"/>
    <mergeCell ref="M5:O5"/>
    <mergeCell ref="L10:L12"/>
    <mergeCell ref="K10:K12"/>
    <mergeCell ref="H5:J5"/>
    <mergeCell ref="A7:A9"/>
    <mergeCell ref="B7:B9"/>
    <mergeCell ref="C7:C9"/>
    <mergeCell ref="G7:G9"/>
    <mergeCell ref="F7:F9"/>
    <mergeCell ref="H7:H9"/>
    <mergeCell ref="A5:A6"/>
    <mergeCell ref="B5:B6"/>
    <mergeCell ref="C5:C6"/>
    <mergeCell ref="F5:F6"/>
    <mergeCell ref="D5:D6"/>
    <mergeCell ref="D7:D9"/>
    <mergeCell ref="J10:J12"/>
    <mergeCell ref="A13:A15"/>
    <mergeCell ref="B13:B15"/>
    <mergeCell ref="C13:C15"/>
    <mergeCell ref="G13:G15"/>
    <mergeCell ref="F13:F15"/>
    <mergeCell ref="H13:H15"/>
    <mergeCell ref="I13:I15"/>
    <mergeCell ref="J13:J15"/>
    <mergeCell ref="A32:A34"/>
    <mergeCell ref="C32:C34"/>
    <mergeCell ref="F38:F40"/>
    <mergeCell ref="H38:H40"/>
    <mergeCell ref="I38:I40"/>
    <mergeCell ref="D13:D15"/>
    <mergeCell ref="F10:F12"/>
    <mergeCell ref="H10:H12"/>
    <mergeCell ref="I10:I12"/>
    <mergeCell ref="B16:B18"/>
    <mergeCell ref="E16:E18"/>
    <mergeCell ref="D16:D18"/>
    <mergeCell ref="A16:A18"/>
    <mergeCell ref="C16:C18"/>
    <mergeCell ref="F16:F18"/>
    <mergeCell ref="H16:H18"/>
    <mergeCell ref="I16:I18"/>
    <mergeCell ref="D35:D37"/>
    <mergeCell ref="D38:D40"/>
    <mergeCell ref="A26:A28"/>
    <mergeCell ref="B26:B28"/>
    <mergeCell ref="C26:C28"/>
    <mergeCell ref="F29:F31"/>
    <mergeCell ref="H29:H31"/>
    <mergeCell ref="I29:I31"/>
    <mergeCell ref="J29:J31"/>
    <mergeCell ref="A29:A31"/>
    <mergeCell ref="C29:C31"/>
    <mergeCell ref="I26:I28"/>
    <mergeCell ref="J26:J28"/>
    <mergeCell ref="B29:B31"/>
    <mergeCell ref="E29:E31"/>
    <mergeCell ref="E26:E28"/>
    <mergeCell ref="D26:D28"/>
    <mergeCell ref="B35:B37"/>
    <mergeCell ref="E35:E37"/>
    <mergeCell ref="B32:B34"/>
    <mergeCell ref="E32:E34"/>
    <mergeCell ref="F26:F28"/>
    <mergeCell ref="F32:F34"/>
    <mergeCell ref="H32:H34"/>
    <mergeCell ref="I32:I34"/>
    <mergeCell ref="J32:J34"/>
    <mergeCell ref="F35:F37"/>
    <mergeCell ref="H35:H37"/>
    <mergeCell ref="I35:I37"/>
    <mergeCell ref="J35:J37"/>
    <mergeCell ref="A38:A40"/>
    <mergeCell ref="C38:C40"/>
    <mergeCell ref="A35:A37"/>
    <mergeCell ref="C35:C37"/>
    <mergeCell ref="J41:J43"/>
    <mergeCell ref="F41:F43"/>
    <mergeCell ref="H41:H43"/>
    <mergeCell ref="I41:I43"/>
    <mergeCell ref="A41:A43"/>
    <mergeCell ref="B41:B43"/>
    <mergeCell ref="C41:C43"/>
    <mergeCell ref="B38:B40"/>
    <mergeCell ref="E38:E40"/>
    <mergeCell ref="D41:D43"/>
    <mergeCell ref="E41:E43"/>
    <mergeCell ref="B47:B49"/>
    <mergeCell ref="A44:A46"/>
    <mergeCell ref="C44:C46"/>
    <mergeCell ref="D50:D52"/>
    <mergeCell ref="E50:E52"/>
    <mergeCell ref="F50:F52"/>
    <mergeCell ref="H50:H52"/>
    <mergeCell ref="I50:I52"/>
    <mergeCell ref="J50:J52"/>
    <mergeCell ref="F47:F49"/>
    <mergeCell ref="H47:H49"/>
    <mergeCell ref="I47:I49"/>
    <mergeCell ref="J47:J49"/>
    <mergeCell ref="A50:A52"/>
    <mergeCell ref="B50:B52"/>
    <mergeCell ref="C50:C52"/>
    <mergeCell ref="A47:A49"/>
    <mergeCell ref="C47:C49"/>
    <mergeCell ref="B44:B46"/>
    <mergeCell ref="J44:J46"/>
    <mergeCell ref="F44:F46"/>
    <mergeCell ref="H44:H46"/>
    <mergeCell ref="I44:I46"/>
    <mergeCell ref="D44:D46"/>
    <mergeCell ref="E68:E70"/>
    <mergeCell ref="F53:F55"/>
    <mergeCell ref="H53:H55"/>
    <mergeCell ref="I53:I55"/>
    <mergeCell ref="A53:A55"/>
    <mergeCell ref="C53:C55"/>
    <mergeCell ref="F56:F58"/>
    <mergeCell ref="H56:H58"/>
    <mergeCell ref="I56:I58"/>
    <mergeCell ref="A56:A58"/>
    <mergeCell ref="B56:B58"/>
    <mergeCell ref="C56:C58"/>
    <mergeCell ref="H68:H70"/>
    <mergeCell ref="I68:I70"/>
    <mergeCell ref="F59:F61"/>
    <mergeCell ref="H59:H61"/>
    <mergeCell ref="I59:I61"/>
    <mergeCell ref="A68:A70"/>
    <mergeCell ref="B62:B64"/>
    <mergeCell ref="C68:C70"/>
    <mergeCell ref="A59:A61"/>
    <mergeCell ref="C59:C61"/>
    <mergeCell ref="A83:A85"/>
    <mergeCell ref="B71:B73"/>
    <mergeCell ref="B65:B67"/>
    <mergeCell ref="C65:C67"/>
    <mergeCell ref="G68:G70"/>
    <mergeCell ref="F68:F70"/>
    <mergeCell ref="D71:D73"/>
    <mergeCell ref="E71:E73"/>
    <mergeCell ref="C74:C76"/>
    <mergeCell ref="B74:B76"/>
    <mergeCell ref="D74:D76"/>
    <mergeCell ref="E74:E76"/>
    <mergeCell ref="G74:G76"/>
    <mergeCell ref="F74:F76"/>
    <mergeCell ref="G77:G79"/>
    <mergeCell ref="A74:A76"/>
    <mergeCell ref="A77:A79"/>
    <mergeCell ref="B77:B79"/>
    <mergeCell ref="C77:C79"/>
    <mergeCell ref="D77:D79"/>
    <mergeCell ref="E77:E79"/>
    <mergeCell ref="F77:F79"/>
    <mergeCell ref="B68:B70"/>
    <mergeCell ref="D65:D67"/>
    <mergeCell ref="A92:A94"/>
    <mergeCell ref="G80:G82"/>
    <mergeCell ref="A80:A82"/>
    <mergeCell ref="H74:H76"/>
    <mergeCell ref="I74:I76"/>
    <mergeCell ref="H77:H79"/>
    <mergeCell ref="I77:I79"/>
    <mergeCell ref="A71:A73"/>
    <mergeCell ref="C71:C73"/>
    <mergeCell ref="F71:F73"/>
    <mergeCell ref="H71:H73"/>
    <mergeCell ref="I71:I73"/>
    <mergeCell ref="B80:B82"/>
    <mergeCell ref="B83:B85"/>
    <mergeCell ref="C83:C85"/>
    <mergeCell ref="C80:C82"/>
    <mergeCell ref="D80:D82"/>
    <mergeCell ref="E80:E82"/>
    <mergeCell ref="D83:D85"/>
    <mergeCell ref="E83:E85"/>
    <mergeCell ref="F80:F82"/>
    <mergeCell ref="F83:F85"/>
    <mergeCell ref="G83:G85"/>
    <mergeCell ref="H80:H82"/>
    <mergeCell ref="A86:A88"/>
    <mergeCell ref="B86:B88"/>
    <mergeCell ref="C86:C88"/>
    <mergeCell ref="F86:F88"/>
    <mergeCell ref="H86:H88"/>
    <mergeCell ref="I86:I88"/>
    <mergeCell ref="J86:J88"/>
    <mergeCell ref="A89:A91"/>
    <mergeCell ref="B89:B91"/>
    <mergeCell ref="C89:C91"/>
    <mergeCell ref="F89:F91"/>
    <mergeCell ref="H89:H91"/>
    <mergeCell ref="I89:I91"/>
    <mergeCell ref="G26:G28"/>
    <mergeCell ref="G32:G34"/>
    <mergeCell ref="G35:G37"/>
    <mergeCell ref="G50:G52"/>
    <mergeCell ref="G38:G40"/>
    <mergeCell ref="G29:G31"/>
    <mergeCell ref="H4:L4"/>
    <mergeCell ref="G89:G91"/>
    <mergeCell ref="G92:G94"/>
    <mergeCell ref="L7:L9"/>
    <mergeCell ref="G86:G88"/>
    <mergeCell ref="G71:G73"/>
    <mergeCell ref="J83:J85"/>
    <mergeCell ref="J89:J91"/>
    <mergeCell ref="J92:J94"/>
    <mergeCell ref="J71:J73"/>
    <mergeCell ref="I80:I82"/>
    <mergeCell ref="H83:H85"/>
    <mergeCell ref="I83:I85"/>
    <mergeCell ref="J80:J82"/>
    <mergeCell ref="J65:J67"/>
    <mergeCell ref="J77:J79"/>
    <mergeCell ref="J38:J40"/>
    <mergeCell ref="H26:H28"/>
    <mergeCell ref="B129:Z134"/>
    <mergeCell ref="B92:B94"/>
    <mergeCell ref="C92:C94"/>
    <mergeCell ref="F92:F94"/>
    <mergeCell ref="H92:H94"/>
    <mergeCell ref="I92:I94"/>
    <mergeCell ref="G41:G43"/>
    <mergeCell ref="G44:G46"/>
    <mergeCell ref="G47:G49"/>
    <mergeCell ref="G53:G55"/>
    <mergeCell ref="D86:D88"/>
    <mergeCell ref="E86:E88"/>
    <mergeCell ref="D89:D91"/>
    <mergeCell ref="E89:E91"/>
    <mergeCell ref="D92:D94"/>
    <mergeCell ref="E92:E94"/>
    <mergeCell ref="C62:C64"/>
    <mergeCell ref="B59:B61"/>
    <mergeCell ref="D59:D61"/>
    <mergeCell ref="E59:E61"/>
    <mergeCell ref="D62:D64"/>
    <mergeCell ref="E62:E64"/>
    <mergeCell ref="E65:E67"/>
    <mergeCell ref="D68:D70"/>
  </mergeCells>
  <conditionalFormatting sqref="F10 F13 F16">
    <cfRule type="cellIs" dxfId="195" priority="809" operator="equal">
      <formula>"Operativo"</formula>
    </cfRule>
    <cfRule type="cellIs" dxfId="194" priority="810" operator="equal">
      <formula>"Legal"</formula>
    </cfRule>
    <cfRule type="cellIs" dxfId="193" priority="811" operator="equal">
      <formula>"Contagio"</formula>
    </cfRule>
    <cfRule type="cellIs" dxfId="192" priority="812" operator="equal">
      <formula>"Reputacional"</formula>
    </cfRule>
  </conditionalFormatting>
  <conditionalFormatting sqref="G10">
    <cfRule type="cellIs" dxfId="191" priority="437" operator="equal">
      <formula>"Operativo"</formula>
    </cfRule>
    <cfRule type="cellIs" dxfId="190" priority="438" operator="equal">
      <formula>"Legal"</formula>
    </cfRule>
    <cfRule type="cellIs" dxfId="189" priority="439" operator="equal">
      <formula>"Contagio"</formula>
    </cfRule>
    <cfRule type="cellIs" dxfId="188" priority="440" operator="equal">
      <formula>"Reputacional"</formula>
    </cfRule>
  </conditionalFormatting>
  <conditionalFormatting sqref="G16">
    <cfRule type="cellIs" dxfId="187" priority="425" operator="equal">
      <formula>"Operativo"</formula>
    </cfRule>
    <cfRule type="cellIs" dxfId="186" priority="426" operator="equal">
      <formula>"Legal"</formula>
    </cfRule>
    <cfRule type="cellIs" dxfId="185" priority="427" operator="equal">
      <formula>"Contagio"</formula>
    </cfRule>
    <cfRule type="cellIs" dxfId="184" priority="428" operator="equal">
      <formula>"Reputacional"</formula>
    </cfRule>
  </conditionalFormatting>
  <conditionalFormatting sqref="F7:G7">
    <cfRule type="cellIs" dxfId="183" priority="741" operator="equal">
      <formula>"Operativo"</formula>
    </cfRule>
    <cfRule type="cellIs" dxfId="182" priority="742" operator="equal">
      <formula>"Legal"</formula>
    </cfRule>
    <cfRule type="cellIs" dxfId="181" priority="743" operator="equal">
      <formula>"Contagio"</formula>
    </cfRule>
    <cfRule type="cellIs" dxfId="180" priority="744" operator="equal">
      <formula>"Reputacional"</formula>
    </cfRule>
  </conditionalFormatting>
  <conditionalFormatting sqref="F44 F47">
    <cfRule type="cellIs" dxfId="179" priority="697" operator="equal">
      <formula>"Operativo"</formula>
    </cfRule>
    <cfRule type="cellIs" dxfId="178" priority="698" operator="equal">
      <formula>"Legal"</formula>
    </cfRule>
    <cfRule type="cellIs" dxfId="177" priority="699" operator="equal">
      <formula>"Contagio"</formula>
    </cfRule>
    <cfRule type="cellIs" dxfId="176" priority="700" operator="equal">
      <formula>"Reputacional"</formula>
    </cfRule>
  </conditionalFormatting>
  <conditionalFormatting sqref="F26 F29 F32 F35">
    <cfRule type="cellIs" dxfId="175" priority="721" operator="equal">
      <formula>"Operativo"</formula>
    </cfRule>
    <cfRule type="cellIs" dxfId="174" priority="722" operator="equal">
      <formula>"Legal"</formula>
    </cfRule>
    <cfRule type="cellIs" dxfId="173" priority="723" operator="equal">
      <formula>"Contagio"</formula>
    </cfRule>
    <cfRule type="cellIs" dxfId="172" priority="724" operator="equal">
      <formula>"Reputacional"</formula>
    </cfRule>
  </conditionalFormatting>
  <conditionalFormatting sqref="F38 F41">
    <cfRule type="cellIs" dxfId="171" priority="713" operator="equal">
      <formula>"Operativo"</formula>
    </cfRule>
    <cfRule type="cellIs" dxfId="170" priority="714" operator="equal">
      <formula>"Legal"</formula>
    </cfRule>
    <cfRule type="cellIs" dxfId="169" priority="715" operator="equal">
      <formula>"Contagio"</formula>
    </cfRule>
    <cfRule type="cellIs" dxfId="168" priority="716" operator="equal">
      <formula>"Reputacional"</formula>
    </cfRule>
  </conditionalFormatting>
  <conditionalFormatting sqref="F56">
    <cfRule type="cellIs" dxfId="167" priority="673" operator="equal">
      <formula>"Operativo"</formula>
    </cfRule>
    <cfRule type="cellIs" dxfId="166" priority="674" operator="equal">
      <formula>"Legal"</formula>
    </cfRule>
    <cfRule type="cellIs" dxfId="165" priority="675" operator="equal">
      <formula>"Contagio"</formula>
    </cfRule>
    <cfRule type="cellIs" dxfId="164" priority="676" operator="equal">
      <formula>"Reputacional"</formula>
    </cfRule>
  </conditionalFormatting>
  <conditionalFormatting sqref="G32">
    <cfRule type="cellIs" dxfId="163" priority="349" operator="equal">
      <formula>"Operativo"</formula>
    </cfRule>
    <cfRule type="cellIs" dxfId="162" priority="350" operator="equal">
      <formula>"Legal"</formula>
    </cfRule>
    <cfRule type="cellIs" dxfId="161" priority="351" operator="equal">
      <formula>"Contagio"</formula>
    </cfRule>
    <cfRule type="cellIs" dxfId="160" priority="352" operator="equal">
      <formula>"Reputacional"</formula>
    </cfRule>
  </conditionalFormatting>
  <conditionalFormatting sqref="F50 F53">
    <cfRule type="cellIs" dxfId="159" priority="681" operator="equal">
      <formula>"Operativo"</formula>
    </cfRule>
    <cfRule type="cellIs" dxfId="158" priority="682" operator="equal">
      <formula>"Legal"</formula>
    </cfRule>
    <cfRule type="cellIs" dxfId="157" priority="683" operator="equal">
      <formula>"Contagio"</formula>
    </cfRule>
    <cfRule type="cellIs" dxfId="156" priority="684" operator="equal">
      <formula>"Reputacional"</formula>
    </cfRule>
  </conditionalFormatting>
  <conditionalFormatting sqref="G47">
    <cfRule type="cellIs" dxfId="155" priority="317" operator="equal">
      <formula>"Operativo"</formula>
    </cfRule>
    <cfRule type="cellIs" dxfId="154" priority="318" operator="equal">
      <formula>"Legal"</formula>
    </cfRule>
    <cfRule type="cellIs" dxfId="153" priority="319" operator="equal">
      <formula>"Contagio"</formula>
    </cfRule>
    <cfRule type="cellIs" dxfId="152" priority="320" operator="equal">
      <formula>"Reputacional"</formula>
    </cfRule>
  </conditionalFormatting>
  <conditionalFormatting sqref="F59">
    <cfRule type="cellIs" dxfId="151" priority="665" operator="equal">
      <formula>"Operativo"</formula>
    </cfRule>
    <cfRule type="cellIs" dxfId="150" priority="666" operator="equal">
      <formula>"Legal"</formula>
    </cfRule>
    <cfRule type="cellIs" dxfId="149" priority="667" operator="equal">
      <formula>"Contagio"</formula>
    </cfRule>
    <cfRule type="cellIs" dxfId="148" priority="668" operator="equal">
      <formula>"Reputacional"</formula>
    </cfRule>
  </conditionalFormatting>
  <conditionalFormatting sqref="G44">
    <cfRule type="cellIs" dxfId="147" priority="325" operator="equal">
      <formula>"Operativo"</formula>
    </cfRule>
    <cfRule type="cellIs" dxfId="146" priority="326" operator="equal">
      <formula>"Legal"</formula>
    </cfRule>
    <cfRule type="cellIs" dxfId="145" priority="327" operator="equal">
      <formula>"Contagio"</formula>
    </cfRule>
    <cfRule type="cellIs" dxfId="144" priority="328" operator="equal">
      <formula>"Reputacional"</formula>
    </cfRule>
  </conditionalFormatting>
  <conditionalFormatting sqref="F68">
    <cfRule type="cellIs" dxfId="143" priority="657" operator="equal">
      <formula>"Operativo"</formula>
    </cfRule>
    <cfRule type="cellIs" dxfId="142" priority="658" operator="equal">
      <formula>"Legal"</formula>
    </cfRule>
    <cfRule type="cellIs" dxfId="141" priority="659" operator="equal">
      <formula>"Contagio"</formula>
    </cfRule>
    <cfRule type="cellIs" dxfId="140" priority="660" operator="equal">
      <formula>"Reputacional"</formula>
    </cfRule>
  </conditionalFormatting>
  <conditionalFormatting sqref="G53">
    <cfRule type="cellIs" dxfId="139" priority="293" operator="equal">
      <formula>"Operativo"</formula>
    </cfRule>
    <cfRule type="cellIs" dxfId="138" priority="294" operator="equal">
      <formula>"Legal"</formula>
    </cfRule>
    <cfRule type="cellIs" dxfId="137" priority="295" operator="equal">
      <formula>"Contagio"</formula>
    </cfRule>
    <cfRule type="cellIs" dxfId="136" priority="296" operator="equal">
      <formula>"Reputacional"</formula>
    </cfRule>
  </conditionalFormatting>
  <conditionalFormatting sqref="F86">
    <cfRule type="cellIs" dxfId="135" priority="577" operator="equal">
      <formula>"Operativo"</formula>
    </cfRule>
    <cfRule type="cellIs" dxfId="134" priority="578" operator="equal">
      <formula>"Legal"</formula>
    </cfRule>
    <cfRule type="cellIs" dxfId="133" priority="579" operator="equal">
      <formula>"Contagio"</formula>
    </cfRule>
    <cfRule type="cellIs" dxfId="132" priority="580" operator="equal">
      <formula>"Reputacional"</formula>
    </cfRule>
  </conditionalFormatting>
  <conditionalFormatting sqref="F89">
    <cfRule type="cellIs" dxfId="131" priority="573" operator="equal">
      <formula>"Operativo"</formula>
    </cfRule>
    <cfRule type="cellIs" dxfId="130" priority="574" operator="equal">
      <formula>"Legal"</formula>
    </cfRule>
    <cfRule type="cellIs" dxfId="129" priority="575" operator="equal">
      <formula>"Contagio"</formula>
    </cfRule>
    <cfRule type="cellIs" dxfId="128" priority="576" operator="equal">
      <formula>"Reputacional"</formula>
    </cfRule>
  </conditionalFormatting>
  <conditionalFormatting sqref="G92">
    <cfRule type="cellIs" dxfId="127" priority="197" operator="equal">
      <formula>"Operativo"</formula>
    </cfRule>
    <cfRule type="cellIs" dxfId="126" priority="198" operator="equal">
      <formula>"Legal"</formula>
    </cfRule>
    <cfRule type="cellIs" dxfId="125" priority="199" operator="equal">
      <formula>"Contagio"</formula>
    </cfRule>
    <cfRule type="cellIs" dxfId="124" priority="200" operator="equal">
      <formula>"Reputacional"</formula>
    </cfRule>
  </conditionalFormatting>
  <conditionalFormatting sqref="G110">
    <cfRule type="cellIs" dxfId="123" priority="189" operator="equal">
      <formula>"Operativo"</formula>
    </cfRule>
    <cfRule type="cellIs" dxfId="122" priority="190" operator="equal">
      <formula>"Legal"</formula>
    </cfRule>
    <cfRule type="cellIs" dxfId="121" priority="191" operator="equal">
      <formula>"Contagio"</formula>
    </cfRule>
    <cfRule type="cellIs" dxfId="120" priority="192" operator="equal">
      <formula>"Reputacional"</formula>
    </cfRule>
  </conditionalFormatting>
  <conditionalFormatting sqref="F71">
    <cfRule type="cellIs" dxfId="119" priority="465" operator="equal">
      <formula>"Operativo"</formula>
    </cfRule>
    <cfRule type="cellIs" dxfId="118" priority="466" operator="equal">
      <formula>"Legal"</formula>
    </cfRule>
    <cfRule type="cellIs" dxfId="117" priority="467" operator="equal">
      <formula>"Contagio"</formula>
    </cfRule>
    <cfRule type="cellIs" dxfId="116" priority="468" operator="equal">
      <formula>"Reputacional"</formula>
    </cfRule>
  </conditionalFormatting>
  <conditionalFormatting sqref="G13">
    <cfRule type="cellIs" dxfId="115" priority="433" operator="equal">
      <formula>"Operativo"</formula>
    </cfRule>
    <cfRule type="cellIs" dxfId="114" priority="434" operator="equal">
      <formula>"Legal"</formula>
    </cfRule>
    <cfRule type="cellIs" dxfId="113" priority="435" operator="equal">
      <formula>"Contagio"</formula>
    </cfRule>
    <cfRule type="cellIs" dxfId="112" priority="436" operator="equal">
      <formula>"Reputacional"</formula>
    </cfRule>
  </conditionalFormatting>
  <conditionalFormatting sqref="G26">
    <cfRule type="cellIs" dxfId="111" priority="365" operator="equal">
      <formula>"Operativo"</formula>
    </cfRule>
    <cfRule type="cellIs" dxfId="110" priority="366" operator="equal">
      <formula>"Legal"</formula>
    </cfRule>
    <cfRule type="cellIs" dxfId="109" priority="367" operator="equal">
      <formula>"Contagio"</formula>
    </cfRule>
    <cfRule type="cellIs" dxfId="108" priority="368" operator="equal">
      <formula>"Reputacional"</formula>
    </cfRule>
  </conditionalFormatting>
  <conditionalFormatting sqref="G29">
    <cfRule type="cellIs" dxfId="107" priority="361" operator="equal">
      <formula>"Operativo"</formula>
    </cfRule>
    <cfRule type="cellIs" dxfId="106" priority="362" operator="equal">
      <formula>"Legal"</formula>
    </cfRule>
    <cfRule type="cellIs" dxfId="105" priority="363" operator="equal">
      <formula>"Contagio"</formula>
    </cfRule>
    <cfRule type="cellIs" dxfId="104" priority="364" operator="equal">
      <formula>"Reputacional"</formula>
    </cfRule>
  </conditionalFormatting>
  <conditionalFormatting sqref="G35">
    <cfRule type="cellIs" dxfId="103" priority="341" operator="equal">
      <formula>"Operativo"</formula>
    </cfRule>
    <cfRule type="cellIs" dxfId="102" priority="342" operator="equal">
      <formula>"Legal"</formula>
    </cfRule>
    <cfRule type="cellIs" dxfId="101" priority="343" operator="equal">
      <formula>"Contagio"</formula>
    </cfRule>
    <cfRule type="cellIs" dxfId="100" priority="344" operator="equal">
      <formula>"Reputacional"</formula>
    </cfRule>
  </conditionalFormatting>
  <conditionalFormatting sqref="G38">
    <cfRule type="cellIs" dxfId="99" priority="337" operator="equal">
      <formula>"Operativo"</formula>
    </cfRule>
    <cfRule type="cellIs" dxfId="98" priority="338" operator="equal">
      <formula>"Legal"</formula>
    </cfRule>
    <cfRule type="cellIs" dxfId="97" priority="339" operator="equal">
      <formula>"Contagio"</formula>
    </cfRule>
    <cfRule type="cellIs" dxfId="96" priority="340" operator="equal">
      <formula>"Reputacional"</formula>
    </cfRule>
  </conditionalFormatting>
  <conditionalFormatting sqref="G50">
    <cfRule type="cellIs" dxfId="95" priority="313" operator="equal">
      <formula>"Operativo"</formula>
    </cfRule>
    <cfRule type="cellIs" dxfId="94" priority="314" operator="equal">
      <formula>"Legal"</formula>
    </cfRule>
    <cfRule type="cellIs" dxfId="93" priority="315" operator="equal">
      <formula>"Contagio"</formula>
    </cfRule>
    <cfRule type="cellIs" dxfId="92" priority="316" operator="equal">
      <formula>"Reputacional"</formula>
    </cfRule>
  </conditionalFormatting>
  <conditionalFormatting sqref="G71">
    <cfRule type="cellIs" dxfId="91" priority="253" operator="equal">
      <formula>"Operativo"</formula>
    </cfRule>
    <cfRule type="cellIs" dxfId="90" priority="254" operator="equal">
      <formula>"Legal"</formula>
    </cfRule>
    <cfRule type="cellIs" dxfId="89" priority="255" operator="equal">
      <formula>"Contagio"</formula>
    </cfRule>
    <cfRule type="cellIs" dxfId="88" priority="256" operator="equal">
      <formula>"Reputacional"</formula>
    </cfRule>
  </conditionalFormatting>
  <conditionalFormatting sqref="G86">
    <cfRule type="cellIs" dxfId="87" priority="209" operator="equal">
      <formula>"Operativo"</formula>
    </cfRule>
    <cfRule type="cellIs" dxfId="86" priority="210" operator="equal">
      <formula>"Legal"</formula>
    </cfRule>
    <cfRule type="cellIs" dxfId="85" priority="211" operator="equal">
      <formula>"Contagio"</formula>
    </cfRule>
    <cfRule type="cellIs" dxfId="84" priority="212" operator="equal">
      <formula>"Reputacional"</formula>
    </cfRule>
  </conditionalFormatting>
  <conditionalFormatting sqref="G89">
    <cfRule type="cellIs" dxfId="83" priority="201" operator="equal">
      <formula>"Operativo"</formula>
    </cfRule>
    <cfRule type="cellIs" dxfId="82" priority="202" operator="equal">
      <formula>"Legal"</formula>
    </cfRule>
    <cfRule type="cellIs" dxfId="81" priority="203" operator="equal">
      <formula>"Contagio"</formula>
    </cfRule>
    <cfRule type="cellIs" dxfId="80" priority="204" operator="equal">
      <formula>"Reputacional"</formula>
    </cfRule>
  </conditionalFormatting>
  <conditionalFormatting sqref="G41">
    <cfRule type="cellIs" dxfId="79" priority="97" operator="equal">
      <formula>"Operativo"</formula>
    </cfRule>
    <cfRule type="cellIs" dxfId="78" priority="98" operator="equal">
      <formula>"Legal"</formula>
    </cfRule>
    <cfRule type="cellIs" dxfId="77" priority="99" operator="equal">
      <formula>"Contagio"</formula>
    </cfRule>
    <cfRule type="cellIs" dxfId="76" priority="100" operator="equal">
      <formula>"Reputacional"</formula>
    </cfRule>
  </conditionalFormatting>
  <conditionalFormatting sqref="G114">
    <cfRule type="cellIs" dxfId="75" priority="89" operator="equal">
      <formula>"Operativo"</formula>
    </cfRule>
    <cfRule type="cellIs" dxfId="74" priority="90" operator="equal">
      <formula>"Legal"</formula>
    </cfRule>
    <cfRule type="cellIs" dxfId="73" priority="91" operator="equal">
      <formula>"Contagio"</formula>
    </cfRule>
    <cfRule type="cellIs" dxfId="72" priority="92" operator="equal">
      <formula>"Reputacional"</formula>
    </cfRule>
  </conditionalFormatting>
  <conditionalFormatting sqref="F62">
    <cfRule type="cellIs" dxfId="71" priority="85" operator="equal">
      <formula>"Operativo"</formula>
    </cfRule>
    <cfRule type="cellIs" dxfId="70" priority="86" operator="equal">
      <formula>"Legal"</formula>
    </cfRule>
    <cfRule type="cellIs" dxfId="69" priority="87" operator="equal">
      <formula>"Contagio"</formula>
    </cfRule>
    <cfRule type="cellIs" dxfId="68" priority="88" operator="equal">
      <formula>"Reputacional"</formula>
    </cfRule>
  </conditionalFormatting>
  <conditionalFormatting sqref="F65">
    <cfRule type="cellIs" dxfId="67" priority="81" operator="equal">
      <formula>"Operativo"</formula>
    </cfRule>
    <cfRule type="cellIs" dxfId="66" priority="82" operator="equal">
      <formula>"Legal"</formula>
    </cfRule>
    <cfRule type="cellIs" dxfId="65" priority="83" operator="equal">
      <formula>"Contagio"</formula>
    </cfRule>
    <cfRule type="cellIs" dxfId="64" priority="84" operator="equal">
      <formula>"Reputacional"</formula>
    </cfRule>
  </conditionalFormatting>
  <conditionalFormatting sqref="G56">
    <cfRule type="cellIs" dxfId="63" priority="77" operator="equal">
      <formula>"Operativo"</formula>
    </cfRule>
    <cfRule type="cellIs" dxfId="62" priority="78" operator="equal">
      <formula>"Legal"</formula>
    </cfRule>
    <cfRule type="cellIs" dxfId="61" priority="79" operator="equal">
      <formula>"Contagio"</formula>
    </cfRule>
    <cfRule type="cellIs" dxfId="60" priority="80" operator="equal">
      <formula>"Reputacional"</formula>
    </cfRule>
  </conditionalFormatting>
  <conditionalFormatting sqref="G59">
    <cfRule type="cellIs" dxfId="59" priority="73" operator="equal">
      <formula>"Operativo"</formula>
    </cfRule>
    <cfRule type="cellIs" dxfId="58" priority="74" operator="equal">
      <formula>"Legal"</formula>
    </cfRule>
    <cfRule type="cellIs" dxfId="57" priority="75" operator="equal">
      <formula>"Contagio"</formula>
    </cfRule>
    <cfRule type="cellIs" dxfId="56" priority="76" operator="equal">
      <formula>"Reputacional"</formula>
    </cfRule>
  </conditionalFormatting>
  <conditionalFormatting sqref="G62">
    <cfRule type="cellIs" dxfId="55" priority="69" operator="equal">
      <formula>"Operativo"</formula>
    </cfRule>
    <cfRule type="cellIs" dxfId="54" priority="70" operator="equal">
      <formula>"Legal"</formula>
    </cfRule>
    <cfRule type="cellIs" dxfId="53" priority="71" operator="equal">
      <formula>"Contagio"</formula>
    </cfRule>
    <cfRule type="cellIs" dxfId="52" priority="72" operator="equal">
      <formula>"Reputacional"</formula>
    </cfRule>
  </conditionalFormatting>
  <conditionalFormatting sqref="G65">
    <cfRule type="cellIs" dxfId="51" priority="65" operator="equal">
      <formula>"Operativo"</formula>
    </cfRule>
    <cfRule type="cellIs" dxfId="50" priority="66" operator="equal">
      <formula>"Legal"</formula>
    </cfRule>
    <cfRule type="cellIs" dxfId="49" priority="67" operator="equal">
      <formula>"Contagio"</formula>
    </cfRule>
    <cfRule type="cellIs" dxfId="48" priority="68" operator="equal">
      <formula>"Reputacional"</formula>
    </cfRule>
  </conditionalFormatting>
  <conditionalFormatting sqref="G68">
    <cfRule type="cellIs" dxfId="47" priority="61" operator="equal">
      <formula>"Operativo"</formula>
    </cfRule>
    <cfRule type="cellIs" dxfId="46" priority="62" operator="equal">
      <formula>"Legal"</formula>
    </cfRule>
    <cfRule type="cellIs" dxfId="45" priority="63" operator="equal">
      <formula>"Contagio"</formula>
    </cfRule>
    <cfRule type="cellIs" dxfId="44" priority="64" operator="equal">
      <formula>"Reputacional"</formula>
    </cfRule>
  </conditionalFormatting>
  <conditionalFormatting sqref="F74">
    <cfRule type="cellIs" dxfId="43" priority="57" operator="equal">
      <formula>"Operativo"</formula>
    </cfRule>
    <cfRule type="cellIs" dxfId="42" priority="58" operator="equal">
      <formula>"Legal"</formula>
    </cfRule>
    <cfRule type="cellIs" dxfId="41" priority="59" operator="equal">
      <formula>"Contagio"</formula>
    </cfRule>
    <cfRule type="cellIs" dxfId="40" priority="60" operator="equal">
      <formula>"Reputacional"</formula>
    </cfRule>
  </conditionalFormatting>
  <conditionalFormatting sqref="F77">
    <cfRule type="cellIs" dxfId="39" priority="53" operator="equal">
      <formula>"Operativo"</formula>
    </cfRule>
    <cfRule type="cellIs" dxfId="38" priority="54" operator="equal">
      <formula>"Legal"</formula>
    </cfRule>
    <cfRule type="cellIs" dxfId="37" priority="55" operator="equal">
      <formula>"Contagio"</formula>
    </cfRule>
    <cfRule type="cellIs" dxfId="36" priority="56" operator="equal">
      <formula>"Reputacional"</formula>
    </cfRule>
  </conditionalFormatting>
  <conditionalFormatting sqref="F80">
    <cfRule type="cellIs" dxfId="35" priority="49" operator="equal">
      <formula>"Operativo"</formula>
    </cfRule>
    <cfRule type="cellIs" dxfId="34" priority="50" operator="equal">
      <formula>"Legal"</formula>
    </cfRule>
    <cfRule type="cellIs" dxfId="33" priority="51" operator="equal">
      <formula>"Contagio"</formula>
    </cfRule>
    <cfRule type="cellIs" dxfId="32" priority="52" operator="equal">
      <formula>"Reputacional"</formula>
    </cfRule>
  </conditionalFormatting>
  <conditionalFormatting sqref="F83">
    <cfRule type="cellIs" dxfId="31" priority="45" operator="equal">
      <formula>"Operativo"</formula>
    </cfRule>
    <cfRule type="cellIs" dxfId="30" priority="46" operator="equal">
      <formula>"Legal"</formula>
    </cfRule>
    <cfRule type="cellIs" dxfId="29" priority="47" operator="equal">
      <formula>"Contagio"</formula>
    </cfRule>
    <cfRule type="cellIs" dxfId="28" priority="48" operator="equal">
      <formula>"Reputacional"</formula>
    </cfRule>
  </conditionalFormatting>
  <conditionalFormatting sqref="F92">
    <cfRule type="cellIs" dxfId="27" priority="41" operator="equal">
      <formula>"Operativo"</formula>
    </cfRule>
    <cfRule type="cellIs" dxfId="26" priority="42" operator="equal">
      <formula>"Legal"</formula>
    </cfRule>
    <cfRule type="cellIs" dxfId="25" priority="43" operator="equal">
      <formula>"Contagio"</formula>
    </cfRule>
    <cfRule type="cellIs" dxfId="24" priority="44" operator="equal">
      <formula>"Reputacional"</formula>
    </cfRule>
  </conditionalFormatting>
  <conditionalFormatting sqref="G96:G98">
    <cfRule type="cellIs" dxfId="23" priority="33" operator="equal">
      <formula>"Operativo"</formula>
    </cfRule>
    <cfRule type="cellIs" dxfId="22" priority="34" operator="equal">
      <formula>"Legal"</formula>
    </cfRule>
    <cfRule type="cellIs" dxfId="21" priority="35" operator="equal">
      <formula>"Contagio"</formula>
    </cfRule>
    <cfRule type="cellIs" dxfId="20" priority="36" operator="equal">
      <formula>"Reputacional"</formula>
    </cfRule>
  </conditionalFormatting>
  <conditionalFormatting sqref="G95">
    <cfRule type="cellIs" dxfId="19" priority="37" operator="equal">
      <formula>"Operativo"</formula>
    </cfRule>
    <cfRule type="cellIs" dxfId="18" priority="38" operator="equal">
      <formula>"Legal"</formula>
    </cfRule>
    <cfRule type="cellIs" dxfId="17" priority="39" operator="equal">
      <formula>"Contagio"</formula>
    </cfRule>
    <cfRule type="cellIs" dxfId="16" priority="40" operator="equal">
      <formula>"Reputacional"</formula>
    </cfRule>
  </conditionalFormatting>
  <conditionalFormatting sqref="G99">
    <cfRule type="cellIs" dxfId="15" priority="17" operator="equal">
      <formula>"Operativo"</formula>
    </cfRule>
    <cfRule type="cellIs" dxfId="14" priority="18" operator="equal">
      <formula>"Legal"</formula>
    </cfRule>
    <cfRule type="cellIs" dxfId="13" priority="19" operator="equal">
      <formula>"Contagio"</formula>
    </cfRule>
    <cfRule type="cellIs" dxfId="12" priority="20" operator="equal">
      <formula>"Reputacional"</formula>
    </cfRule>
  </conditionalFormatting>
  <conditionalFormatting sqref="G102">
    <cfRule type="cellIs" dxfId="11" priority="13" operator="equal">
      <formula>"Operativo"</formula>
    </cfRule>
    <cfRule type="cellIs" dxfId="10" priority="14" operator="equal">
      <formula>"Legal"</formula>
    </cfRule>
    <cfRule type="cellIs" dxfId="9" priority="15" operator="equal">
      <formula>"Contagio"</formula>
    </cfRule>
    <cfRule type="cellIs" dxfId="8" priority="16" operator="equal">
      <formula>"Reputacional"</formula>
    </cfRule>
  </conditionalFormatting>
  <conditionalFormatting sqref="G103">
    <cfRule type="cellIs" dxfId="7" priority="9" operator="equal">
      <formula>"Operativo"</formula>
    </cfRule>
    <cfRule type="cellIs" dxfId="6" priority="10" operator="equal">
      <formula>"Legal"</formula>
    </cfRule>
    <cfRule type="cellIs" dxfId="5" priority="11" operator="equal">
      <formula>"Contagio"</formula>
    </cfRule>
    <cfRule type="cellIs" dxfId="4" priority="12" operator="equal">
      <formula>"Reputacional"</formula>
    </cfRule>
  </conditionalFormatting>
  <conditionalFormatting sqref="G104">
    <cfRule type="cellIs" dxfId="3" priority="5" operator="equal">
      <formula>"Operativo"</formula>
    </cfRule>
    <cfRule type="cellIs" dxfId="2" priority="6" operator="equal">
      <formula>"Legal"</formula>
    </cfRule>
    <cfRule type="cellIs" dxfId="1" priority="7" operator="equal">
      <formula>"Contagio"</formula>
    </cfRule>
    <cfRule type="cellIs" dxfId="0" priority="8" operator="equal">
      <formula>"Reputacional"</formula>
    </cfRule>
  </conditionalFormatting>
  <dataValidations xWindow="451" yWindow="335" count="9">
    <dataValidation allowBlank="1" showInputMessage="1" showErrorMessage="1" promptTitle="Riesgo Asociados" prompt="Seleccione el (los) riesgo asociado que pueda generar como impacto el riesgo de LAFT." sqref="E5"/>
    <dataValidation allowBlank="1" showInputMessage="1" showErrorMessage="1" promptTitle="Riesgo LAFT" prompt="Escriba el riesgo de LAFT que pueda afectar la Empresa" sqref="C5:D5"/>
    <dataValidation allowBlank="1" showInputMessage="1" showErrorMessage="1" promptTitle="Cod. Riesgo" prompt="Asigne un código que identifique el riesgo LAFT" sqref="A5:B5"/>
    <dataValidation type="list" allowBlank="1" showInputMessage="1" showErrorMessage="1" sqref="F68 F65 F47:F59 F62 F74 F77 F80 F83 F10:F44">
      <formula1>"Recurso Humano,Procesos,Tecnología,Infraestructura,Externos"</formula1>
    </dataValidation>
    <dataValidation allowBlank="1" showInputMessage="1" showErrorMessage="1" promptTitle="Seguimiento Herramientas Control" prompt="Seleccione con SI o NO, según cuente con las formas de seguimiento a las herramientas de control" sqref="P5:Q5"/>
    <dataValidation allowBlank="1" showInputMessage="1" showErrorMessage="1" promptTitle="Herramientas para el control" prompt="Seleccione con SI o NO, según cuente con herramientas, manuales o procedimientos y la efectividad de los mismos" sqref="M5:O5"/>
    <dataValidation allowBlank="1" showInputMessage="1" showErrorMessage="1" promptTitle="Descripción Seguimiento" prompt="De una breve descripción si el riesgo es riesgo y no causa, verificando la herramienta  usada para hallar las causas (si aplica) y la veririficación de la efectividad de los controles implementados" sqref="AA6 AC6"/>
    <dataValidation allowBlank="1" showInputMessage="1" showErrorMessage="1" promptTitle="Seguimiento Líder Proceso" prompt="Diligencie fecha de seguimiento trimestral en formato dd-mm-aaaa" sqref="Z6 AB6"/>
    <dataValidation allowBlank="1" showInputMessage="1" showErrorMessage="1" promptTitle="Seguimiento Alta Dirección" prompt="Diligencie fecha de seguimiento trimestral en formato dd-mm-aaaa" sqref="AD6:AG6"/>
  </dataValidations>
  <printOptions horizontalCentered="1" verticalCentered="1"/>
  <pageMargins left="0.11811023622047245" right="0.11811023622047245" top="0.15748031496062992" bottom="0.19685039370078741" header="0.31496062992125984" footer="0.31496062992125984"/>
  <pageSetup scale="4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K6"/>
  <sheetViews>
    <sheetView workbookViewId="0">
      <selection activeCell="B4" sqref="B4"/>
    </sheetView>
  </sheetViews>
  <sheetFormatPr baseColWidth="10" defaultRowHeight="15" x14ac:dyDescent="0.25"/>
  <sheetData>
    <row r="4" spans="3:11" ht="81.75" customHeight="1" x14ac:dyDescent="0.25">
      <c r="C4" s="97"/>
      <c r="D4" s="97"/>
      <c r="E4" s="97"/>
      <c r="F4" s="97"/>
      <c r="G4" s="97"/>
      <c r="H4" s="97"/>
      <c r="I4" s="97"/>
      <c r="J4" s="97"/>
      <c r="K4" s="97"/>
    </row>
    <row r="5" spans="3:11" x14ac:dyDescent="0.25">
      <c r="C5" s="97"/>
      <c r="D5" s="97"/>
      <c r="E5" s="97"/>
      <c r="F5" s="97"/>
      <c r="G5" s="97"/>
      <c r="H5" s="97"/>
      <c r="I5" s="97"/>
      <c r="J5" s="97"/>
      <c r="K5" s="97"/>
    </row>
    <row r="6" spans="3:11" ht="67.5" customHeight="1" x14ac:dyDescent="0.25">
      <c r="C6" s="97"/>
      <c r="D6" s="97"/>
      <c r="E6" s="97"/>
      <c r="F6" s="97"/>
      <c r="G6" s="97"/>
      <c r="H6" s="97"/>
      <c r="I6" s="97"/>
      <c r="J6" s="97"/>
      <c r="K6" s="97"/>
    </row>
  </sheetData>
  <mergeCells count="3">
    <mergeCell ref="C4:K4"/>
    <mergeCell ref="C5:K5"/>
    <mergeCell ref="C6:K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Hoja1</vt:lpstr>
      <vt:lpstr>Hoja2</vt:lpstr>
      <vt:lpstr>Hoja3</vt:lpstr>
      <vt:lpstr>Hoja1!Área_de_impresión</vt:lpstr>
      <vt:lpstr>Hoja1!Títulos_a_imprimir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AD1GRI01</cp:lastModifiedBy>
  <cp:lastPrinted>2018-04-16T22:37:52Z</cp:lastPrinted>
  <dcterms:created xsi:type="dcterms:W3CDTF">2018-04-13T23:19:27Z</dcterms:created>
  <dcterms:modified xsi:type="dcterms:W3CDTF">2018-04-18T17:45:29Z</dcterms:modified>
</cp:coreProperties>
</file>