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
    </mc:Choice>
  </mc:AlternateContent>
  <xr:revisionPtr revIDLastSave="0" documentId="8_{8017051F-43BA-4770-AA42-0F48CD3473BF}" xr6:coauthVersionLast="46" xr6:coauthVersionMax="46" xr10:uidLastSave="{00000000-0000-0000-0000-000000000000}"/>
  <bookViews>
    <workbookView xWindow="-120" yWindow="-120" windowWidth="29040" windowHeight="15840" xr2:uid="{609D69ED-AF55-48ED-B3F6-AE8454222532}"/>
  </bookViews>
  <sheets>
    <sheet name="Matriz General"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1" l="1"/>
  <c r="AF20" i="1"/>
  <c r="AG20" i="1"/>
  <c r="AH20" i="1"/>
  <c r="AH21" i="1" s="1"/>
  <c r="AR20" i="1"/>
  <c r="AT20" i="1"/>
  <c r="BA20" i="1"/>
  <c r="BP20" i="1" s="1"/>
  <c r="BD20" i="1"/>
  <c r="BF20" i="1"/>
  <c r="BH20" i="1"/>
  <c r="BK20" i="1"/>
  <c r="BN20" i="1"/>
  <c r="AE21" i="1"/>
  <c r="AF21" i="1"/>
  <c r="AG21" i="1"/>
  <c r="BA21" i="1"/>
  <c r="BP21" i="1" s="1"/>
  <c r="BD21" i="1"/>
  <c r="BF21" i="1"/>
  <c r="BH21" i="1"/>
  <c r="BK21" i="1"/>
  <c r="BN21" i="1"/>
  <c r="AE23" i="1"/>
  <c r="AH23" i="1" s="1"/>
  <c r="AH24" i="1" s="1"/>
  <c r="AH26" i="1" s="1"/>
  <c r="AF23" i="1"/>
  <c r="AF24" i="1" s="1"/>
  <c r="AF26" i="1" s="1"/>
  <c r="AG23" i="1"/>
  <c r="AR23" i="1"/>
  <c r="AT23" i="1"/>
  <c r="BA23" i="1"/>
  <c r="BP23" i="1" s="1"/>
  <c r="BD23" i="1"/>
  <c r="BF23" i="1"/>
  <c r="BH23" i="1"/>
  <c r="BK23" i="1"/>
  <c r="BN23" i="1"/>
  <c r="AG24" i="1"/>
  <c r="AG26" i="1" s="1"/>
  <c r="BA24" i="1"/>
  <c r="BP24" i="1" s="1"/>
  <c r="BD24" i="1"/>
  <c r="BF24" i="1"/>
  <c r="BH24" i="1"/>
  <c r="BK24" i="1"/>
  <c r="BN24" i="1"/>
  <c r="BA26" i="1"/>
  <c r="BQ26" i="1" s="1"/>
  <c r="BD26" i="1"/>
  <c r="BF26" i="1"/>
  <c r="BH26" i="1"/>
  <c r="BK26" i="1"/>
  <c r="BN26" i="1"/>
  <c r="AE27" i="1"/>
  <c r="AH27" i="1" s="1"/>
  <c r="AH28" i="1" s="1"/>
  <c r="AH29" i="1" s="1"/>
  <c r="AH30" i="1" s="1"/>
  <c r="AF27" i="1"/>
  <c r="AF28" i="1" s="1"/>
  <c r="AF29" i="1" s="1"/>
  <c r="AF30" i="1" s="1"/>
  <c r="AG27" i="1"/>
  <c r="AR27" i="1"/>
  <c r="AT27" i="1"/>
  <c r="BA27" i="1"/>
  <c r="BP27" i="1" s="1"/>
  <c r="BD27" i="1"/>
  <c r="BF27" i="1"/>
  <c r="BH27" i="1"/>
  <c r="BK27" i="1"/>
  <c r="BN27" i="1"/>
  <c r="AG28" i="1"/>
  <c r="AG29" i="1" s="1"/>
  <c r="AG30" i="1" s="1"/>
  <c r="BA28" i="1"/>
  <c r="BP28" i="1" s="1"/>
  <c r="BD28" i="1"/>
  <c r="BF28" i="1"/>
  <c r="BH28" i="1"/>
  <c r="BK28" i="1"/>
  <c r="BN28" i="1"/>
  <c r="BA29" i="1"/>
  <c r="BP29" i="1" s="1"/>
  <c r="BD29" i="1"/>
  <c r="BF29" i="1"/>
  <c r="BH29" i="1"/>
  <c r="BK29" i="1"/>
  <c r="BN29" i="1"/>
  <c r="BA30" i="1"/>
  <c r="BP30" i="1" s="1"/>
  <c r="BD30" i="1"/>
  <c r="BF30" i="1"/>
  <c r="BH30" i="1"/>
  <c r="BK30" i="1"/>
  <c r="BN30" i="1"/>
  <c r="AE31" i="1"/>
  <c r="AE32" i="1" s="1"/>
  <c r="AE33" i="1" s="1"/>
  <c r="AE34" i="1" s="1"/>
  <c r="AE35" i="1" s="1"/>
  <c r="AE36" i="1" s="1"/>
  <c r="AF31" i="1"/>
  <c r="AF32" i="1" s="1"/>
  <c r="AF33" i="1" s="1"/>
  <c r="AF34" i="1" s="1"/>
  <c r="AF35" i="1" s="1"/>
  <c r="AF36" i="1" s="1"/>
  <c r="AG31" i="1"/>
  <c r="AG32" i="1" s="1"/>
  <c r="AG33" i="1" s="1"/>
  <c r="AG34" i="1" s="1"/>
  <c r="AG35" i="1" s="1"/>
  <c r="AG36" i="1" s="1"/>
  <c r="AR31" i="1"/>
  <c r="AT31" i="1"/>
  <c r="BA31" i="1"/>
  <c r="BQ31" i="1" s="1"/>
  <c r="BD31" i="1"/>
  <c r="BF31" i="1"/>
  <c r="BH31" i="1"/>
  <c r="BK31" i="1"/>
  <c r="BN31" i="1"/>
  <c r="BA32" i="1"/>
  <c r="BP32" i="1" s="1"/>
  <c r="BD32" i="1"/>
  <c r="BF32" i="1"/>
  <c r="BH32" i="1"/>
  <c r="BK32" i="1"/>
  <c r="BN32" i="1"/>
  <c r="BA33" i="1"/>
  <c r="BP33" i="1" s="1"/>
  <c r="BD33" i="1"/>
  <c r="BF33" i="1"/>
  <c r="BH33" i="1"/>
  <c r="BK33" i="1"/>
  <c r="BN33" i="1"/>
  <c r="BA34" i="1"/>
  <c r="BQ34" i="1" s="1"/>
  <c r="BD34" i="1"/>
  <c r="BF34" i="1"/>
  <c r="BH34" i="1"/>
  <c r="BK34" i="1"/>
  <c r="BN34" i="1"/>
  <c r="BA35" i="1"/>
  <c r="BQ35" i="1" s="1"/>
  <c r="BD35" i="1"/>
  <c r="BF35" i="1"/>
  <c r="BH35" i="1"/>
  <c r="BK35" i="1"/>
  <c r="BN35" i="1"/>
  <c r="BA36" i="1"/>
  <c r="BP36" i="1" s="1"/>
  <c r="BD36" i="1"/>
  <c r="BF36" i="1"/>
  <c r="BH36" i="1"/>
  <c r="BK36" i="1"/>
  <c r="BN36" i="1"/>
  <c r="AE37" i="1"/>
  <c r="AH37" i="1" s="1"/>
  <c r="AH38" i="1" s="1"/>
  <c r="AH39" i="1" s="1"/>
  <c r="AH40" i="1" s="1"/>
  <c r="AH41" i="1" s="1"/>
  <c r="AF37" i="1"/>
  <c r="AG37" i="1"/>
  <c r="AG38" i="1" s="1"/>
  <c r="AG39" i="1" s="1"/>
  <c r="AG40" i="1" s="1"/>
  <c r="AG41" i="1" s="1"/>
  <c r="AR37" i="1"/>
  <c r="AT37" i="1"/>
  <c r="BA37" i="1"/>
  <c r="BP37" i="1" s="1"/>
  <c r="BD37" i="1"/>
  <c r="BF37" i="1"/>
  <c r="BH37" i="1"/>
  <c r="BK37" i="1"/>
  <c r="BN37" i="1"/>
  <c r="AF38" i="1"/>
  <c r="AF39" i="1" s="1"/>
  <c r="AF40" i="1" s="1"/>
  <c r="AF41" i="1" s="1"/>
  <c r="BA38" i="1"/>
  <c r="BP38" i="1" s="1"/>
  <c r="BD38" i="1"/>
  <c r="BF38" i="1"/>
  <c r="BH38" i="1"/>
  <c r="BK38" i="1"/>
  <c r="BN38" i="1"/>
  <c r="BA39" i="1"/>
  <c r="BP39" i="1" s="1"/>
  <c r="BD39" i="1"/>
  <c r="BF39" i="1"/>
  <c r="BH39" i="1"/>
  <c r="BK39" i="1"/>
  <c r="BN39" i="1"/>
  <c r="BA40" i="1"/>
  <c r="BP40" i="1" s="1"/>
  <c r="BD40" i="1"/>
  <c r="BF40" i="1"/>
  <c r="BH40" i="1"/>
  <c r="BK40" i="1"/>
  <c r="BN40" i="1"/>
  <c r="BA41" i="1"/>
  <c r="BP41" i="1" s="1"/>
  <c r="BD41" i="1"/>
  <c r="BF41" i="1"/>
  <c r="BH41" i="1"/>
  <c r="BK41" i="1"/>
  <c r="BN41" i="1"/>
  <c r="AE42" i="1"/>
  <c r="AE43" i="1" s="1"/>
  <c r="AE44" i="1" s="1"/>
  <c r="AE45" i="1" s="1"/>
  <c r="AE46" i="1" s="1"/>
  <c r="AF42" i="1"/>
  <c r="AF43" i="1" s="1"/>
  <c r="AF44" i="1" s="1"/>
  <c r="AF45" i="1" s="1"/>
  <c r="AF46" i="1" s="1"/>
  <c r="AG42" i="1"/>
  <c r="AG43" i="1" s="1"/>
  <c r="AG44" i="1" s="1"/>
  <c r="AG45" i="1" s="1"/>
  <c r="AG46" i="1" s="1"/>
  <c r="AR42" i="1"/>
  <c r="AT42" i="1"/>
  <c r="BA42" i="1"/>
  <c r="BQ42" i="1" s="1"/>
  <c r="BD42" i="1"/>
  <c r="BF42" i="1"/>
  <c r="BH42" i="1"/>
  <c r="BK42" i="1"/>
  <c r="BN42" i="1"/>
  <c r="BA43" i="1"/>
  <c r="BP43" i="1" s="1"/>
  <c r="BD43" i="1"/>
  <c r="BF43" i="1"/>
  <c r="BH43" i="1"/>
  <c r="BK43" i="1"/>
  <c r="BN43" i="1"/>
  <c r="BA44" i="1"/>
  <c r="BP44" i="1" s="1"/>
  <c r="BD44" i="1"/>
  <c r="BF44" i="1"/>
  <c r="BH44" i="1"/>
  <c r="BK44" i="1"/>
  <c r="BN44" i="1"/>
  <c r="BA45" i="1"/>
  <c r="BQ45" i="1" s="1"/>
  <c r="BD45" i="1"/>
  <c r="BF45" i="1"/>
  <c r="BH45" i="1"/>
  <c r="BK45" i="1"/>
  <c r="BN45" i="1"/>
  <c r="BA46" i="1"/>
  <c r="BP46" i="1" s="1"/>
  <c r="BD46" i="1"/>
  <c r="BF46" i="1"/>
  <c r="BH46" i="1"/>
  <c r="BK46" i="1"/>
  <c r="BN46" i="1"/>
  <c r="AE47" i="1"/>
  <c r="AH47" i="1" s="1"/>
  <c r="AH49" i="1" s="1"/>
  <c r="AH50" i="1" s="1"/>
  <c r="AH51" i="1" s="1"/>
  <c r="AH52" i="1" s="1"/>
  <c r="AH53" i="1" s="1"/>
  <c r="AF47" i="1"/>
  <c r="AF49" i="1" s="1"/>
  <c r="AF50" i="1" s="1"/>
  <c r="AF51" i="1" s="1"/>
  <c r="AF52" i="1" s="1"/>
  <c r="AF53" i="1" s="1"/>
  <c r="AG47" i="1"/>
  <c r="AG49" i="1" s="1"/>
  <c r="AG50" i="1" s="1"/>
  <c r="AG51" i="1" s="1"/>
  <c r="AG52" i="1" s="1"/>
  <c r="AG53" i="1" s="1"/>
  <c r="AR47" i="1"/>
  <c r="AT47" i="1"/>
  <c r="BA47" i="1"/>
  <c r="BP47" i="1" s="1"/>
  <c r="BD47" i="1"/>
  <c r="BF47" i="1"/>
  <c r="BH47" i="1"/>
  <c r="BK47" i="1"/>
  <c r="BN47" i="1"/>
  <c r="BA49" i="1"/>
  <c r="BP49" i="1" s="1"/>
  <c r="BD49" i="1"/>
  <c r="BF49" i="1"/>
  <c r="BH49" i="1"/>
  <c r="BK49" i="1"/>
  <c r="BN49" i="1"/>
  <c r="BA50" i="1"/>
  <c r="BP50" i="1" s="1"/>
  <c r="BD50" i="1"/>
  <c r="BF50" i="1"/>
  <c r="BH50" i="1"/>
  <c r="BK50" i="1"/>
  <c r="BN50" i="1"/>
  <c r="BA51" i="1"/>
  <c r="BP51" i="1" s="1"/>
  <c r="BD51" i="1"/>
  <c r="BF51" i="1"/>
  <c r="BH51" i="1"/>
  <c r="BK51" i="1"/>
  <c r="BN51" i="1"/>
  <c r="BA52" i="1"/>
  <c r="BP52" i="1" s="1"/>
  <c r="BD52" i="1"/>
  <c r="BF52" i="1"/>
  <c r="BH52" i="1"/>
  <c r="BK52" i="1"/>
  <c r="BN52" i="1"/>
  <c r="BA53" i="1"/>
  <c r="BP53" i="1" s="1"/>
  <c r="BD53" i="1"/>
  <c r="BF53" i="1"/>
  <c r="BH53" i="1"/>
  <c r="BK53" i="1"/>
  <c r="BN53" i="1"/>
  <c r="AE54" i="1"/>
  <c r="AE56" i="1" s="1"/>
  <c r="AE57" i="1" s="1"/>
  <c r="AE58" i="1" s="1"/>
  <c r="AF54" i="1"/>
  <c r="AF56" i="1" s="1"/>
  <c r="AF57" i="1" s="1"/>
  <c r="AF58" i="1" s="1"/>
  <c r="AG54" i="1"/>
  <c r="AG56" i="1" s="1"/>
  <c r="AG57" i="1" s="1"/>
  <c r="AG58" i="1" s="1"/>
  <c r="AR54" i="1"/>
  <c r="AT54" i="1"/>
  <c r="BA54" i="1"/>
  <c r="BP54" i="1" s="1"/>
  <c r="BD54" i="1"/>
  <c r="BF54" i="1"/>
  <c r="BH54" i="1"/>
  <c r="BK54" i="1"/>
  <c r="BN54" i="1"/>
  <c r="BA56" i="1"/>
  <c r="BQ56" i="1" s="1"/>
  <c r="BD56" i="1"/>
  <c r="BF56" i="1"/>
  <c r="BH56" i="1"/>
  <c r="BK56" i="1"/>
  <c r="BN56" i="1"/>
  <c r="BA57" i="1"/>
  <c r="BQ57" i="1" s="1"/>
  <c r="BD57" i="1"/>
  <c r="BF57" i="1"/>
  <c r="BH57" i="1"/>
  <c r="BK57" i="1"/>
  <c r="BN57" i="1"/>
  <c r="BA58" i="1"/>
  <c r="BP58" i="1" s="1"/>
  <c r="BD58" i="1"/>
  <c r="BF58" i="1"/>
  <c r="BH58" i="1"/>
  <c r="BK58" i="1"/>
  <c r="BN58" i="1"/>
  <c r="BQ58" i="1"/>
  <c r="AE59" i="1"/>
  <c r="AH59" i="1" s="1"/>
  <c r="AH61" i="1" s="1"/>
  <c r="AH62" i="1" s="1"/>
  <c r="AH63" i="1" s="1"/>
  <c r="AH64" i="1" s="1"/>
  <c r="AH65" i="1" s="1"/>
  <c r="AH66" i="1" s="1"/>
  <c r="AF59" i="1"/>
  <c r="AG59" i="1"/>
  <c r="AG61" i="1" s="1"/>
  <c r="AG62" i="1" s="1"/>
  <c r="AG63" i="1" s="1"/>
  <c r="AG64" i="1" s="1"/>
  <c r="AG65" i="1" s="1"/>
  <c r="AG66" i="1" s="1"/>
  <c r="AR59" i="1"/>
  <c r="AT59" i="1"/>
  <c r="BA59" i="1"/>
  <c r="BP59" i="1" s="1"/>
  <c r="BD59" i="1"/>
  <c r="BF59" i="1"/>
  <c r="BH59" i="1"/>
  <c r="BK59" i="1"/>
  <c r="BN59" i="1"/>
  <c r="AF61" i="1"/>
  <c r="BA61" i="1"/>
  <c r="BP61" i="1" s="1"/>
  <c r="BD61" i="1"/>
  <c r="BF61" i="1"/>
  <c r="BH61" i="1"/>
  <c r="BK61" i="1"/>
  <c r="BN61" i="1"/>
  <c r="AF62" i="1"/>
  <c r="BA62" i="1"/>
  <c r="BP62" i="1" s="1"/>
  <c r="BD62" i="1"/>
  <c r="BF62" i="1"/>
  <c r="BH62" i="1"/>
  <c r="BK62" i="1"/>
  <c r="BN62" i="1"/>
  <c r="AF63" i="1"/>
  <c r="AF64" i="1" s="1"/>
  <c r="AF65" i="1" s="1"/>
  <c r="AF66" i="1" s="1"/>
  <c r="BA63" i="1"/>
  <c r="BP63" i="1" s="1"/>
  <c r="BD63" i="1"/>
  <c r="BF63" i="1"/>
  <c r="BH63" i="1"/>
  <c r="BK63" i="1"/>
  <c r="BN63" i="1"/>
  <c r="BA64" i="1"/>
  <c r="BP64" i="1" s="1"/>
  <c r="BD64" i="1"/>
  <c r="BF64" i="1"/>
  <c r="BH64" i="1"/>
  <c r="BK64" i="1"/>
  <c r="BN64" i="1"/>
  <c r="BA65" i="1"/>
  <c r="BD65" i="1"/>
  <c r="BF65" i="1"/>
  <c r="BH65" i="1"/>
  <c r="BK65" i="1"/>
  <c r="BN65" i="1"/>
  <c r="BA66" i="1"/>
  <c r="BD66" i="1"/>
  <c r="BF66" i="1"/>
  <c r="BH66" i="1"/>
  <c r="BK66" i="1"/>
  <c r="BN66" i="1"/>
  <c r="AE67" i="1"/>
  <c r="AF67" i="1"/>
  <c r="AF69" i="1" s="1"/>
  <c r="AF70" i="1" s="1"/>
  <c r="AF71" i="1" s="1"/>
  <c r="AF72" i="1" s="1"/>
  <c r="AG67" i="1"/>
  <c r="AG69" i="1" s="1"/>
  <c r="AG70" i="1" s="1"/>
  <c r="AG71" i="1" s="1"/>
  <c r="AG72" i="1" s="1"/>
  <c r="AR67" i="1"/>
  <c r="AT67" i="1"/>
  <c r="BA67" i="1"/>
  <c r="BP67" i="1" s="1"/>
  <c r="BD67" i="1"/>
  <c r="BF67" i="1"/>
  <c r="BH67" i="1"/>
  <c r="BK67" i="1"/>
  <c r="BN67" i="1"/>
  <c r="BA69" i="1"/>
  <c r="BQ69" i="1" s="1"/>
  <c r="BD69" i="1"/>
  <c r="BF69" i="1"/>
  <c r="BH69" i="1"/>
  <c r="BK69" i="1"/>
  <c r="BN69" i="1"/>
  <c r="BA70" i="1"/>
  <c r="BQ70" i="1" s="1"/>
  <c r="BD70" i="1"/>
  <c r="BF70" i="1"/>
  <c r="BH70" i="1"/>
  <c r="BK70" i="1"/>
  <c r="BN70" i="1"/>
  <c r="BA71" i="1"/>
  <c r="BQ71" i="1" s="1"/>
  <c r="BD71" i="1"/>
  <c r="BF71" i="1"/>
  <c r="BH71" i="1"/>
  <c r="BK71" i="1"/>
  <c r="BN71" i="1"/>
  <c r="BA72" i="1"/>
  <c r="BQ72" i="1" s="1"/>
  <c r="BD72" i="1"/>
  <c r="BF72" i="1"/>
  <c r="BH72" i="1"/>
  <c r="BK72" i="1"/>
  <c r="BN72" i="1"/>
  <c r="AE73" i="1"/>
  <c r="AE75" i="1" s="1"/>
  <c r="AE76" i="1" s="1"/>
  <c r="AE77" i="1" s="1"/>
  <c r="AE78" i="1" s="1"/>
  <c r="AE79" i="1" s="1"/>
  <c r="AF73" i="1"/>
  <c r="AG73" i="1"/>
  <c r="AR73" i="1"/>
  <c r="AT73" i="1"/>
  <c r="BA73" i="1"/>
  <c r="BQ73" i="1" s="1"/>
  <c r="BD73" i="1"/>
  <c r="BF73" i="1"/>
  <c r="BH73" i="1"/>
  <c r="BK73" i="1"/>
  <c r="BN73" i="1"/>
  <c r="AF75" i="1"/>
  <c r="AF76" i="1" s="1"/>
  <c r="AF77" i="1" s="1"/>
  <c r="AF78" i="1" s="1"/>
  <c r="AF79" i="1" s="1"/>
  <c r="AG75" i="1"/>
  <c r="AG76" i="1" s="1"/>
  <c r="AG77" i="1" s="1"/>
  <c r="AG78" i="1" s="1"/>
  <c r="AG79" i="1" s="1"/>
  <c r="BA75" i="1"/>
  <c r="BQ75" i="1" s="1"/>
  <c r="BD75" i="1"/>
  <c r="BF75" i="1"/>
  <c r="BH75" i="1"/>
  <c r="BK75" i="1"/>
  <c r="BN75" i="1"/>
  <c r="BA76" i="1"/>
  <c r="BQ76" i="1" s="1"/>
  <c r="BD76" i="1"/>
  <c r="BF76" i="1"/>
  <c r="BH76" i="1"/>
  <c r="BK76" i="1"/>
  <c r="BN76" i="1"/>
  <c r="BA77" i="1"/>
  <c r="BQ77" i="1" s="1"/>
  <c r="BD77" i="1"/>
  <c r="BF77" i="1"/>
  <c r="BH77" i="1"/>
  <c r="BK77" i="1"/>
  <c r="BN77" i="1"/>
  <c r="BA78" i="1"/>
  <c r="BQ78" i="1" s="1"/>
  <c r="BD78" i="1"/>
  <c r="BF78" i="1"/>
  <c r="BH78" i="1"/>
  <c r="BK78" i="1"/>
  <c r="BN78" i="1"/>
  <c r="BA79" i="1"/>
  <c r="BP79" i="1" s="1"/>
  <c r="BD79" i="1"/>
  <c r="BF79" i="1"/>
  <c r="BH79" i="1"/>
  <c r="BK79" i="1"/>
  <c r="BN79" i="1"/>
  <c r="AH73" i="1" l="1"/>
  <c r="AH75" i="1" s="1"/>
  <c r="AH76" i="1" s="1"/>
  <c r="AH77" i="1" s="1"/>
  <c r="AH78" i="1" s="1"/>
  <c r="AH79" i="1" s="1"/>
  <c r="BQ33" i="1"/>
  <c r="AE61" i="1"/>
  <c r="AE62" i="1" s="1"/>
  <c r="AE63" i="1" s="1"/>
  <c r="AE64" i="1" s="1"/>
  <c r="AE65" i="1" s="1"/>
  <c r="AE66" i="1" s="1"/>
  <c r="AE38" i="1"/>
  <c r="AE39" i="1" s="1"/>
  <c r="AE40" i="1" s="1"/>
  <c r="AE41" i="1" s="1"/>
  <c r="BP34" i="1"/>
  <c r="AE49" i="1"/>
  <c r="AE50" i="1" s="1"/>
  <c r="AE51" i="1" s="1"/>
  <c r="AE52" i="1" s="1"/>
  <c r="AE53" i="1" s="1"/>
  <c r="AE28" i="1"/>
  <c r="AE29" i="1" s="1"/>
  <c r="AE30" i="1" s="1"/>
  <c r="BP73" i="1"/>
  <c r="BQ46" i="1"/>
  <c r="BP57" i="1"/>
  <c r="BP45" i="1"/>
  <c r="BQ44" i="1"/>
  <c r="BP42" i="1"/>
  <c r="BP26" i="1"/>
  <c r="BS23" i="1" s="1"/>
  <c r="BX23" i="1" s="1"/>
  <c r="AE24" i="1"/>
  <c r="AE26" i="1" s="1"/>
  <c r="BQ79" i="1"/>
  <c r="BT73" i="1" s="1"/>
  <c r="BV73" i="1" s="1"/>
  <c r="BP78" i="1"/>
  <c r="BQ20" i="1"/>
  <c r="BP76" i="1"/>
  <c r="BP72" i="1"/>
  <c r="BP71" i="1"/>
  <c r="BP70" i="1"/>
  <c r="BP69" i="1"/>
  <c r="BQ67" i="1"/>
  <c r="BT67" i="1" s="1"/>
  <c r="BV67" i="1" s="1"/>
  <c r="BP56" i="1"/>
  <c r="BQ54" i="1"/>
  <c r="BT54" i="1" s="1"/>
  <c r="BV54" i="1" s="1"/>
  <c r="BQ43" i="1"/>
  <c r="BP35" i="1"/>
  <c r="BP31" i="1"/>
  <c r="BS31" i="1" s="1"/>
  <c r="BX31" i="1" s="1"/>
  <c r="BQ23" i="1"/>
  <c r="BQ24" i="1"/>
  <c r="BT23" i="1" s="1"/>
  <c r="BV23" i="1" s="1"/>
  <c r="BS47" i="1"/>
  <c r="BX47" i="1" s="1"/>
  <c r="BQ36" i="1"/>
  <c r="BQ32" i="1"/>
  <c r="BS20" i="1"/>
  <c r="BX20" i="1" s="1"/>
  <c r="BP65" i="1"/>
  <c r="BQ65" i="1"/>
  <c r="BS37" i="1"/>
  <c r="BX37" i="1" s="1"/>
  <c r="BS27" i="1"/>
  <c r="BX27" i="1" s="1"/>
  <c r="BP66" i="1"/>
  <c r="BQ66" i="1"/>
  <c r="AE69" i="1"/>
  <c r="AE70" i="1" s="1"/>
  <c r="AE71" i="1" s="1"/>
  <c r="AE72" i="1" s="1"/>
  <c r="AH67" i="1"/>
  <c r="AH69" i="1" s="1"/>
  <c r="AH70" i="1" s="1"/>
  <c r="AH71" i="1" s="1"/>
  <c r="AH72" i="1" s="1"/>
  <c r="BP77" i="1"/>
  <c r="BP75" i="1"/>
  <c r="BQ64" i="1"/>
  <c r="BQ63" i="1"/>
  <c r="BQ62" i="1"/>
  <c r="BQ61" i="1"/>
  <c r="BQ59" i="1"/>
  <c r="AH54" i="1"/>
  <c r="AH56" i="1" s="1"/>
  <c r="AH57" i="1" s="1"/>
  <c r="AH58" i="1" s="1"/>
  <c r="BQ53" i="1"/>
  <c r="BQ52" i="1"/>
  <c r="BQ51" i="1"/>
  <c r="BQ50" i="1"/>
  <c r="BQ49" i="1"/>
  <c r="BQ47" i="1"/>
  <c r="AH42" i="1"/>
  <c r="AH43" i="1" s="1"/>
  <c r="AH44" i="1" s="1"/>
  <c r="AH45" i="1" s="1"/>
  <c r="AH46" i="1" s="1"/>
  <c r="BQ41" i="1"/>
  <c r="BQ40" i="1"/>
  <c r="BQ39" i="1"/>
  <c r="BQ38" i="1"/>
  <c r="BQ37" i="1"/>
  <c r="AH31" i="1"/>
  <c r="AH32" i="1" s="1"/>
  <c r="AH33" i="1" s="1"/>
  <c r="AH34" i="1" s="1"/>
  <c r="AH35" i="1" s="1"/>
  <c r="AH36" i="1" s="1"/>
  <c r="BQ30" i="1"/>
  <c r="BQ29" i="1"/>
  <c r="BQ28" i="1"/>
  <c r="BQ27" i="1"/>
  <c r="BQ21" i="1"/>
  <c r="BS42" i="1" l="1"/>
  <c r="BX42" i="1" s="1"/>
  <c r="BS67" i="1"/>
  <c r="BX67" i="1" s="1"/>
  <c r="AA67" i="1" s="1"/>
  <c r="BT59" i="1"/>
  <c r="BV59" i="1" s="1"/>
  <c r="Y59" i="1" s="1"/>
  <c r="BT31" i="1"/>
  <c r="BV31" i="1" s="1"/>
  <c r="AA31" i="1" s="1"/>
  <c r="BT42" i="1"/>
  <c r="BV42" i="1" s="1"/>
  <c r="Y42" i="1" s="1"/>
  <c r="BS73" i="1"/>
  <c r="BX73" i="1" s="1"/>
  <c r="AA73" i="1" s="1"/>
  <c r="BS54" i="1"/>
  <c r="BX54" i="1" s="1"/>
  <c r="AA54" i="1" s="1"/>
  <c r="Y73" i="1"/>
  <c r="Z23" i="1"/>
  <c r="Y23" i="1"/>
  <c r="AA23" i="1"/>
  <c r="Y67" i="1"/>
  <c r="Y54" i="1"/>
  <c r="BT20" i="1"/>
  <c r="BV20" i="1" s="1"/>
  <c r="BT37" i="1"/>
  <c r="BV37" i="1" s="1"/>
  <c r="BS59" i="1"/>
  <c r="BX59" i="1" s="1"/>
  <c r="AA59" i="1" s="1"/>
  <c r="BT47" i="1"/>
  <c r="BV47" i="1" s="1"/>
  <c r="BT27" i="1"/>
  <c r="BV27" i="1" s="1"/>
  <c r="Z67" i="1" l="1"/>
  <c r="Z73" i="1"/>
  <c r="Z54" i="1"/>
  <c r="Y31" i="1"/>
  <c r="AA42" i="1"/>
  <c r="Z31" i="1"/>
  <c r="Z42" i="1"/>
  <c r="AA37" i="1"/>
  <c r="Z37" i="1"/>
  <c r="Y37" i="1"/>
  <c r="Z59" i="1"/>
  <c r="AA47" i="1"/>
  <c r="Z47" i="1"/>
  <c r="Y47" i="1"/>
  <c r="AA27" i="1"/>
  <c r="Z27" i="1"/>
  <c r="Y27" i="1"/>
  <c r="Z20" i="1"/>
  <c r="Y20" i="1"/>
  <c r="AA20" i="1"/>
</calcChain>
</file>

<file path=xl/sharedStrings.xml><?xml version="1.0" encoding="utf-8"?>
<sst xmlns="http://schemas.openxmlformats.org/spreadsheetml/2006/main" count="462" uniqueCount="206">
  <si>
    <t>SISTEMAS DE GESTIÓN</t>
  </si>
  <si>
    <t>Proceso</t>
  </si>
  <si>
    <t xml:space="preserve">Objetivos del Proceso:  </t>
  </si>
  <si>
    <t>Proveer, instalar, administrar y gestionar los servicios ofrecidos por la oficina de sistemas TICs</t>
  </si>
  <si>
    <t>IDENTIFICACIÓN DEL RIESGO</t>
  </si>
  <si>
    <t>EVALUACIÓN</t>
  </si>
  <si>
    <t>PLAN DE TRATAMIENTO</t>
  </si>
  <si>
    <t>ID RIESGO</t>
  </si>
  <si>
    <t>Tipo de Riesgo</t>
  </si>
  <si>
    <t>Riesgo</t>
  </si>
  <si>
    <t>Causa</t>
  </si>
  <si>
    <t>Consecuencia</t>
  </si>
  <si>
    <t>Objetivo que afecta</t>
  </si>
  <si>
    <t>Activos de Información (Aplica para riesgos de seguridad de la Información)</t>
  </si>
  <si>
    <t>Criterios de Seguridad Afectados</t>
  </si>
  <si>
    <t>Criterios Gestión de Calidad</t>
  </si>
  <si>
    <t>Criterio de Gestión del Servicio</t>
  </si>
  <si>
    <t>Riesgo Inherente</t>
  </si>
  <si>
    <t>Controles</t>
  </si>
  <si>
    <t>Valoración de los Controles</t>
  </si>
  <si>
    <t>PROBABILIDAD</t>
  </si>
  <si>
    <t>IMPACTO</t>
  </si>
  <si>
    <t>Zona de Riesgo Residual</t>
  </si>
  <si>
    <t>Opción de tratamiento</t>
  </si>
  <si>
    <t>Actividades</t>
  </si>
  <si>
    <t>Control ISO 27001 Anexo A asociado</t>
  </si>
  <si>
    <t>Responsable</t>
  </si>
  <si>
    <t>Fecha de Implementación</t>
  </si>
  <si>
    <t>Fecha de Seguimiento</t>
  </si>
  <si>
    <t>Observaciones</t>
  </si>
  <si>
    <t>RIESGO GENERAL</t>
  </si>
  <si>
    <t>Descripción del riesgo</t>
  </si>
  <si>
    <t>Amenaza</t>
  </si>
  <si>
    <t>Vulnerabilidad</t>
  </si>
  <si>
    <t>Activos Afectados
(ID)</t>
  </si>
  <si>
    <t>Activos Afectados
(Nombre)</t>
  </si>
  <si>
    <t>RIESGO INHERENTE</t>
  </si>
  <si>
    <t>UBICACIÓN MAPA DE RIESGOS</t>
  </si>
  <si>
    <t>Valoración del Control</t>
  </si>
  <si>
    <t>Puntaje Final</t>
  </si>
  <si>
    <t>Disminución del Riesgo
(# de niveles)</t>
  </si>
  <si>
    <t>Controles Correctivos</t>
  </si>
  <si>
    <t>Controles Preventivos</t>
  </si>
  <si>
    <t>PROBABILIDAD
VALOR</t>
  </si>
  <si>
    <t xml:space="preserve">IMPACTO
VALOR </t>
  </si>
  <si>
    <t>Confidencialidad</t>
  </si>
  <si>
    <t>Integridad</t>
  </si>
  <si>
    <t>Disponibilidad</t>
  </si>
  <si>
    <t>Satisfacción del Cliente</t>
  </si>
  <si>
    <t>Calidad del 
Servicio</t>
  </si>
  <si>
    <t>Efectividad del Proceso</t>
  </si>
  <si>
    <t>Oportunidad del 
Servicio</t>
  </si>
  <si>
    <t>Probabilidad</t>
  </si>
  <si>
    <t>Impacto</t>
  </si>
  <si>
    <t>Existe control (les)?</t>
  </si>
  <si>
    <t>Descripción</t>
  </si>
  <si>
    <t>Tipo</t>
  </si>
  <si>
    <t>¿El control está documentado y se aplica?</t>
  </si>
  <si>
    <t>Responsabilidad (están asignados responsables de su cumplimiento)</t>
  </si>
  <si>
    <t>El control es monitoreado?</t>
  </si>
  <si>
    <t>¿La frecuencia y/o el alcance de ejecución del control ha demostrado ser el adecuado?</t>
  </si>
  <si>
    <t>Observaciones al Control</t>
  </si>
  <si>
    <t>VALOR PROBABILIDAD</t>
  </si>
  <si>
    <t>V1</t>
  </si>
  <si>
    <t>¿El control es automático, manual o combinado?</t>
  </si>
  <si>
    <t>V2</t>
  </si>
  <si>
    <t>V3</t>
  </si>
  <si>
    <t>Cargo del Responsable</t>
  </si>
  <si>
    <t>V4</t>
  </si>
  <si>
    <t>V5</t>
  </si>
  <si>
    <t>Seguridad de la Información</t>
  </si>
  <si>
    <t>Gestión de Calidad</t>
  </si>
  <si>
    <t>Gestión del Servicio</t>
  </si>
  <si>
    <t>I</t>
  </si>
  <si>
    <t>D</t>
  </si>
  <si>
    <t>Calidad Del Servicio</t>
  </si>
  <si>
    <t>C</t>
  </si>
  <si>
    <t>Evaluación del Impacto Más Significativo</t>
  </si>
  <si>
    <t>Tipo de Impacto</t>
  </si>
  <si>
    <t>Zona de Riesgo</t>
  </si>
  <si>
    <t xml:space="preserve">VALOR IMPACTO </t>
  </si>
  <si>
    <t>Suma controles correctivos ponderados</t>
  </si>
  <si>
    <t>Suma controles Preventivos ponderados</t>
  </si>
  <si>
    <t>RP-DTC-01</t>
  </si>
  <si>
    <t>X</t>
  </si>
  <si>
    <t>Proveer, instalar, administrar y gestionar los servicios ofrecidos por  la oficina de sistemas TICs de la sub red SUR</t>
  </si>
  <si>
    <t>AI-DC-01</t>
  </si>
  <si>
    <t>Servidores</t>
  </si>
  <si>
    <t>Correctivo: Afecta Impacto</t>
  </si>
  <si>
    <t>AI-DC-02</t>
  </si>
  <si>
    <t>Storage (SAN y NAS)</t>
  </si>
  <si>
    <t>AI-DC-03</t>
  </si>
  <si>
    <t>Preventivo: Afecta Probabilidad</t>
  </si>
  <si>
    <t>AI-DC-04</t>
  </si>
  <si>
    <t>AI-DC-05</t>
  </si>
  <si>
    <t>Cintas de Backup</t>
  </si>
  <si>
    <t>AI-DC-07</t>
  </si>
  <si>
    <t>AI-DC-08</t>
  </si>
  <si>
    <t>AI-DC-09</t>
  </si>
  <si>
    <t>RP-DTC-02</t>
  </si>
  <si>
    <t>Software de respaldo</t>
  </si>
  <si>
    <t>RP-DTC-03</t>
  </si>
  <si>
    <t>Fallas en el servidor de monitoreo</t>
  </si>
  <si>
    <t>RP-DTC-04</t>
  </si>
  <si>
    <t>Indisponibilidad de servicio de monitoreo, atención y soporte.</t>
  </si>
  <si>
    <t>Proveer, instalar, administrar y gestionar los servicios ofrecidos por la oficina de sistemas TICs de la sub red SUR</t>
  </si>
  <si>
    <t>RP-DTC-05</t>
  </si>
  <si>
    <t>Copia mal realizada
Copia no realizada
Alcance de pruebas de restauración no sea el adecuado</t>
  </si>
  <si>
    <t>Indisponibilidad de servicio y/o perdida de información</t>
  </si>
  <si>
    <t>Robot de cintas</t>
  </si>
  <si>
    <t>RP-DTC-06</t>
  </si>
  <si>
    <t>AI-DC-18</t>
  </si>
  <si>
    <t>Archivo de Claves</t>
  </si>
  <si>
    <t>RP-DTC-07</t>
  </si>
  <si>
    <t>Motores de DB (SQL Server, My SQL)</t>
  </si>
  <si>
    <t>Administrador de hosting de sitios  web (XAMPP,WAMP, Zimbra)</t>
  </si>
  <si>
    <t>DNS</t>
  </si>
  <si>
    <t>AI-DC-10</t>
  </si>
  <si>
    <t>Servidores VPS (Virtuales)</t>
  </si>
  <si>
    <t>AI-DC-11</t>
  </si>
  <si>
    <t>Plataforma de virtualización ( Vmware - Nutanix)</t>
  </si>
  <si>
    <t>RP-DTC-08</t>
  </si>
  <si>
    <t>Debilidad en el alcance y monitoreo de las labores de respaldo de información</t>
  </si>
  <si>
    <t>RP-DTC-09</t>
  </si>
  <si>
    <t>Ausencia de estrategias de recuperación de la operación en datacenter</t>
  </si>
  <si>
    <t>RP-DTC-10</t>
  </si>
  <si>
    <t>Ausencia de labores de actualización de sistemas operativos y motores de bases de datos</t>
  </si>
  <si>
    <t>Debilidad en procedimientos de gestión de cambios, cambios no exitosos sobre la infraestructura</t>
  </si>
  <si>
    <t>Control Descripción</t>
  </si>
  <si>
    <t>Servicios institucionales</t>
  </si>
  <si>
    <t>Logs</t>
  </si>
  <si>
    <t>AI-DC-23</t>
  </si>
  <si>
    <t>AI-DC-25</t>
  </si>
  <si>
    <t>AI-DC-26</t>
  </si>
  <si>
    <t>AI-DC-27</t>
  </si>
  <si>
    <t>AI-DC-28</t>
  </si>
  <si>
    <t>AI-DC-29</t>
  </si>
  <si>
    <t>AI-DC-30</t>
  </si>
  <si>
    <t>AI-DC-31</t>
  </si>
  <si>
    <t>Reportes de gestión a clientes</t>
  </si>
  <si>
    <t>AI-DC-13</t>
  </si>
  <si>
    <t>AI-DC-19</t>
  </si>
  <si>
    <t>Software de monitoreo</t>
  </si>
  <si>
    <t>Actas</t>
  </si>
  <si>
    <t>Informes</t>
  </si>
  <si>
    <t>Planes</t>
  </si>
  <si>
    <t>Contratos</t>
  </si>
  <si>
    <t>x</t>
  </si>
  <si>
    <t>Todos los procesos</t>
  </si>
  <si>
    <t>Oficina sistemas de Información TIC</t>
  </si>
  <si>
    <t>Incapacidad, calamidades domesticas, abandono de cargo, eventos que de fuerza mayor que impidan el cumplimiento de los turnos extensos toda vez que la operación de la Subred sur es 7x24</t>
  </si>
  <si>
    <t>Estadísticas</t>
  </si>
  <si>
    <t>Historial clínico</t>
  </si>
  <si>
    <t>Datacenter y Oficina Sistemas de información - TICs</t>
  </si>
  <si>
    <t>Alto</t>
  </si>
  <si>
    <t>El jefe de area respalda la información del proveedor de custodia o sitio alterno con el fin de que en caso de alguna amenaza común se presente se cuente con el plan restauración , la copia de respaldo en un sitio alterno solventa eventualidades que se presenten con la informacion en caso de la materializacion de algun riesgo</t>
  </si>
  <si>
    <r>
      <t xml:space="preserve">Evaluación riesgo </t>
    </r>
    <r>
      <rPr>
        <b/>
        <u/>
        <sz val="10"/>
        <color rgb="FFFF0000"/>
        <rFont val="Calibri"/>
        <family val="2"/>
        <scheme val="minor"/>
      </rPr>
      <t xml:space="preserve">residual </t>
    </r>
    <r>
      <rPr>
        <b/>
        <sz val="10"/>
        <color rgb="FFFF0000"/>
        <rFont val="Calibri"/>
        <family val="2"/>
        <scheme val="minor"/>
      </rPr>
      <t xml:space="preserve">
(después de controles)</t>
    </r>
  </si>
  <si>
    <t>Tipo de control</t>
  </si>
  <si>
    <r>
      <t xml:space="preserve">Posibilidad de afectación económica y o reputacional por sanción debido a daño de los servicios de la página web, bases de datos /plataformas 
</t>
    </r>
    <r>
      <rPr>
        <sz val="10"/>
        <color rgb="FFFF0000"/>
        <rFont val="Calibri"/>
        <family val="2"/>
        <scheme val="minor"/>
      </rPr>
      <t xml:space="preserve">
</t>
    </r>
  </si>
  <si>
    <t xml:space="preserve">
Posibilidad de afectación económica y reputacional por pérdida de activos de información debido a fallas de seguridad en el monitoreo de servicios digitales de la entidad</t>
  </si>
  <si>
    <t xml:space="preserve">Posibilidad de afectación económica y reputacional por fallas en los Backups de respaldo de los servicios institucionales
</t>
  </si>
  <si>
    <t>Posibilidad de afectación reputacional y / o econcómica por perdida de confidencialidad  y de integralidad por alteración de datos de información en servidores y / o base de datos</t>
  </si>
  <si>
    <t>Posibilidad de afectación económica y/o operativa por incumplimiento de requisitos contractuales de disponibilidad de los servicios prestados en el datacenter (proveedores y aliados tecnológicos)</t>
  </si>
  <si>
    <t>Posibilidad de afectación reputacional por Fuga de información por brechas de seguridad en la infraestructura tecnológica</t>
  </si>
  <si>
    <t>Posibilidad de afectación económica por incumplimiento de requisitos entorno a la disponibilidad de los servicios prestados en el datacenter y por la oficina de sistemas.</t>
  </si>
  <si>
    <t>ANÁLISIS DE RIESGO</t>
  </si>
  <si>
    <t xml:space="preserve">
Posibilidad de afectación económica por pérdida de información sensible debido a fallas en los componentes del  hardware de la entidad
</t>
  </si>
  <si>
    <t>Inoperatividad de los procesos por no integralidad de la información</t>
  </si>
  <si>
    <t xml:space="preserve">Posibilidad de afectación económica y operativa por falta  de personal para turnos 7x24
</t>
  </si>
  <si>
    <t>Los jefes de área definen un numero de disponibilidad el cual se puede llamar 7x24 en caso de ser necesario, el manejo del personal se debe definir y en caso de que el personal se le presente una calamidad, se cuenta con el plan de contingencia con el fin de poder suplir la ausencia</t>
  </si>
  <si>
    <t xml:space="preserve">Posibilidad de pérdida económica y reputacional por perdida de confidencialidad de los activos de información debido a accesos no autorizados al Sistema de Información digital de la Entidad </t>
  </si>
  <si>
    <t>La no contemplación en los programas de mantenimientos y reemplazo. 
No brindar las condiciones adecuadas  Obsolescencia tecnológica.
No inclusión de los componentes del  hardware de la entidad en el cronograma de mantenimiento preventivo y / o predictivo
No contar con el Plan de Obsolescencia programada (vida útil del equipo)</t>
  </si>
  <si>
    <t xml:space="preserve">Daño físico del equipo por error humano (físico o lógico)
Falta de experticia del operador de la base de datos o del software
No adherencia a las políticas de manejo de bases de datos 
</t>
  </si>
  <si>
    <t>Afectación de los tiempos de atención ofertados por la Oficina de sistemas TICs
Pérdida de información crítica de los procesos de la entidad</t>
  </si>
  <si>
    <r>
      <t xml:space="preserve">Pérdida de registros históricos de (disponibilidad, latencias, etc.).
Perdida de mecanismos de prevención de fallas
</t>
    </r>
    <r>
      <rPr>
        <sz val="10"/>
        <color theme="1"/>
        <rFont val="Calibri"/>
        <family val="2"/>
        <scheme val="minor"/>
      </rPr>
      <t xml:space="preserve">Materialización de amenazas de tipo cibernético por vulnerabilidad en los sistemas </t>
    </r>
  </si>
  <si>
    <r>
      <t xml:space="preserve">Ausencia de control en el uso de claves y usuarios 
</t>
    </r>
    <r>
      <rPr>
        <sz val="10"/>
        <color theme="1"/>
        <rFont val="Calibri"/>
        <family val="2"/>
        <scheme val="minor"/>
      </rPr>
      <t xml:space="preserve">No adherencia a la política  de control de acceso a los sistemas de información digitales
No cumplimiento a la entrega de puestos de trabajo en caso de desvinculación del colaborador 
Ausencia de mecanismos de identificación y autenticación de usuarios </t>
    </r>
  </si>
  <si>
    <r>
      <t xml:space="preserve">Vulnerabilidades técnicas a nivel de sistema operativo
</t>
    </r>
    <r>
      <rPr>
        <sz val="10"/>
        <color theme="1"/>
        <rFont val="Calibri"/>
        <family val="2"/>
        <scheme val="minor"/>
      </rPr>
      <t xml:space="preserve">No adherencia a la Política de acceso a la información digital
Ausencia de mecanismos de identificación  y autenticación de usuarios 
Ausencia de bloqueos de sesión 
</t>
    </r>
  </si>
  <si>
    <r>
      <t xml:space="preserve">Indisponibilidad de servicio y/o perdida de información
</t>
    </r>
    <r>
      <rPr>
        <sz val="10"/>
        <color theme="1"/>
        <rFont val="Calibri"/>
        <family val="2"/>
        <scheme val="minor"/>
      </rPr>
      <t>Pérdida de confidencialidad y de integralidad de la información</t>
    </r>
  </si>
  <si>
    <r>
      <t xml:space="preserve">Indisponibilidad de servicio y/o perdida de información
</t>
    </r>
    <r>
      <rPr>
        <sz val="10"/>
        <color theme="1"/>
        <rFont val="Calibri"/>
        <family val="2"/>
        <scheme val="minor"/>
      </rPr>
      <t xml:space="preserve">Inoperabilidad de los procesos por alteración de la integralidad de la información 
</t>
    </r>
  </si>
  <si>
    <t xml:space="preserve">Oficina sistemas de Información TIC
</t>
  </si>
  <si>
    <t>Moderado</t>
  </si>
  <si>
    <t>Extremo</t>
  </si>
  <si>
    <t>Media</t>
  </si>
  <si>
    <t>Baja</t>
  </si>
  <si>
    <t>Alta</t>
  </si>
  <si>
    <t>Mayor</t>
  </si>
  <si>
    <t>Catastrofico</t>
  </si>
  <si>
    <t xml:space="preserve">Alto
</t>
  </si>
  <si>
    <r>
      <t xml:space="preserve">El profesional de servidores y </t>
    </r>
    <r>
      <rPr>
        <sz val="10"/>
        <color theme="1"/>
        <rFont val="Calibri"/>
        <family val="2"/>
        <scheme val="minor"/>
      </rPr>
      <t xml:space="preserve">directorio activo </t>
    </r>
    <r>
      <rPr>
        <sz val="10"/>
        <rFont val="Calibri"/>
        <family val="2"/>
        <scheme val="minor"/>
      </rPr>
      <t>realiza control de acceso privilegiado controlado mediante la asignación de credenciales de acceso (Usuario y contraseña), definiendo los roles y permisos definidos por e</t>
    </r>
    <r>
      <rPr>
        <sz val="10"/>
        <color theme="1"/>
        <rFont val="Calibri"/>
        <family val="2"/>
        <scheme val="minor"/>
      </rPr>
      <t>l jefe del proceso</t>
    </r>
    <r>
      <rPr>
        <sz val="10"/>
        <color rgb="FFFF0000"/>
        <rFont val="Calibri"/>
        <family val="2"/>
        <scheme val="minor"/>
      </rPr>
      <t xml:space="preserve">, </t>
    </r>
    <r>
      <rPr>
        <sz val="10"/>
        <rFont val="Calibri"/>
        <family val="2"/>
        <scheme val="minor"/>
      </rPr>
      <t>esto manejando el principio del menor privilegio y garantizar que solo tenga acceso a los servicios que necesite en la entidad, el proceso se encuentra documentado en GI-TICS-PR-03 V2 - Gestion de accesos, en caso de desviacion se cuenta con software de gestion de la identidad que permiten generar las credenciales de acceso</t>
    </r>
  </si>
  <si>
    <t>Administrador de hosting de sitios  web (XAMPP,WAMP)</t>
  </si>
  <si>
    <t>Posibilidad de afectación económica y reputacional por pérdida de información en servidores y bases de datos servicio terceriados de areas de complemetarios</t>
  </si>
  <si>
    <t xml:space="preserve">El profesional de soporte en sitio  mensualmente realiza el inventario de stock de partes en un archivo de Excel,  con el fin de determinar los activos físicos y componentes con los que se cuenta, gestionando la consecución de los faltantes. En caso de desviacion los tecnicos de apoyo a soporte deben realizar una matriz con el reencuento de los componentes hadware con los que se cuenta o se retiran por no uso. se cuenta con las actas de recepcion de partes e inventario de hadware </t>
  </si>
  <si>
    <t>El profesional del sub proceso Tics, realiza contratos de soporte de técnico y de equipos, con el fin de tener disponibilidad para realizar los soportes mantenimientos  pertinentes del Hardware  la entidad a través de una lista de chequeo donde se encuentran los hardware afectados y se solvente los componentes afectados, la cual se realiza con una periodicidad mensual. se cuenta con el documentacion del personal encargado de brindar soporte donde se realiza seguimiento al Plan de mantenimiento del Hardware propio y equipos en arrendamiento y se realiza el seguimiento al Plan de Obsolescencia programada  del Hardware. Se cuenta con los clausalados de arredamiento.</t>
  </si>
  <si>
    <t>El profesional de soporte en sitio, realiza cronogramas de programas de mantenimientos preventivos, donde se debe asignar al técnico encargado por área y por sede, la cual se verifica mensualmente el cumplimiento del cronograma y mantenimiento correctivos se realizan en el momento que los servicios lleguen a presentar una novedad no cotemplada, la documentacion se encuentra asociada al PETI (GI-TICS-PP-03 V4 - Plan estrategico de sistemas de informacion), donde se realiza la documentacion interna por el area de mantenimientos realizados.</t>
  </si>
  <si>
    <t>El profesional de infraestructura realiza periódicamente los Backups de todos los servicios  y servidores con el fin de contar con respaldo en caso de anomalías en el servicio o de ser necesario un rollback, la documentacion se encuentra asociada al PETI (GI-TICS-PP-03 V4 - Plan estrategico de sistemas de informacion) donde internamente se encuenta los procedimientos de gestion de backups</t>
  </si>
  <si>
    <t>El profesional especializado de seguridad informática y de la información realiza procedimiento de gestión de eventos con el fin de verificar el Numero Ticket con el que fue asignado, Estado en el que se encuentra el evento, Prioridad Descripción, Fecha creación, Contacto Responsable, Fecha de cierre, Tiempo de vida TT (días), Observaciones este procedimiento es responsabilidad del área de seguridad informática y de la información, esto se debe realizar en el momento de presentarse un evento a nivel de servicio,  la documentacion se encuentra asociada al plan GI-TIC-PL-02 V6 Plan de seguridad y privacidad de la información, en donde se cuenta con el formato interno para la documentacion de gestion de eventos</t>
  </si>
  <si>
    <t>El profesional de infraestructura realiza periódicamente (mensualmente, Semestralmente, Anualmente) los Backups de todos los servicios  y servidores con el fin de contar con respaldo en caso de anomalías en el servicio o de ser necesario un rollback, la documentacion se encuentra asociada al PETI (GI-TICS-PP-03 V4 - Plan estrategico de sistemas de informacion) donde internamente se encuenta los procedimientos de gestion de backups</t>
  </si>
  <si>
    <t>El profesional de servidores realiza las pruebas de funcionalidad de los Backups, con el fin de suplir anomalías en el caso de que sea necesario realizar un rollback, en caso de que se presente anomalías se cuenta con un plan de trabajo para realizar 2 copias de seguridad, la documentacion se encuentra asociada al PETI (GI-TICS-PP-03 V4 - Plan estrategico de sistemas de informacion), donde internamente se cuenta con un formato de generacion de backups</t>
  </si>
  <si>
    <t>Los profesionales de directorio activo y office 365 cuenta con un Gestor de Contraseñas de administrador con software especializado Sysspass de administra las contraseñas que permite guardar contraseñas mediante el cifrado bidireccional con una contraseña maestra para una base de datos. en caso de que el gestor de contraseña no se encuentra en funcionamiento se cuenta con un software alternativo passbolt con el fin de manejar la gestion de identidades, el proceso se encuentra documentado en GI-TICS-PR-03 V2 - Gestion de accesos, en caso de desviacion se cuenta con software de gestion de la identidad que permiten generar las credenciales de acceso</t>
  </si>
  <si>
    <t>El profesional de seguridad desde Centro de  Operaciones de Seguridad de la Información (SOC) se debe realizar el monitoreo de los activos de información, informando en caso de incidentes y la forma de como se asume el riesgo o se mitiga, esto con el fin de llevar un control asociado a los incidentes presentados y contar con la trazabilidad del incidente. la documentacion se encuentra asociada al plan GI-TIC-PL-02 V6 Plan de seguridad y privacidad de la información, internamente se cuenta con el monitoreo a nivel del firewall que permite la detencion temaprana de un incidente de seguridad tomando la acciones correctivas dependiendo el tipo de incidencia y se generan los reportes de las alertas segun los periodos analizados</t>
  </si>
  <si>
    <r>
      <t xml:space="preserve">El profesional de seguridad informatica debe realizar el análisis de vulnerabilidades trimestalmente a los servicios institucionales activos y a los servicios nuevos que se vayan a pasar a producción, los escaneos de vulnerabilidad se realizas con softwares de codigo abierto que no infligen en la seguridad de la información. </t>
    </r>
    <r>
      <rPr>
        <sz val="10"/>
        <color theme="1"/>
        <rFont val="Calibri"/>
        <family val="2"/>
        <scheme val="minor"/>
      </rPr>
      <t>Se cuenta con el informe de vulnerabilidades realizada en el ultimo periodo.</t>
    </r>
    <r>
      <rPr>
        <sz val="10"/>
        <rFont val="Calibri"/>
        <family val="2"/>
        <scheme val="minor"/>
      </rPr>
      <t xml:space="preserve"> la documentacion se encuentra asociada al plan GI-TIC-PL-02 V6 Plan de seguridad y privacidad de la información, internamente se entregan los reportes de la herramienta utilizada.</t>
    </r>
  </si>
  <si>
    <t>Los jefes de area de infraestructuraa implementaron redundancia n+1 en infraestructura que soporta el procesamiento de información tal como:
- Planta eléctrica
- Aire Acondicionado
- UPS's
- Doble fuente redundante en Servidores
- Servidores virtualizados y en clúster
- Bases de datos en clúster
La documentacion se encuentra asociada al plan GI-TIC-PL-02 V6 Plan de seguridad y privacidad de la información, en el lineamiento de redundacia (7.36)</t>
  </si>
  <si>
    <t>El profesional de servidores con asesoramiento del area de seguridad ejecuta las actualizaciones de seguridad ejecutadas conforme la experiencia de los administradores y en función de reportes del SOC y gestión de vulnerabilidades técnicas, esta actividad se realiza con el fin de estar actualizados con los parches de seguridad y no incurrir en ataques por desactualizaicon, la documentacion la documentacion se encuentra asociada al plan GI-TIC-PL-02 V6 Plan de seguridad y privacidad de la información donde internamente se debe llevar el registro de actualizaciones, adiccional en el momento de realizar las actualizaciones se debe informar a la entidad, las periocidad con la que se realiza es de acuerdo a las actualizaciones generadas por el proveedor del sistema operativo.</t>
  </si>
  <si>
    <t>El profesional de servidores y seguridad informatica debe cumplir con el procedimiento de Actualizaciones con ,l fin de contar con todos los servicios tecnológicos esto con el fin de no imcumplir con el proceso, este control nos proporciona veracidad en el cumplimiento y garantia en el momento de actualizar la version de los servicios, la documentacion la documentacion se encuentra asociada al plan GI-TIC-PL-02 V6 Plan de seguridad y privacidad.</t>
  </si>
  <si>
    <t>Los Jefes de área deben realizar el procedimiento de gestión de cambios (RFC), mediante un comité definido por los lideres de proceso, con el fin de que se realice la aprobación o rechazo del cambio que se desea realizar a nivel de servicio tecnológico ya sea implementación de un servicio o proyecto, solicitud de servidores, base de datos entre otros, esto se debe realizar en el momento que se requiera realizar el cambio, la documentacion la documentacion se encuentra asociada al plan GI-TIC-PL-02 V6 Plan de seguridad y privacidad, se cuenta con el formato interno RFC para realiza la gestion de cambios de los servicios nuevos o que se encuentren en funcionamiento</t>
  </si>
  <si>
    <t>MATRIZ DE RIESGOS DE SEGURIDAD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</si>
</sst>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10"/>
      <name val="Arial"/>
      <family val="2"/>
    </font>
    <font>
      <sz val="12"/>
      <name val="Quattrocento Sans"/>
      <family val="2"/>
    </font>
    <font>
      <b/>
      <sz val="16"/>
      <name val="Quattrocento Sans"/>
      <family val="2"/>
    </font>
    <font>
      <b/>
      <sz val="10"/>
      <color theme="1"/>
      <name val="Verdana"/>
      <family val="2"/>
    </font>
    <font>
      <sz val="10"/>
      <name val="Verdana"/>
      <family val="2"/>
    </font>
    <font>
      <b/>
      <sz val="10"/>
      <name val="Calibri"/>
      <family val="2"/>
      <scheme val="minor"/>
    </font>
    <font>
      <sz val="10"/>
      <color theme="0"/>
      <name val="Calibri"/>
      <family val="2"/>
      <scheme val="minor"/>
    </font>
    <font>
      <sz val="10"/>
      <name val="Calibri"/>
      <family val="2"/>
      <scheme val="minor"/>
    </font>
    <font>
      <b/>
      <sz val="10"/>
      <color theme="0"/>
      <name val="Calibri"/>
      <family val="2"/>
      <scheme val="minor"/>
    </font>
    <font>
      <sz val="8"/>
      <name val="Calibri"/>
      <family val="2"/>
      <scheme val="minor"/>
    </font>
    <font>
      <sz val="10"/>
      <color rgb="FFFF0000"/>
      <name val="Calibri"/>
      <family val="2"/>
      <scheme val="minor"/>
    </font>
    <font>
      <b/>
      <sz val="10"/>
      <color rgb="FFFF0000"/>
      <name val="Calibri"/>
      <family val="2"/>
      <scheme val="minor"/>
    </font>
    <font>
      <b/>
      <u/>
      <sz val="10"/>
      <color rgb="FFFF0000"/>
      <name val="Calibri"/>
      <family val="2"/>
      <scheme val="minor"/>
    </font>
    <font>
      <b/>
      <sz val="12"/>
      <color theme="1"/>
      <name val="Quattrocento Sans"/>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medium">
        <color indexed="64"/>
      </right>
      <top style="medium">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367">
    <xf numFmtId="0" fontId="0" fillId="0" borderId="0" xfId="0"/>
    <xf numFmtId="0" fontId="4" fillId="2" borderId="0" xfId="0" applyFont="1" applyFill="1"/>
    <xf numFmtId="0" fontId="4" fillId="0" borderId="0" xfId="0" applyFont="1" applyAlignment="1">
      <alignment horizontal="center" vertical="center"/>
    </xf>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center"/>
    </xf>
    <xf numFmtId="0" fontId="4" fillId="2" borderId="0" xfId="0" applyFont="1" applyFill="1" applyProtection="1">
      <protection locked="0"/>
    </xf>
    <xf numFmtId="0" fontId="10" fillId="0" borderId="8" xfId="2" applyFont="1" applyBorder="1" applyAlignment="1" applyProtection="1">
      <alignment horizontal="center" vertical="center"/>
      <protection locked="0"/>
    </xf>
    <xf numFmtId="0" fontId="4" fillId="0" borderId="8" xfId="0" applyFont="1" applyBorder="1" applyProtection="1">
      <protection locked="0"/>
    </xf>
    <xf numFmtId="0" fontId="4" fillId="0" borderId="0" xfId="0" applyFont="1" applyProtection="1">
      <protection locked="0"/>
    </xf>
    <xf numFmtId="0" fontId="10" fillId="2" borderId="0" xfId="2" applyFont="1" applyFill="1" applyAlignment="1" applyProtection="1">
      <alignment horizontal="left" vertical="center"/>
      <protection locked="0"/>
    </xf>
    <xf numFmtId="0" fontId="10" fillId="0" borderId="0" xfId="2" applyFont="1" applyAlignment="1" applyProtection="1">
      <alignment horizontal="center" vertical="center"/>
      <protection locked="0"/>
    </xf>
    <xf numFmtId="0" fontId="4" fillId="0" borderId="0" xfId="0" applyFont="1" applyAlignment="1" applyProtection="1">
      <alignment horizontal="center"/>
      <protection locked="0"/>
    </xf>
    <xf numFmtId="0" fontId="9" fillId="2" borderId="0" xfId="2" applyFont="1" applyFill="1" applyAlignment="1" applyProtection="1">
      <alignment horizontal="left" vertical="center"/>
      <protection locked="0"/>
    </xf>
    <xf numFmtId="0" fontId="10" fillId="2" borderId="8" xfId="2" applyFont="1" applyFill="1" applyBorder="1" applyAlignment="1" applyProtection="1">
      <alignment horizontal="left" vertical="center"/>
      <protection locked="0"/>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10" fillId="0" borderId="10" xfId="2" applyFont="1" applyBorder="1" applyAlignment="1">
      <alignment horizontal="center" vertical="center"/>
    </xf>
    <xf numFmtId="0" fontId="4" fillId="0" borderId="10" xfId="0" applyFont="1" applyBorder="1"/>
    <xf numFmtId="0" fontId="10" fillId="2" borderId="8" xfId="2" applyFont="1" applyFill="1" applyBorder="1" applyAlignment="1" applyProtection="1">
      <alignment horizontal="left" vertical="center" wrapText="1"/>
      <protection locked="0"/>
    </xf>
    <xf numFmtId="0" fontId="10" fillId="0" borderId="0" xfId="2" applyFont="1" applyAlignment="1">
      <alignment horizontal="center" vertical="center"/>
    </xf>
    <xf numFmtId="0" fontId="11" fillId="2" borderId="0" xfId="0" applyFont="1" applyFill="1" applyProtection="1">
      <protection locked="0"/>
    </xf>
    <xf numFmtId="0" fontId="10" fillId="2" borderId="0" xfId="2" applyFont="1" applyFill="1" applyAlignment="1">
      <alignment vertical="center"/>
    </xf>
    <xf numFmtId="0" fontId="10" fillId="2" borderId="0" xfId="2" applyFont="1" applyFill="1" applyAlignment="1">
      <alignment horizontal="left" vertical="center"/>
    </xf>
    <xf numFmtId="0" fontId="4" fillId="2" borderId="0" xfId="0" applyFont="1" applyFill="1" applyAlignment="1">
      <alignment horizontal="center" vertical="center"/>
    </xf>
    <xf numFmtId="0" fontId="10" fillId="0" borderId="0" xfId="2" applyFont="1" applyAlignment="1">
      <alignment horizontal="left" vertical="center"/>
    </xf>
    <xf numFmtId="0" fontId="10" fillId="0" borderId="0" xfId="2" applyFont="1" applyAlignment="1">
      <alignment horizontal="center" vertical="center" wrapText="1"/>
    </xf>
    <xf numFmtId="0" fontId="12" fillId="0" borderId="13" xfId="0" applyFont="1" applyBorder="1" applyAlignment="1" applyProtection="1">
      <alignment wrapText="1"/>
      <protection locked="0"/>
    </xf>
    <xf numFmtId="0" fontId="2" fillId="2" borderId="0" xfId="0" applyFont="1" applyFill="1" applyProtection="1">
      <protection locked="0"/>
    </xf>
    <xf numFmtId="14" fontId="12" fillId="3" borderId="35" xfId="0" applyNumberFormat="1" applyFont="1" applyFill="1" applyBorder="1" applyAlignment="1" applyProtection="1">
      <alignment horizontal="left" vertical="top" wrapText="1"/>
      <protection locked="0"/>
    </xf>
    <xf numFmtId="0" fontId="12" fillId="0" borderId="27" xfId="0" applyFont="1" applyBorder="1" applyAlignment="1" applyProtection="1">
      <alignment vertical="center" wrapText="1"/>
      <protection locked="0"/>
    </xf>
    <xf numFmtId="0" fontId="12" fillId="0" borderId="27" xfId="2" applyFont="1" applyBorder="1" applyAlignment="1" applyProtection="1">
      <alignment horizontal="left" vertical="center" wrapText="1"/>
      <protection locked="0"/>
    </xf>
    <xf numFmtId="0" fontId="12" fillId="0" borderId="1" xfId="2" applyFont="1" applyBorder="1" applyAlignment="1" applyProtection="1">
      <alignment horizontal="center" vertical="center" wrapText="1"/>
      <protection locked="0"/>
    </xf>
    <xf numFmtId="0" fontId="12" fillId="0" borderId="1" xfId="2"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14" fontId="12" fillId="0" borderId="27" xfId="0" applyNumberFormat="1" applyFont="1" applyBorder="1" applyAlignment="1" applyProtection="1">
      <alignment horizontal="center" vertical="center"/>
      <protection locked="0"/>
    </xf>
    <xf numFmtId="0" fontId="10" fillId="2" borderId="0" xfId="2" applyFont="1" applyFill="1" applyAlignment="1">
      <alignment horizontal="center" vertical="center"/>
    </xf>
    <xf numFmtId="0" fontId="10" fillId="0" borderId="36" xfId="0" applyFont="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14" fontId="12" fillId="3" borderId="35" xfId="0" applyNumberFormat="1" applyFont="1" applyFill="1" applyBorder="1" applyAlignment="1" applyProtection="1">
      <alignment horizontal="justify" vertical="top" wrapText="1"/>
      <protection locked="0"/>
    </xf>
    <xf numFmtId="14" fontId="12" fillId="0" borderId="35" xfId="0" applyNumberFormat="1" applyFont="1" applyBorder="1" applyAlignment="1" applyProtection="1">
      <alignment horizontal="left" vertical="top" wrapText="1"/>
      <protection locked="0"/>
    </xf>
    <xf numFmtId="14" fontId="12" fillId="3" borderId="29" xfId="0" applyNumberFormat="1" applyFont="1" applyFill="1" applyBorder="1" applyAlignment="1" applyProtection="1">
      <alignment vertical="top" wrapText="1"/>
      <protection locked="0"/>
    </xf>
    <xf numFmtId="14" fontId="12" fillId="3" borderId="2" xfId="0" applyNumberFormat="1" applyFont="1" applyFill="1" applyBorder="1" applyAlignment="1" applyProtection="1">
      <alignment horizontal="left" vertical="top" wrapText="1"/>
      <protection locked="0"/>
    </xf>
    <xf numFmtId="14" fontId="12" fillId="3" borderId="9" xfId="0" applyNumberFormat="1" applyFont="1" applyFill="1" applyBorder="1" applyAlignment="1" applyProtection="1">
      <alignment horizontal="left" vertical="top" wrapText="1"/>
      <protection locked="0"/>
    </xf>
    <xf numFmtId="14" fontId="12" fillId="4" borderId="35" xfId="0" applyNumberFormat="1" applyFont="1" applyFill="1" applyBorder="1" applyAlignment="1" applyProtection="1">
      <alignment horizontal="left" vertical="top" wrapText="1"/>
      <protection locked="0"/>
    </xf>
    <xf numFmtId="14" fontId="12" fillId="3" borderId="26" xfId="0" applyNumberFormat="1" applyFont="1" applyFill="1" applyBorder="1" applyAlignment="1" applyProtection="1">
      <alignment horizontal="left" vertical="top" wrapText="1"/>
      <protection locked="0"/>
    </xf>
    <xf numFmtId="0" fontId="12" fillId="0" borderId="35" xfId="0" applyFont="1" applyBorder="1" applyAlignment="1" applyProtection="1">
      <alignment vertical="center" wrapText="1"/>
      <protection locked="0"/>
    </xf>
    <xf numFmtId="0" fontId="12" fillId="0" borderId="35" xfId="2" applyFont="1" applyBorder="1" applyAlignment="1" applyProtection="1">
      <alignment horizontal="left" vertical="center" wrapText="1"/>
      <protection locked="0"/>
    </xf>
    <xf numFmtId="0" fontId="12" fillId="0" borderId="35" xfId="2" applyFont="1" applyBorder="1" applyAlignment="1" applyProtection="1">
      <alignment horizontal="center" vertical="center" wrapText="1"/>
      <protection locked="0"/>
    </xf>
    <xf numFmtId="0" fontId="12" fillId="4" borderId="35" xfId="2" applyFont="1" applyFill="1" applyBorder="1" applyAlignment="1" applyProtection="1">
      <alignment horizontal="center" vertical="center" wrapText="1"/>
      <protection locked="0"/>
    </xf>
    <xf numFmtId="0" fontId="12" fillId="4" borderId="26" xfId="0" applyFont="1" applyFill="1" applyBorder="1" applyAlignment="1" applyProtection="1">
      <alignment horizontal="center" vertical="center" wrapText="1"/>
      <protection hidden="1"/>
    </xf>
    <xf numFmtId="0" fontId="12" fillId="4" borderId="35" xfId="0" applyFont="1" applyFill="1" applyBorder="1" applyAlignment="1" applyProtection="1">
      <alignment horizontal="center" vertical="center" wrapText="1"/>
      <protection hidden="1"/>
    </xf>
    <xf numFmtId="0" fontId="12" fillId="0" borderId="35" xfId="0" applyFont="1" applyBorder="1" applyAlignment="1" applyProtection="1">
      <alignment horizontal="left" vertical="center" wrapText="1"/>
      <protection locked="0"/>
    </xf>
    <xf numFmtId="14" fontId="12" fillId="0" borderId="35" xfId="0" applyNumberFormat="1" applyFont="1" applyBorder="1" applyAlignment="1" applyProtection="1">
      <alignment horizontal="center" vertical="center" wrapText="1"/>
      <protection locked="0"/>
    </xf>
    <xf numFmtId="14" fontId="12" fillId="0" borderId="35" xfId="0" applyNumberFormat="1" applyFont="1" applyBorder="1" applyAlignment="1" applyProtection="1">
      <alignment horizontal="center" vertical="center"/>
      <protection locked="0"/>
    </xf>
    <xf numFmtId="0" fontId="12" fillId="0" borderId="0" xfId="0" applyFont="1"/>
    <xf numFmtId="14" fontId="12" fillId="3" borderId="1" xfId="0" applyNumberFormat="1" applyFont="1" applyFill="1" applyBorder="1" applyAlignment="1" applyProtection="1">
      <alignment horizontal="left" vertical="top" wrapText="1"/>
      <protection locked="0"/>
    </xf>
    <xf numFmtId="0" fontId="12" fillId="0" borderId="1" xfId="0" applyFont="1" applyBorder="1" applyAlignment="1" applyProtection="1">
      <alignment vertical="center" wrapText="1"/>
      <protection locked="0"/>
    </xf>
    <xf numFmtId="0" fontId="10" fillId="0" borderId="38" xfId="0" applyFont="1" applyBorder="1" applyAlignment="1" applyProtection="1">
      <alignment horizontal="center" vertical="center" wrapText="1"/>
      <protection locked="0"/>
    </xf>
    <xf numFmtId="14" fontId="12" fillId="3" borderId="1" xfId="0" applyNumberFormat="1" applyFont="1" applyFill="1" applyBorder="1" applyAlignment="1" applyProtection="1">
      <alignment horizontal="justify" vertical="top" wrapText="1"/>
      <protection locked="0"/>
    </xf>
    <xf numFmtId="14" fontId="12" fillId="0" borderId="1" xfId="0" applyNumberFormat="1" applyFont="1" applyBorder="1" applyAlignment="1" applyProtection="1">
      <alignment horizontal="left" vertical="top" wrapText="1"/>
      <protection locked="0"/>
    </xf>
    <xf numFmtId="14" fontId="12" fillId="3" borderId="5" xfId="0" applyNumberFormat="1" applyFont="1" applyFill="1" applyBorder="1" applyAlignment="1" applyProtection="1">
      <alignment horizontal="left" vertical="top" wrapText="1"/>
      <protection locked="0"/>
    </xf>
    <xf numFmtId="14" fontId="12" fillId="3" borderId="11" xfId="0" applyNumberFormat="1" applyFont="1" applyFill="1" applyBorder="1" applyAlignment="1" applyProtection="1">
      <alignment horizontal="left" vertical="top" wrapText="1"/>
      <protection locked="0"/>
    </xf>
    <xf numFmtId="14" fontId="12" fillId="4" borderId="1" xfId="0" applyNumberFormat="1" applyFont="1" applyFill="1" applyBorder="1" applyAlignment="1" applyProtection="1">
      <alignment horizontal="left" vertical="top" wrapText="1"/>
      <protection locked="0"/>
    </xf>
    <xf numFmtId="14" fontId="12" fillId="3" borderId="29" xfId="0" applyNumberFormat="1" applyFont="1" applyFill="1" applyBorder="1" applyAlignment="1" applyProtection="1">
      <alignment horizontal="left" vertical="top" wrapText="1"/>
      <protection locked="0"/>
    </xf>
    <xf numFmtId="0" fontId="12" fillId="4" borderId="1" xfId="2" applyFont="1" applyFill="1" applyBorder="1" applyAlignment="1" applyProtection="1">
      <alignment horizontal="center" vertical="center" wrapText="1"/>
      <protection locked="0"/>
    </xf>
    <xf numFmtId="0" fontId="12" fillId="4" borderId="29"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left" vertical="center" wrapText="1"/>
      <protection locked="0"/>
    </xf>
    <xf numFmtId="14" fontId="12" fillId="0" borderId="1" xfId="0" applyNumberFormat="1"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protection locked="0"/>
    </xf>
    <xf numFmtId="0" fontId="12" fillId="0" borderId="37" xfId="0" applyFont="1" applyBorder="1" applyProtection="1">
      <protection locked="0"/>
    </xf>
    <xf numFmtId="14" fontId="12" fillId="3" borderId="27" xfId="0" applyNumberFormat="1" applyFont="1" applyFill="1" applyBorder="1" applyAlignment="1" applyProtection="1">
      <alignment horizontal="left" vertical="top" wrapText="1"/>
      <protection locked="0"/>
    </xf>
    <xf numFmtId="0" fontId="12" fillId="0" borderId="27" xfId="2" applyFont="1" applyBorder="1" applyAlignment="1" applyProtection="1">
      <alignment horizontal="center" vertical="center" wrapText="1"/>
      <protection locked="0"/>
    </xf>
    <xf numFmtId="14" fontId="12" fillId="3" borderId="23" xfId="0" applyNumberFormat="1" applyFont="1" applyFill="1" applyBorder="1" applyAlignment="1" applyProtection="1">
      <alignment horizontal="left" vertical="top" wrapText="1"/>
      <protection locked="0"/>
    </xf>
    <xf numFmtId="14" fontId="12" fillId="3" borderId="21" xfId="0" applyNumberFormat="1" applyFont="1" applyFill="1" applyBorder="1" applyAlignment="1" applyProtection="1">
      <alignment horizontal="left" vertical="top" wrapText="1"/>
      <protection locked="0"/>
    </xf>
    <xf numFmtId="14" fontId="12" fillId="3" borderId="24" xfId="0" applyNumberFormat="1" applyFont="1" applyFill="1" applyBorder="1" applyAlignment="1" applyProtection="1">
      <alignment horizontal="left" vertical="top" wrapText="1"/>
      <protection locked="0"/>
    </xf>
    <xf numFmtId="14" fontId="12" fillId="4" borderId="27" xfId="0" applyNumberFormat="1" applyFont="1" applyFill="1" applyBorder="1" applyAlignment="1" applyProtection="1">
      <alignment horizontal="left" vertical="top" wrapText="1"/>
      <protection locked="0"/>
    </xf>
    <xf numFmtId="0" fontId="12" fillId="4" borderId="27" xfId="2" applyFont="1" applyFill="1" applyBorder="1" applyAlignment="1" applyProtection="1">
      <alignment horizontal="center" vertical="center" wrapText="1"/>
      <protection locked="0"/>
    </xf>
    <xf numFmtId="0" fontId="12" fillId="4" borderId="23" xfId="0" applyFont="1" applyFill="1" applyBorder="1" applyAlignment="1" applyProtection="1">
      <alignment horizontal="center" vertical="center" wrapText="1"/>
      <protection hidden="1"/>
    </xf>
    <xf numFmtId="0" fontId="12" fillId="4" borderId="27" xfId="0" applyFont="1" applyFill="1" applyBorder="1" applyAlignment="1" applyProtection="1">
      <alignment horizontal="center" vertical="center" wrapText="1"/>
      <protection hidden="1"/>
    </xf>
    <xf numFmtId="14" fontId="12" fillId="0" borderId="27" xfId="0" applyNumberFormat="1" applyFont="1" applyBorder="1" applyAlignment="1" applyProtection="1">
      <alignment horizontal="center" vertical="center" wrapText="1"/>
      <protection locked="0"/>
    </xf>
    <xf numFmtId="0" fontId="12" fillId="0" borderId="40" xfId="0" applyFont="1" applyBorder="1" applyAlignment="1" applyProtection="1">
      <alignment wrapText="1"/>
      <protection locked="0"/>
    </xf>
    <xf numFmtId="0" fontId="12" fillId="0" borderId="1" xfId="0" applyFont="1" applyBorder="1" applyAlignment="1" applyProtection="1">
      <alignment horizontal="center" vertical="center"/>
      <protection locked="0"/>
    </xf>
    <xf numFmtId="0" fontId="4" fillId="2" borderId="0" xfId="0" applyFont="1" applyFill="1" applyAlignment="1">
      <alignment horizontal="center"/>
    </xf>
    <xf numFmtId="0" fontId="3" fillId="2" borderId="0" xfId="0" applyFont="1" applyFill="1"/>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14" fontId="12" fillId="2" borderId="35" xfId="0" applyNumberFormat="1" applyFont="1" applyFill="1" applyBorder="1" applyAlignment="1" applyProtection="1">
      <alignment horizontal="left" vertical="top" wrapText="1"/>
      <protection locked="0"/>
    </xf>
    <xf numFmtId="0" fontId="12" fillId="2" borderId="27" xfId="2" applyFont="1" applyFill="1" applyBorder="1" applyAlignment="1" applyProtection="1">
      <alignment horizontal="left" vertical="center" wrapText="1"/>
      <protection locked="0"/>
    </xf>
    <xf numFmtId="14" fontId="12" fillId="2" borderId="1" xfId="0" applyNumberFormat="1" applyFont="1" applyFill="1" applyBorder="1" applyAlignment="1" applyProtection="1">
      <alignment horizontal="left" vertical="top" wrapText="1"/>
      <protection locked="0"/>
    </xf>
    <xf numFmtId="0" fontId="12" fillId="2" borderId="1" xfId="2" applyFont="1" applyFill="1" applyBorder="1" applyAlignment="1" applyProtection="1">
      <alignment horizontal="left" vertical="center" wrapText="1"/>
      <protection locked="0"/>
    </xf>
    <xf numFmtId="0" fontId="12" fillId="2" borderId="26" xfId="2" applyFont="1" applyFill="1" applyBorder="1" applyAlignment="1" applyProtection="1">
      <alignment horizontal="left" vertical="center" wrapText="1"/>
      <protection locked="0"/>
    </xf>
    <xf numFmtId="14" fontId="12" fillId="2" borderId="27" xfId="0" applyNumberFormat="1" applyFont="1" applyFill="1" applyBorder="1" applyAlignment="1" applyProtection="1">
      <alignment horizontal="left" vertical="top" wrapText="1"/>
      <protection locked="0"/>
    </xf>
    <xf numFmtId="14" fontId="12" fillId="2" borderId="34" xfId="0" applyNumberFormat="1" applyFont="1" applyFill="1" applyBorder="1" applyAlignment="1" applyProtection="1">
      <alignment horizontal="left" vertical="top" wrapText="1"/>
      <protection locked="0"/>
    </xf>
    <xf numFmtId="0" fontId="12" fillId="2" borderId="1" xfId="2" applyFont="1" applyFill="1" applyBorder="1" applyAlignment="1" applyProtection="1">
      <alignment horizontal="center" vertical="center" wrapText="1"/>
      <protection locked="0"/>
    </xf>
    <xf numFmtId="14" fontId="12" fillId="2" borderId="26" xfId="0" applyNumberFormat="1" applyFont="1" applyFill="1" applyBorder="1" applyAlignment="1" applyProtection="1">
      <alignment horizontal="left" vertical="top" wrapText="1"/>
      <protection locked="0"/>
    </xf>
    <xf numFmtId="0" fontId="12" fillId="0" borderId="1" xfId="0" applyFont="1" applyBorder="1"/>
    <xf numFmtId="0" fontId="12" fillId="2" borderId="35" xfId="2" applyFont="1" applyFill="1" applyBorder="1" applyAlignment="1" applyProtection="1">
      <alignment horizontal="left" vertical="center" wrapText="1"/>
      <protection locked="0"/>
    </xf>
    <xf numFmtId="9" fontId="12" fillId="0" borderId="35" xfId="1" applyFont="1" applyBorder="1" applyAlignment="1" applyProtection="1">
      <alignment horizontal="center" vertical="center" wrapText="1"/>
      <protection locked="0"/>
    </xf>
    <xf numFmtId="0" fontId="10" fillId="2" borderId="27" xfId="2" applyFont="1" applyFill="1" applyBorder="1" applyAlignment="1">
      <alignment horizontal="center" vertical="center"/>
    </xf>
    <xf numFmtId="0" fontId="10" fillId="0" borderId="27" xfId="0" applyFont="1" applyBorder="1" applyAlignment="1" applyProtection="1">
      <alignment horizontal="center" vertical="center" wrapText="1"/>
      <protection locked="0"/>
    </xf>
    <xf numFmtId="0" fontId="12" fillId="3" borderId="27" xfId="0" applyFont="1" applyFill="1" applyBorder="1" applyAlignment="1" applyProtection="1">
      <alignment horizontal="center" vertical="center" wrapText="1"/>
      <protection locked="0"/>
    </xf>
    <xf numFmtId="0" fontId="12" fillId="0" borderId="27" xfId="0" applyFont="1" applyBorder="1" applyAlignment="1" applyProtection="1">
      <alignment wrapText="1"/>
      <protection locked="0"/>
    </xf>
    <xf numFmtId="0" fontId="12" fillId="0" borderId="27" xfId="0" applyFont="1" applyBorder="1"/>
    <xf numFmtId="0" fontId="10" fillId="2" borderId="1" xfId="2"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0" borderId="1" xfId="0" applyFont="1" applyBorder="1" applyProtection="1">
      <protection locked="0"/>
    </xf>
    <xf numFmtId="0" fontId="10" fillId="2" borderId="24" xfId="2" applyFont="1" applyFill="1" applyBorder="1" applyAlignment="1">
      <alignment horizontal="center" vertical="center"/>
    </xf>
    <xf numFmtId="0" fontId="10" fillId="2" borderId="11" xfId="2" applyFont="1" applyFill="1" applyBorder="1" applyAlignment="1">
      <alignment horizontal="center" vertical="center"/>
    </xf>
    <xf numFmtId="14" fontId="12" fillId="2" borderId="23" xfId="0" applyNumberFormat="1" applyFont="1" applyFill="1" applyBorder="1" applyAlignment="1" applyProtection="1">
      <alignment horizontal="left" vertical="top" wrapText="1"/>
      <protection locked="0"/>
    </xf>
    <xf numFmtId="0" fontId="4" fillId="2" borderId="0" xfId="0" applyFont="1" applyFill="1" applyAlignment="1">
      <alignment horizontal="left"/>
    </xf>
    <xf numFmtId="0" fontId="4" fillId="2" borderId="0" xfId="0" applyFont="1" applyFill="1" applyAlignment="1">
      <alignment wrapText="1"/>
    </xf>
    <xf numFmtId="0" fontId="9" fillId="2" borderId="12" xfId="2" applyFont="1" applyFill="1" applyBorder="1" applyAlignment="1" applyProtection="1">
      <alignment horizontal="left" vertical="center"/>
      <protection locked="0"/>
    </xf>
    <xf numFmtId="0" fontId="9" fillId="2" borderId="10" xfId="2" applyFont="1" applyFill="1" applyBorder="1" applyAlignment="1" applyProtection="1">
      <alignment horizontal="left" vertical="center"/>
      <protection locked="0"/>
    </xf>
    <xf numFmtId="0" fontId="10" fillId="0" borderId="10" xfId="2" applyFont="1" applyBorder="1" applyAlignment="1" applyProtection="1">
      <alignment horizontal="center" vertical="center"/>
      <protection locked="0"/>
    </xf>
    <xf numFmtId="0" fontId="4" fillId="0" borderId="10" xfId="0" applyFont="1" applyBorder="1" applyProtection="1">
      <protection locked="0"/>
    </xf>
    <xf numFmtId="0" fontId="16" fillId="2" borderId="0" xfId="0" applyFont="1" applyFill="1"/>
    <xf numFmtId="0" fontId="16" fillId="2" borderId="26" xfId="0" applyFont="1" applyFill="1" applyBorder="1" applyAlignment="1">
      <alignment horizontal="center" vertical="center" wrapText="1"/>
    </xf>
    <xf numFmtId="0" fontId="16" fillId="2" borderId="26" xfId="0" applyFont="1" applyFill="1" applyBorder="1" applyAlignment="1">
      <alignment horizontal="left"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2"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1" xfId="2"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9" xfId="0" applyFont="1" applyFill="1" applyBorder="1" applyAlignment="1">
      <alignment horizontal="left" vertical="center" wrapText="1"/>
    </xf>
    <xf numFmtId="0" fontId="16" fillId="2" borderId="5"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6"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7"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2" applyFont="1" applyFill="1" applyAlignment="1">
      <alignment horizontal="center" vertical="center"/>
    </xf>
    <xf numFmtId="0" fontId="16" fillId="2" borderId="26" xfId="2" applyFont="1" applyFill="1" applyBorder="1" applyAlignment="1">
      <alignment horizontal="center" vertical="center" wrapText="1"/>
    </xf>
    <xf numFmtId="0" fontId="16" fillId="2" borderId="12"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11" xfId="2" applyFont="1" applyFill="1" applyBorder="1" applyAlignment="1">
      <alignment horizontal="center" vertical="center"/>
    </xf>
    <xf numFmtId="0" fontId="16" fillId="2" borderId="26" xfId="2" applyFont="1" applyFill="1" applyBorder="1" applyAlignment="1">
      <alignment horizontal="center" vertical="center"/>
    </xf>
    <xf numFmtId="0" fontId="15"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6" xfId="0" applyFont="1" applyFill="1" applyBorder="1" applyAlignment="1">
      <alignment horizontal="center" vertical="center" wrapText="1"/>
    </xf>
    <xf numFmtId="0" fontId="16" fillId="2" borderId="29" xfId="2" applyFont="1" applyFill="1" applyBorder="1" applyAlignment="1">
      <alignment horizontal="center" vertical="center" wrapText="1"/>
    </xf>
    <xf numFmtId="0" fontId="16" fillId="2" borderId="29" xfId="2" applyFont="1" applyFill="1" applyBorder="1" applyAlignment="1">
      <alignment horizontal="center" vertical="center"/>
    </xf>
    <xf numFmtId="0" fontId="15" fillId="2" borderId="29"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5" xfId="0" applyFont="1" applyFill="1" applyBorder="1" applyAlignment="1">
      <alignment horizontal="left" vertical="center" wrapText="1"/>
    </xf>
    <xf numFmtId="0" fontId="16" fillId="2" borderId="35"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16" fillId="2" borderId="35" xfId="2" applyFont="1" applyFill="1" applyBorder="1" applyAlignment="1">
      <alignment horizontal="center" vertical="center"/>
    </xf>
    <xf numFmtId="0" fontId="15" fillId="2" borderId="3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 xfId="2" applyFont="1" applyFill="1" applyBorder="1" applyAlignment="1" applyProtection="1">
      <alignment horizontal="left" vertical="center" wrapText="1"/>
      <protection locked="0"/>
    </xf>
    <xf numFmtId="0" fontId="12" fillId="2" borderId="29" xfId="0" applyFont="1" applyFill="1" applyBorder="1" applyAlignment="1" applyProtection="1">
      <alignment horizontal="center" vertical="center" wrapText="1"/>
      <protection locked="0"/>
    </xf>
    <xf numFmtId="14" fontId="12" fillId="2" borderId="29" xfId="0" applyNumberFormat="1" applyFont="1" applyFill="1" applyBorder="1" applyAlignment="1" applyProtection="1">
      <alignment horizontal="left" vertical="top" wrapText="1"/>
      <protection locked="0"/>
    </xf>
    <xf numFmtId="0" fontId="12" fillId="6" borderId="27" xfId="0"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34" xfId="0" applyFont="1" applyFill="1" applyBorder="1" applyAlignment="1" applyProtection="1">
      <alignment horizontal="center" vertical="center" wrapText="1"/>
      <protection locked="0"/>
    </xf>
    <xf numFmtId="0" fontId="12" fillId="6" borderId="23" xfId="0" applyFont="1" applyFill="1" applyBorder="1" applyAlignment="1" applyProtection="1">
      <alignment horizontal="center" vertical="center" wrapText="1"/>
      <protection locked="0"/>
    </xf>
    <xf numFmtId="0" fontId="12" fillId="6" borderId="29" xfId="0" applyFont="1" applyFill="1" applyBorder="1" applyAlignment="1" applyProtection="1">
      <alignment horizontal="center" vertical="center" wrapText="1"/>
      <protection locked="0"/>
    </xf>
    <xf numFmtId="0" fontId="12" fillId="6" borderId="3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14" fontId="12" fillId="2" borderId="23" xfId="0" applyNumberFormat="1" applyFont="1" applyFill="1" applyBorder="1" applyAlignment="1" applyProtection="1">
      <alignment horizontal="center" vertical="center" wrapText="1"/>
      <protection locked="0"/>
    </xf>
    <xf numFmtId="14" fontId="12" fillId="2" borderId="29" xfId="0" applyNumberFormat="1"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2" fillId="6" borderId="30" xfId="0" applyFont="1" applyFill="1" applyBorder="1" applyAlignment="1" applyProtection="1">
      <alignment horizontal="center" vertical="center" wrapText="1"/>
      <protection locked="0"/>
    </xf>
    <xf numFmtId="0" fontId="12" fillId="6" borderId="22"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5" fillId="2" borderId="32" xfId="0" applyFont="1" applyFill="1" applyBorder="1" applyAlignment="1" applyProtection="1">
      <alignment horizontal="center" vertical="center" wrapText="1"/>
      <protection locked="0"/>
    </xf>
    <xf numFmtId="0" fontId="12" fillId="6" borderId="33" xfId="0"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14" fontId="12" fillId="2" borderId="32" xfId="0" applyNumberFormat="1" applyFont="1" applyFill="1" applyBorder="1" applyAlignment="1" applyProtection="1">
      <alignment horizontal="center" vertical="center" wrapText="1"/>
      <protection locked="0"/>
    </xf>
    <xf numFmtId="14" fontId="4" fillId="2" borderId="23" xfId="0" applyNumberFormat="1" applyFont="1" applyFill="1" applyBorder="1" applyAlignment="1" applyProtection="1">
      <alignment horizontal="left" vertical="center" wrapText="1"/>
      <protection locked="0"/>
    </xf>
    <xf numFmtId="14" fontId="4" fillId="2" borderId="29" xfId="0" applyNumberFormat="1" applyFont="1" applyFill="1" applyBorder="1" applyAlignment="1" applyProtection="1">
      <alignment horizontal="left" vertical="center" wrapText="1"/>
      <protection locked="0"/>
    </xf>
    <xf numFmtId="14" fontId="4" fillId="2" borderId="32" xfId="0" applyNumberFormat="1" applyFont="1" applyFill="1" applyBorder="1" applyAlignment="1" applyProtection="1">
      <alignment horizontal="left" vertical="center" wrapText="1"/>
      <protection locked="0"/>
    </xf>
    <xf numFmtId="0" fontId="13" fillId="5" borderId="26"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3" fillId="5" borderId="26" xfId="2" applyFont="1" applyFill="1" applyBorder="1" applyAlignment="1">
      <alignment horizontal="center" vertical="center" wrapText="1"/>
    </xf>
    <xf numFmtId="0" fontId="13" fillId="5" borderId="29" xfId="2" applyFont="1" applyFill="1" applyBorder="1" applyAlignment="1">
      <alignment horizontal="center" vertical="center" wrapText="1"/>
    </xf>
    <xf numFmtId="0" fontId="13" fillId="5" borderId="32" xfId="2"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16" fillId="2" borderId="27" xfId="0" applyFont="1" applyFill="1" applyBorder="1" applyAlignment="1">
      <alignment horizontal="center" vertical="center" wrapText="1"/>
    </xf>
    <xf numFmtId="0" fontId="13" fillId="5" borderId="23" xfId="2" applyFont="1" applyFill="1" applyBorder="1" applyAlignment="1">
      <alignment horizontal="center" vertical="center"/>
    </xf>
    <xf numFmtId="0" fontId="13" fillId="5" borderId="29" xfId="2" applyFont="1" applyFill="1" applyBorder="1" applyAlignment="1">
      <alignment horizontal="center" vertical="center"/>
    </xf>
    <xf numFmtId="0" fontId="13" fillId="5" borderId="32" xfId="2" applyFont="1" applyFill="1" applyBorder="1" applyAlignment="1">
      <alignment horizontal="center" vertical="center"/>
    </xf>
    <xf numFmtId="0" fontId="13" fillId="5" borderId="23"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5" borderId="16" xfId="2" applyFont="1" applyFill="1" applyBorder="1" applyAlignment="1">
      <alignment horizontal="center" vertical="center"/>
    </xf>
    <xf numFmtId="0" fontId="13" fillId="5" borderId="22" xfId="2" applyFont="1" applyFill="1" applyBorder="1" applyAlignment="1">
      <alignment horizontal="center" vertical="center"/>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8" xfId="0" applyFont="1" applyFill="1" applyBorder="1" applyAlignment="1">
      <alignment horizontal="center" vertical="center" wrapText="1"/>
    </xf>
    <xf numFmtId="0" fontId="9" fillId="2" borderId="10" xfId="2" applyFont="1" applyFill="1" applyBorder="1" applyAlignment="1" applyProtection="1">
      <alignment horizontal="left" vertical="center" wrapText="1"/>
      <protection locked="0"/>
    </xf>
    <xf numFmtId="0" fontId="6" fillId="2" borderId="1" xfId="2" applyFont="1" applyFill="1" applyBorder="1" applyAlignment="1">
      <alignment horizont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0" xfId="2" applyFont="1" applyFill="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8" fillId="0" borderId="1" xfId="0" applyFont="1" applyBorder="1" applyAlignment="1">
      <alignment horizontal="left"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0" xfId="0" applyFont="1" applyAlignment="1">
      <alignment horizontal="left" wrapText="1"/>
    </xf>
    <xf numFmtId="0" fontId="8" fillId="0" borderId="6" xfId="0" applyFont="1" applyBorder="1" applyAlignment="1">
      <alignment horizontal="left" wrapText="1"/>
    </xf>
    <xf numFmtId="0" fontId="9" fillId="2" borderId="8" xfId="2" applyFont="1" applyFill="1" applyBorder="1" applyAlignment="1" applyProtection="1">
      <alignment horizontal="left" vertical="center" wrapText="1"/>
      <protection locked="0"/>
    </xf>
    <xf numFmtId="16" fontId="18" fillId="0" borderId="2" xfId="2" applyNumberFormat="1" applyFont="1" applyBorder="1" applyAlignment="1">
      <alignment horizontal="center" vertical="center" wrapText="1"/>
    </xf>
    <xf numFmtId="16" fontId="18" fillId="0" borderId="3" xfId="2" applyNumberFormat="1" applyFont="1" applyBorder="1" applyAlignment="1">
      <alignment horizontal="center" vertical="center" wrapText="1"/>
    </xf>
    <xf numFmtId="16" fontId="18" fillId="0" borderId="7" xfId="2" applyNumberFormat="1" applyFont="1" applyBorder="1" applyAlignment="1">
      <alignment horizontal="center" vertical="center" wrapText="1"/>
    </xf>
    <xf numFmtId="16" fontId="18" fillId="0" borderId="8" xfId="2" applyNumberFormat="1" applyFont="1" applyBorder="1" applyAlignment="1">
      <alignment horizontal="center" vertical="center" wrapText="1"/>
    </xf>
    <xf numFmtId="14" fontId="4" fillId="2" borderId="23" xfId="0" applyNumberFormat="1"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12" fillId="2" borderId="23" xfId="0" applyFont="1" applyFill="1" applyBorder="1" applyAlignment="1" applyProtection="1">
      <alignment vertical="center" wrapText="1"/>
      <protection locked="0"/>
    </xf>
    <xf numFmtId="0" fontId="4" fillId="2" borderId="27" xfId="2" applyFont="1" applyFill="1" applyBorder="1" applyAlignment="1" applyProtection="1">
      <alignment horizontal="left" vertical="center" wrapText="1"/>
      <protection locked="0"/>
    </xf>
    <xf numFmtId="14" fontId="12" fillId="2" borderId="29" xfId="0" applyNumberFormat="1" applyFont="1" applyFill="1" applyBorder="1" applyAlignment="1" applyProtection="1">
      <alignment vertical="center" wrapText="1"/>
      <protection locked="0"/>
    </xf>
    <xf numFmtId="14" fontId="4" fillId="2" borderId="29" xfId="0" applyNumberFormat="1" applyFont="1" applyFill="1" applyBorder="1" applyAlignment="1" applyProtection="1">
      <alignment vertical="center" wrapText="1"/>
      <protection locked="0"/>
    </xf>
    <xf numFmtId="0" fontId="4" fillId="2" borderId="29" xfId="0" applyFont="1" applyFill="1" applyBorder="1" applyAlignment="1" applyProtection="1">
      <alignment vertical="center" wrapText="1"/>
      <protection locked="0"/>
    </xf>
    <xf numFmtId="0" fontId="12" fillId="2" borderId="29" xfId="0" applyFont="1" applyFill="1" applyBorder="1" applyAlignment="1" applyProtection="1">
      <alignment vertical="center" wrapText="1"/>
      <protection locked="0"/>
    </xf>
    <xf numFmtId="14" fontId="12" fillId="2" borderId="37" xfId="0" applyNumberFormat="1" applyFont="1" applyFill="1" applyBorder="1" applyAlignment="1" applyProtection="1">
      <alignment horizontal="left" vertical="top" wrapText="1"/>
      <protection locked="0"/>
    </xf>
    <xf numFmtId="0" fontId="4" fillId="2" borderId="30" xfId="0" applyFont="1" applyFill="1" applyBorder="1" applyAlignment="1" applyProtection="1">
      <alignment horizontal="center" vertical="center" wrapText="1"/>
      <protection locked="0"/>
    </xf>
    <xf numFmtId="14" fontId="12" fillId="2" borderId="32" xfId="0" applyNumberFormat="1" applyFont="1" applyFill="1" applyBorder="1" applyAlignment="1" applyProtection="1">
      <alignment vertical="center" wrapText="1"/>
      <protection locked="0"/>
    </xf>
    <xf numFmtId="14" fontId="4" fillId="2" borderId="32" xfId="0" applyNumberFormat="1" applyFont="1" applyFill="1" applyBorder="1" applyAlignment="1" applyProtection="1">
      <alignment vertical="center" wrapText="1"/>
      <protection locked="0"/>
    </xf>
    <xf numFmtId="0" fontId="4" fillId="2" borderId="32" xfId="0" applyFont="1" applyFill="1" applyBorder="1" applyAlignment="1" applyProtection="1">
      <alignment vertical="center" wrapText="1"/>
      <protection locked="0"/>
    </xf>
    <xf numFmtId="0" fontId="12" fillId="2" borderId="32" xfId="0" applyFont="1" applyFill="1" applyBorder="1" applyAlignment="1" applyProtection="1">
      <alignment vertical="center" wrapText="1"/>
      <protection locked="0"/>
    </xf>
    <xf numFmtId="0" fontId="4" fillId="2" borderId="33" xfId="0" applyFont="1" applyFill="1" applyBorder="1" applyAlignment="1" applyProtection="1">
      <alignment horizontal="center" vertical="center" wrapText="1"/>
      <protection locked="0"/>
    </xf>
    <xf numFmtId="14" fontId="12" fillId="2" borderId="20" xfId="0" applyNumberFormat="1" applyFont="1" applyFill="1" applyBorder="1" applyAlignment="1" applyProtection="1">
      <alignment horizontal="center" vertical="center" wrapText="1"/>
      <protection locked="0"/>
    </xf>
    <xf numFmtId="14" fontId="12" fillId="2" borderId="28" xfId="0" applyNumberFormat="1" applyFont="1" applyFill="1" applyBorder="1" applyAlignment="1" applyProtection="1">
      <alignment horizontal="center" vertical="center" wrapText="1"/>
      <protection locked="0"/>
    </xf>
    <xf numFmtId="14" fontId="12" fillId="2" borderId="31" xfId="0" applyNumberFormat="1" applyFont="1" applyFill="1" applyBorder="1" applyAlignment="1" applyProtection="1">
      <alignment horizontal="center" vertical="center" wrapText="1"/>
      <protection locked="0"/>
    </xf>
    <xf numFmtId="14" fontId="12" fillId="2" borderId="41" xfId="0" applyNumberFormat="1" applyFont="1" applyFill="1" applyBorder="1" applyAlignment="1" applyProtection="1">
      <alignment horizontal="center" vertical="center" wrapText="1"/>
      <protection locked="0"/>
    </xf>
    <xf numFmtId="14" fontId="12" fillId="2" borderId="36" xfId="0" applyNumberFormat="1" applyFont="1" applyFill="1" applyBorder="1" applyAlignment="1" applyProtection="1">
      <alignment horizontal="center" vertical="center" wrapText="1"/>
      <protection locked="0"/>
    </xf>
    <xf numFmtId="14" fontId="12" fillId="2" borderId="38" xfId="0" applyNumberFormat="1" applyFont="1" applyFill="1" applyBorder="1" applyAlignment="1" applyProtection="1">
      <alignment horizontal="center" vertical="center" wrapText="1"/>
      <protection locked="0"/>
    </xf>
    <xf numFmtId="14" fontId="12" fillId="2" borderId="39" xfId="0" applyNumberFormat="1" applyFont="1" applyFill="1" applyBorder="1" applyAlignment="1" applyProtection="1">
      <alignment horizontal="center" vertical="center" wrapText="1"/>
      <protection locked="0"/>
    </xf>
    <xf numFmtId="0" fontId="12" fillId="2" borderId="34" xfId="2" applyFont="1" applyFill="1" applyBorder="1" applyAlignment="1" applyProtection="1">
      <alignment horizontal="left" vertical="center" wrapText="1"/>
      <protection locked="0"/>
    </xf>
    <xf numFmtId="0" fontId="12" fillId="2" borderId="20"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14" fontId="12" fillId="2" borderId="21" xfId="0" applyNumberFormat="1" applyFont="1" applyFill="1" applyBorder="1" applyAlignment="1" applyProtection="1">
      <alignment horizontal="left" vertical="top" wrapText="1"/>
      <protection locked="0"/>
    </xf>
    <xf numFmtId="14" fontId="12" fillId="2" borderId="24" xfId="0" applyNumberFormat="1" applyFont="1" applyFill="1" applyBorder="1" applyAlignment="1" applyProtection="1">
      <alignment horizontal="left" vertical="top" wrapText="1"/>
      <protection locked="0"/>
    </xf>
    <xf numFmtId="0" fontId="12" fillId="2" borderId="27" xfId="0" applyFont="1" applyFill="1" applyBorder="1" applyAlignment="1" applyProtection="1">
      <alignment vertical="center" wrapText="1"/>
      <protection locked="0"/>
    </xf>
    <xf numFmtId="0" fontId="12" fillId="2" borderId="27" xfId="2"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hidden="1"/>
    </xf>
    <xf numFmtId="0" fontId="12" fillId="2" borderId="27" xfId="0" applyFont="1" applyFill="1" applyBorder="1" applyAlignment="1" applyProtection="1">
      <alignment horizontal="center" vertical="center" wrapText="1"/>
      <protection hidden="1"/>
    </xf>
    <xf numFmtId="0" fontId="12" fillId="2" borderId="27" xfId="0" applyFont="1" applyFill="1" applyBorder="1" applyAlignment="1" applyProtection="1">
      <alignment horizontal="left" vertical="center" wrapText="1"/>
      <protection locked="0"/>
    </xf>
    <xf numFmtId="14" fontId="12" fillId="2" borderId="27" xfId="0" applyNumberFormat="1" applyFont="1" applyFill="1" applyBorder="1" applyAlignment="1" applyProtection="1">
      <alignment horizontal="center" vertical="center" wrapText="1"/>
      <protection locked="0"/>
    </xf>
    <xf numFmtId="14" fontId="12" fillId="2" borderId="27" xfId="0" applyNumberFormat="1" applyFont="1" applyFill="1" applyBorder="1" applyAlignment="1" applyProtection="1">
      <alignment horizontal="center" vertical="center"/>
      <protection locked="0"/>
    </xf>
    <xf numFmtId="0" fontId="12" fillId="2" borderId="40" xfId="0" applyFont="1" applyFill="1" applyBorder="1" applyAlignment="1" applyProtection="1">
      <alignment wrapText="1"/>
      <protection locked="0"/>
    </xf>
    <xf numFmtId="0" fontId="12" fillId="2" borderId="0" xfId="0" applyFont="1" applyFill="1"/>
    <xf numFmtId="14" fontId="12" fillId="2" borderId="5" xfId="0" applyNumberFormat="1" applyFont="1" applyFill="1" applyBorder="1" applyAlignment="1" applyProtection="1">
      <alignment horizontal="left" vertical="top" wrapText="1"/>
      <protection locked="0"/>
    </xf>
    <xf numFmtId="14" fontId="12" fillId="2" borderId="9" xfId="0" applyNumberFormat="1" applyFont="1" applyFill="1" applyBorder="1" applyAlignment="1" applyProtection="1">
      <alignment horizontal="left" vertical="top" wrapText="1"/>
      <protection locked="0"/>
    </xf>
    <xf numFmtId="0" fontId="12" fillId="2" borderId="35" xfId="0" applyFont="1" applyFill="1" applyBorder="1" applyAlignment="1" applyProtection="1">
      <alignment vertical="center" wrapText="1"/>
      <protection locked="0"/>
    </xf>
    <xf numFmtId="0" fontId="12" fillId="2" borderId="35" xfId="2"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left" vertical="center" wrapText="1"/>
      <protection locked="0"/>
    </xf>
    <xf numFmtId="14" fontId="12" fillId="2" borderId="35" xfId="0" applyNumberFormat="1" applyFont="1" applyFill="1" applyBorder="1" applyAlignment="1" applyProtection="1">
      <alignment horizontal="center" vertical="center" wrapText="1"/>
      <protection locked="0"/>
    </xf>
    <xf numFmtId="14" fontId="12" fillId="2" borderId="35" xfId="0" applyNumberFormat="1" applyFont="1" applyFill="1" applyBorder="1" applyAlignment="1" applyProtection="1">
      <alignment horizontal="center" vertical="center"/>
      <protection locked="0"/>
    </xf>
    <xf numFmtId="0" fontId="12" fillId="2" borderId="13" xfId="0" applyFont="1" applyFill="1" applyBorder="1" applyAlignment="1" applyProtection="1">
      <alignment wrapText="1"/>
      <protection locked="0"/>
    </xf>
    <xf numFmtId="0" fontId="10" fillId="2" borderId="38" xfId="0" applyFont="1" applyFill="1" applyBorder="1" applyAlignment="1" applyProtection="1">
      <alignment horizontal="center" vertical="center" wrapText="1"/>
      <protection locked="0"/>
    </xf>
    <xf numFmtId="14" fontId="12" fillId="2" borderId="11" xfId="0" applyNumberFormat="1" applyFont="1" applyFill="1" applyBorder="1" applyAlignment="1" applyProtection="1">
      <alignment horizontal="left" vertical="top" wrapText="1"/>
      <protection locked="0"/>
    </xf>
    <xf numFmtId="0" fontId="12" fillId="2" borderId="1" xfId="0" applyFont="1" applyFill="1" applyBorder="1" applyAlignment="1" applyProtection="1">
      <alignment vertical="center" wrapText="1"/>
      <protection locked="0"/>
    </xf>
    <xf numFmtId="0" fontId="12" fillId="2" borderId="1"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left" vertical="center" wrapText="1"/>
      <protection locked="0"/>
    </xf>
    <xf numFmtId="14" fontId="12" fillId="2" borderId="1" xfId="0" applyNumberFormat="1"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protection locked="0"/>
    </xf>
    <xf numFmtId="0" fontId="12" fillId="2" borderId="37" xfId="0" applyFont="1" applyFill="1" applyBorder="1" applyProtection="1">
      <protection locked="0"/>
    </xf>
    <xf numFmtId="0" fontId="12" fillId="2" borderId="1" xfId="0" applyFont="1" applyFill="1" applyBorder="1" applyAlignment="1" applyProtection="1">
      <alignment horizontal="center" vertical="center"/>
      <protection locked="0"/>
    </xf>
    <xf numFmtId="0" fontId="12" fillId="2" borderId="23" xfId="0" applyFont="1" applyFill="1" applyBorder="1" applyAlignment="1">
      <alignment horizontal="center"/>
    </xf>
    <xf numFmtId="0" fontId="12" fillId="2" borderId="29" xfId="0" applyFont="1" applyFill="1" applyBorder="1" applyAlignment="1">
      <alignment horizontal="center"/>
    </xf>
    <xf numFmtId="14" fontId="12" fillId="2" borderId="27" xfId="0" applyNumberFormat="1"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14" fontId="12" fillId="2" borderId="35" xfId="0" applyNumberFormat="1" applyFont="1" applyFill="1" applyBorder="1" applyAlignment="1" applyProtection="1">
      <alignment horizontal="center" vertical="center" wrapText="1"/>
      <protection locked="0"/>
    </xf>
    <xf numFmtId="0" fontId="12" fillId="2" borderId="35"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14" fontId="12" fillId="2" borderId="34" xfId="0" applyNumberFormat="1"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14" fontId="12" fillId="2" borderId="29" xfId="0" applyNumberFormat="1" applyFont="1" applyFill="1" applyBorder="1" applyAlignment="1" applyProtection="1">
      <alignment horizontal="left" vertical="center" wrapText="1"/>
      <protection locked="0"/>
    </xf>
    <xf numFmtId="14" fontId="12" fillId="2" borderId="23" xfId="0" applyNumberFormat="1" applyFont="1" applyFill="1" applyBorder="1" applyAlignment="1" applyProtection="1">
      <alignment horizontal="left" vertical="center" wrapText="1"/>
      <protection locked="0"/>
    </xf>
    <xf numFmtId="14" fontId="12" fillId="2" borderId="27" xfId="0" applyNumberFormat="1" applyFont="1" applyFill="1" applyBorder="1" applyAlignment="1" applyProtection="1">
      <alignment horizontal="left" vertical="center" wrapText="1"/>
      <protection locked="0"/>
    </xf>
    <xf numFmtId="14" fontId="12" fillId="2" borderId="35" xfId="0" applyNumberFormat="1" applyFont="1" applyFill="1" applyBorder="1" applyAlignment="1" applyProtection="1">
      <alignment horizontal="left" vertical="center" wrapText="1"/>
      <protection locked="0"/>
    </xf>
    <xf numFmtId="14" fontId="12" fillId="2" borderId="1" xfId="0" applyNumberFormat="1" applyFont="1" applyFill="1" applyBorder="1" applyAlignment="1" applyProtection="1">
      <alignment horizontal="left" vertical="center" wrapText="1"/>
      <protection locked="0"/>
    </xf>
    <xf numFmtId="14" fontId="12" fillId="2" borderId="34" xfId="0" applyNumberFormat="1"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12" fillId="2" borderId="27" xfId="0" applyFont="1" applyFill="1" applyBorder="1" applyAlignment="1" applyProtection="1">
      <alignment horizontal="left" vertical="center" wrapText="1"/>
      <protection locked="0"/>
    </xf>
    <xf numFmtId="0" fontId="12" fillId="2" borderId="35"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34" xfId="0" applyFont="1" applyFill="1" applyBorder="1" applyAlignment="1" applyProtection="1">
      <alignment horizontal="left" vertical="center" wrapText="1"/>
      <protection locked="0"/>
    </xf>
    <xf numFmtId="0" fontId="12" fillId="2" borderId="32" xfId="0" applyFont="1" applyFill="1" applyBorder="1" applyAlignment="1" applyProtection="1">
      <alignment horizontal="left" vertical="center" wrapText="1"/>
      <protection locked="0"/>
    </xf>
    <xf numFmtId="0" fontId="12" fillId="2" borderId="23" xfId="2" applyFont="1" applyFill="1" applyBorder="1" applyAlignment="1" applyProtection="1">
      <alignment horizontal="center" vertical="center" wrapText="1"/>
      <protection locked="0"/>
    </xf>
    <xf numFmtId="0" fontId="12" fillId="2" borderId="29" xfId="2" applyFont="1" applyFill="1" applyBorder="1" applyAlignment="1" applyProtection="1">
      <alignment horizontal="center" vertical="center" wrapText="1"/>
      <protection locked="0"/>
    </xf>
    <xf numFmtId="0" fontId="12" fillId="2" borderId="32" xfId="2" applyFont="1" applyFill="1" applyBorder="1" applyAlignment="1" applyProtection="1">
      <alignment horizontal="center" vertical="center" wrapText="1"/>
      <protection locked="0"/>
    </xf>
    <xf numFmtId="0" fontId="12" fillId="6" borderId="42" xfId="0" applyFont="1" applyFill="1" applyBorder="1" applyAlignment="1" applyProtection="1">
      <alignment horizontal="center" vertical="center" wrapText="1"/>
      <protection locked="0"/>
    </xf>
    <xf numFmtId="0" fontId="13" fillId="5" borderId="26" xfId="0" applyFont="1" applyFill="1" applyBorder="1" applyAlignment="1">
      <alignment horizontal="center" vertical="center" textRotation="90" wrapText="1"/>
    </xf>
    <xf numFmtId="14" fontId="12" fillId="2" borderId="40" xfId="0" applyNumberFormat="1" applyFont="1" applyFill="1" applyBorder="1" applyAlignment="1" applyProtection="1">
      <alignment horizontal="left" vertical="top" wrapText="1"/>
      <protection locked="0"/>
    </xf>
    <xf numFmtId="0" fontId="4" fillId="2" borderId="25" xfId="0" applyFont="1" applyFill="1" applyBorder="1" applyAlignment="1" applyProtection="1">
      <alignment horizontal="center" vertical="center" wrapText="1"/>
      <protection locked="0"/>
    </xf>
    <xf numFmtId="0" fontId="12" fillId="2" borderId="25" xfId="2" applyFont="1" applyFill="1" applyBorder="1" applyAlignment="1" applyProtection="1">
      <alignment horizontal="center" vertical="center" wrapText="1"/>
      <protection locked="0"/>
    </xf>
    <xf numFmtId="0" fontId="12" fillId="2" borderId="30" xfId="2" applyFont="1" applyFill="1" applyBorder="1" applyAlignment="1" applyProtection="1">
      <alignment horizontal="center" vertical="center" wrapText="1"/>
      <protection locked="0"/>
    </xf>
    <xf numFmtId="14" fontId="12" fillId="2" borderId="43" xfId="0" applyNumberFormat="1" applyFont="1" applyFill="1" applyBorder="1" applyAlignment="1" applyProtection="1">
      <alignment horizontal="left" vertical="top" wrapText="1"/>
      <protection locked="0"/>
    </xf>
    <xf numFmtId="0" fontId="12" fillId="2" borderId="33" xfId="2" applyFont="1" applyFill="1" applyBorder="1" applyAlignment="1" applyProtection="1">
      <alignment horizontal="center" vertical="center" wrapText="1"/>
      <protection locked="0"/>
    </xf>
    <xf numFmtId="0" fontId="12" fillId="2" borderId="42" xfId="0" applyFont="1" applyFill="1" applyBorder="1" applyAlignment="1" applyProtection="1">
      <alignment horizontal="center" vertical="center" wrapText="1"/>
      <protection locked="0"/>
    </xf>
    <xf numFmtId="0" fontId="12" fillId="2" borderId="13" xfId="2" applyFont="1" applyFill="1" applyBorder="1" applyAlignment="1" applyProtection="1">
      <alignment horizontal="center" vertical="center" wrapText="1"/>
      <protection locked="0"/>
    </xf>
    <xf numFmtId="14" fontId="12" fillId="2" borderId="32" xfId="0" applyNumberFormat="1" applyFont="1" applyFill="1" applyBorder="1" applyAlignment="1" applyProtection="1">
      <alignment horizontal="left" vertical="center" wrapText="1"/>
      <protection locked="0"/>
    </xf>
    <xf numFmtId="0" fontId="12" fillId="2" borderId="43" xfId="2" applyFont="1" applyFill="1" applyBorder="1" applyAlignment="1" applyProtection="1">
      <alignment horizontal="center" vertical="center" wrapText="1"/>
      <protection locked="0"/>
    </xf>
    <xf numFmtId="0" fontId="12" fillId="2" borderId="37" xfId="2" applyFont="1" applyFill="1" applyBorder="1" applyAlignment="1" applyProtection="1">
      <alignment horizontal="left" vertical="center" wrapText="1"/>
      <protection locked="0"/>
    </xf>
    <xf numFmtId="0" fontId="12" fillId="0" borderId="0" xfId="0" applyFont="1" applyBorder="1"/>
    <xf numFmtId="0" fontId="12" fillId="2" borderId="43" xfId="2" applyFont="1" applyFill="1" applyBorder="1" applyAlignment="1" applyProtection="1">
      <alignment horizontal="left" vertical="center" wrapText="1"/>
      <protection locked="0"/>
    </xf>
  </cellXfs>
  <cellStyles count="3">
    <cellStyle name="Normal" xfId="0" builtinId="0"/>
    <cellStyle name="Normal 2" xfId="2" xr:uid="{47060CF9-FACB-430D-A1CA-86C1223A108E}"/>
    <cellStyle name="Porcentaje" xfId="1" builtinId="5"/>
  </cellStyles>
  <dxfs count="17">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m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21802</xdr:rowOff>
    </xdr:from>
    <xdr:to>
      <xdr:col>1</xdr:col>
      <xdr:colOff>31750</xdr:colOff>
      <xdr:row>5</xdr:row>
      <xdr:rowOff>19050</xdr:rowOff>
    </xdr:to>
    <xdr:pic>
      <xdr:nvPicPr>
        <xdr:cNvPr id="2" name="Imagen 1" descr="Recorte de pantalla">
          <a:extLst>
            <a:ext uri="{FF2B5EF4-FFF2-40B4-BE49-F238E27FC236}">
              <a16:creationId xmlns:a16="http://schemas.microsoft.com/office/drawing/2014/main" id="{3E83DB4C-041C-470E-8696-2144B9BAED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5" y="193252"/>
          <a:ext cx="2684991" cy="759248"/>
        </a:xfrm>
        <a:prstGeom prst="rect">
          <a:avLst/>
        </a:prstGeom>
      </xdr:spPr>
    </xdr:pic>
    <xdr:clientData/>
  </xdr:twoCellAnchor>
  <xdr:oneCellAnchor>
    <xdr:from>
      <xdr:col>27</xdr:col>
      <xdr:colOff>0</xdr:colOff>
      <xdr:row>1</xdr:row>
      <xdr:rowOff>21168</xdr:rowOff>
    </xdr:from>
    <xdr:ext cx="2198159" cy="814916"/>
    <xdr:pic>
      <xdr:nvPicPr>
        <xdr:cNvPr id="3" name="image1.png" descr="Recorte de pantalla">
          <a:extLst>
            <a:ext uri="{FF2B5EF4-FFF2-40B4-BE49-F238E27FC236}">
              <a16:creationId xmlns:a16="http://schemas.microsoft.com/office/drawing/2014/main" id="{EF36401C-8964-4805-A195-CF9F2999B64C}"/>
            </a:ext>
          </a:extLst>
        </xdr:cNvPr>
        <xdr:cNvPicPr preferRelativeResize="0"/>
      </xdr:nvPicPr>
      <xdr:blipFill>
        <a:blip xmlns:r="http://schemas.openxmlformats.org/officeDocument/2006/relationships" r:embed="rId2" cstate="print"/>
        <a:stretch>
          <a:fillRect/>
        </a:stretch>
      </xdr:blipFill>
      <xdr:spPr>
        <a:xfrm>
          <a:off x="24860250" y="187856"/>
          <a:ext cx="2198159" cy="814916"/>
        </a:xfrm>
        <a:prstGeom prst="rect">
          <a:avLst/>
        </a:prstGeom>
        <a:noFill/>
      </xdr:spPr>
    </xdr:pic>
    <xdr:clientData fLocksWithSheet="0"/>
  </xdr:oneCellAnchor>
  <xdr:twoCellAnchor editAs="oneCell">
    <xdr:from>
      <xdr:col>1</xdr:col>
      <xdr:colOff>238125</xdr:colOff>
      <xdr:row>1</xdr:row>
      <xdr:rowOff>9524</xdr:rowOff>
    </xdr:from>
    <xdr:to>
      <xdr:col>4</xdr:col>
      <xdr:colOff>514350</xdr:colOff>
      <xdr:row>6</xdr:row>
      <xdr:rowOff>19050</xdr:rowOff>
    </xdr:to>
    <xdr:pic>
      <xdr:nvPicPr>
        <xdr:cNvPr id="4" name="Imagen 3" descr="Logo Subred SUr E.S.E">
          <a:extLst>
            <a:ext uri="{FF2B5EF4-FFF2-40B4-BE49-F238E27FC236}">
              <a16:creationId xmlns:a16="http://schemas.microsoft.com/office/drawing/2014/main" id="{4C1D7182-047F-418A-BD34-1853AE5F28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171449"/>
          <a:ext cx="2600325" cy="819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172420</xdr:colOff>
      <xdr:row>1</xdr:row>
      <xdr:rowOff>57150</xdr:rowOff>
    </xdr:from>
    <xdr:to>
      <xdr:col>23</xdr:col>
      <xdr:colOff>1828799</xdr:colOff>
      <xdr:row>6</xdr:row>
      <xdr:rowOff>152399</xdr:rowOff>
    </xdr:to>
    <xdr:pic>
      <xdr:nvPicPr>
        <xdr:cNvPr id="5" name="Imagen 4">
          <a:extLst>
            <a:ext uri="{FF2B5EF4-FFF2-40B4-BE49-F238E27FC236}">
              <a16:creationId xmlns:a16="http://schemas.microsoft.com/office/drawing/2014/main" id="{5C030A05-D517-44E8-9130-DA581D9574A4}"/>
            </a:ext>
          </a:extLst>
        </xdr:cNvPr>
        <xdr:cNvPicPr>
          <a:picLocks noChangeAspect="1"/>
        </xdr:cNvPicPr>
      </xdr:nvPicPr>
      <xdr:blipFill>
        <a:blip xmlns:r="http://schemas.openxmlformats.org/officeDocument/2006/relationships" r:embed="rId4"/>
        <a:stretch>
          <a:fillRect/>
        </a:stretch>
      </xdr:blipFill>
      <xdr:spPr>
        <a:xfrm>
          <a:off x="27347245" y="219075"/>
          <a:ext cx="1656379" cy="904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TIC09\AppData\Local\Microsoft\Windows\INetCache\Content.Outlook\L8S6YS43\Matriz%20de%20riesgo%20SUR%20-%20Ev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DOCUMENTO"/>
      <sheetName val="Inventario de Activos"/>
      <sheetName val="Gestión de Riesgos"/>
      <sheetName val="Mapa de Calor"/>
      <sheetName val="Listado de Riesgos"/>
      <sheetName val="Instructivo"/>
      <sheetName val="Listas"/>
      <sheetName val="Datos MC"/>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25">
          <cell r="B25">
            <v>1</v>
          </cell>
          <cell r="C25" t="str">
            <v>1 - Excepcional</v>
          </cell>
          <cell r="E25">
            <v>1</v>
          </cell>
          <cell r="F25" t="str">
            <v>1 - Insignificante</v>
          </cell>
        </row>
        <row r="26">
          <cell r="B26">
            <v>2</v>
          </cell>
          <cell r="C26" t="str">
            <v>2 - Remoto</v>
          </cell>
          <cell r="E26">
            <v>2</v>
          </cell>
          <cell r="F26" t="str">
            <v>2 - Leve</v>
          </cell>
        </row>
        <row r="27">
          <cell r="B27">
            <v>3</v>
          </cell>
          <cell r="C27" t="str">
            <v>3 - Moderado</v>
          </cell>
          <cell r="E27">
            <v>3</v>
          </cell>
          <cell r="F27" t="str">
            <v>3 - Moderado</v>
          </cell>
        </row>
        <row r="28">
          <cell r="B28">
            <v>4</v>
          </cell>
          <cell r="C28" t="str">
            <v>4 - Frecuente</v>
          </cell>
          <cell r="E28">
            <v>4</v>
          </cell>
          <cell r="F28" t="str">
            <v>4 - Severo</v>
          </cell>
        </row>
        <row r="29">
          <cell r="B29">
            <v>5</v>
          </cell>
          <cell r="C29" t="str">
            <v>5 - Inminente</v>
          </cell>
          <cell r="E29">
            <v>5</v>
          </cell>
          <cell r="F29" t="str">
            <v>5 - Catastrófico</v>
          </cell>
        </row>
        <row r="34">
          <cell r="B34" t="str">
            <v>Extremo</v>
          </cell>
        </row>
        <row r="35">
          <cell r="B35" t="str">
            <v>Alto</v>
          </cell>
        </row>
        <row r="36">
          <cell r="B36" t="str">
            <v>Medio</v>
          </cell>
        </row>
        <row r="37">
          <cell r="B37" t="str">
            <v>Bajo</v>
          </cell>
        </row>
        <row r="38">
          <cell r="B38" t="str">
            <v>Insignificante</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91CE-2266-403E-9010-CB28E67671DE}">
  <dimension ref="A1:XFC82"/>
  <sheetViews>
    <sheetView tabSelected="1" view="pageBreakPreview" zoomScaleNormal="100" zoomScaleSheetLayoutView="100" workbookViewId="0">
      <selection activeCell="B54" sqref="B54:X58"/>
    </sheetView>
  </sheetViews>
  <sheetFormatPr baseColWidth="10" defaultColWidth="11.42578125" defaultRowHeight="12.75" zeroHeight="1"/>
  <cols>
    <col min="1" max="1" width="2.7109375" style="1" customWidth="1"/>
    <col min="2" max="2" width="12" style="26" bestFit="1" customWidth="1"/>
    <col min="3" max="5" width="11.42578125" style="26" customWidth="1"/>
    <col min="6" max="6" width="35.28515625" style="1" customWidth="1"/>
    <col min="7" max="7" width="89" style="115" bestFit="1" customWidth="1"/>
    <col min="8" max="8" width="49.85546875" style="1" bestFit="1" customWidth="1"/>
    <col min="9" max="9" width="28.5703125" style="1" customWidth="1"/>
    <col min="10" max="10" width="26.28515625" style="1" customWidth="1"/>
    <col min="11" max="11" width="21.7109375" style="115" customWidth="1"/>
    <col min="12" max="12" width="30.28515625" style="115" customWidth="1"/>
    <col min="13" max="15" width="5.5703125" style="1" customWidth="1"/>
    <col min="16" max="16" width="10.28515625" style="1" customWidth="1"/>
    <col min="17" max="19" width="5.5703125" style="1" customWidth="1"/>
    <col min="20" max="20" width="12" style="1" customWidth="1"/>
    <col min="21" max="21" width="12" style="116" customWidth="1"/>
    <col min="22" max="22" width="9.85546875" style="1" customWidth="1"/>
    <col min="23" max="23" width="215.28515625" style="1" hidden="1" customWidth="1"/>
    <col min="24" max="24" width="29.42578125" style="1" bestFit="1" customWidth="1"/>
    <col min="25" max="25" width="13.7109375" style="1" hidden="1" customWidth="1"/>
    <col min="26" max="26" width="14" style="1" hidden="1" customWidth="1"/>
    <col min="27" max="27" width="9.5703125" style="1" hidden="1" customWidth="1"/>
    <col min="28" max="28" width="3.42578125" style="1" hidden="1" customWidth="1"/>
    <col min="29" max="29" width="4" style="1" hidden="1" customWidth="1"/>
    <col min="30" max="43" width="11.42578125" style="1" hidden="1"/>
    <col min="44" max="44" width="7.85546875" style="1" hidden="1"/>
    <col min="45" max="45" width="11.42578125" style="1" hidden="1"/>
    <col min="46" max="46" width="21.85546875" style="1" hidden="1"/>
    <col min="47" max="52" width="11.42578125" style="1" hidden="1"/>
    <col min="53" max="53" width="28.42578125" style="1" hidden="1"/>
    <col min="54" max="55" width="11.42578125" style="1" hidden="1"/>
    <col min="56" max="56" width="6.85546875" style="1" hidden="1"/>
    <col min="57" max="57" width="11.42578125" style="1" hidden="1"/>
    <col min="58" max="58" width="5" style="1" hidden="1"/>
    <col min="59" max="59" width="11.42578125" style="1" hidden="1"/>
    <col min="60" max="60" width="4" style="1" hidden="1"/>
    <col min="61" max="62" width="11.42578125" style="1" hidden="1"/>
    <col min="63" max="63" width="6.42578125" style="1" hidden="1"/>
    <col min="64" max="65" width="11.42578125" style="1" hidden="1"/>
    <col min="66" max="66" width="8" style="1" hidden="1"/>
    <col min="67" max="67" width="11.42578125" style="1" hidden="1"/>
    <col min="68" max="68" width="32.140625" style="1" hidden="1"/>
    <col min="69" max="69" width="26.85546875" style="1" hidden="1"/>
    <col min="70" max="70" width="11.42578125" style="1" hidden="1"/>
    <col min="71" max="72" width="13" style="1" hidden="1"/>
    <col min="73" max="73" width="11.42578125" style="1" hidden="1"/>
    <col min="74" max="74" width="26.85546875" style="1" hidden="1"/>
    <col min="75" max="75" width="11.42578125" style="1" hidden="1"/>
    <col min="76" max="76" width="17.42578125" style="86" hidden="1"/>
    <col min="77" max="86" width="11.42578125" style="1" hidden="1"/>
    <col min="87" max="16383" width="0" style="1" hidden="1" customWidth="1"/>
    <col min="16384" max="16384" width="14.42578125" style="3" hidden="1" customWidth="1"/>
  </cols>
  <sheetData>
    <row r="1" spans="1:86" s="3" customFormat="1">
      <c r="A1" s="1"/>
      <c r="B1" s="2"/>
      <c r="C1" s="2"/>
      <c r="D1" s="2"/>
      <c r="E1" s="2"/>
      <c r="G1" s="4"/>
      <c r="K1" s="4"/>
      <c r="L1" s="4"/>
      <c r="U1" s="5"/>
      <c r="BX1" s="6"/>
    </row>
    <row r="2" spans="1:86" s="3" customFormat="1">
      <c r="A2" s="1"/>
      <c r="B2" s="249"/>
      <c r="C2" s="249"/>
      <c r="D2" s="249"/>
      <c r="E2" s="249"/>
      <c r="F2" s="250" t="s">
        <v>205</v>
      </c>
      <c r="G2" s="251"/>
      <c r="H2" s="251"/>
      <c r="I2" s="251"/>
      <c r="J2" s="251"/>
      <c r="K2" s="251"/>
      <c r="L2" s="251"/>
      <c r="M2" s="251"/>
      <c r="N2" s="251"/>
      <c r="O2" s="251"/>
      <c r="P2" s="251"/>
      <c r="Q2" s="251"/>
      <c r="R2" s="251"/>
      <c r="S2" s="251"/>
      <c r="T2" s="251"/>
      <c r="U2" s="251"/>
      <c r="V2" s="251"/>
      <c r="W2" s="251"/>
      <c r="X2" s="251"/>
      <c r="Y2" s="251"/>
      <c r="Z2" s="251"/>
      <c r="AA2" s="251"/>
      <c r="BX2" s="6"/>
    </row>
    <row r="3" spans="1:86" s="3" customFormat="1">
      <c r="A3" s="1"/>
      <c r="B3" s="249"/>
      <c r="C3" s="249"/>
      <c r="D3" s="249"/>
      <c r="E3" s="249"/>
      <c r="F3" s="252"/>
      <c r="G3" s="253"/>
      <c r="H3" s="253"/>
      <c r="I3" s="253"/>
      <c r="J3" s="253"/>
      <c r="K3" s="253"/>
      <c r="L3" s="253"/>
      <c r="M3" s="253"/>
      <c r="N3" s="253"/>
      <c r="O3" s="253"/>
      <c r="P3" s="253"/>
      <c r="Q3" s="253"/>
      <c r="R3" s="253"/>
      <c r="S3" s="253"/>
      <c r="T3" s="253"/>
      <c r="U3" s="253"/>
      <c r="V3" s="253"/>
      <c r="W3" s="253"/>
      <c r="X3" s="253"/>
      <c r="Y3" s="253"/>
      <c r="Z3" s="253"/>
      <c r="AA3" s="253"/>
      <c r="BX3" s="6"/>
    </row>
    <row r="4" spans="1:86" s="3" customFormat="1">
      <c r="A4" s="1"/>
      <c r="B4" s="249"/>
      <c r="C4" s="249"/>
      <c r="D4" s="249"/>
      <c r="E4" s="249"/>
      <c r="F4" s="254"/>
      <c r="G4" s="255"/>
      <c r="H4" s="255"/>
      <c r="I4" s="255"/>
      <c r="J4" s="255"/>
      <c r="K4" s="255"/>
      <c r="L4" s="255"/>
      <c r="M4" s="255"/>
      <c r="N4" s="255"/>
      <c r="O4" s="255"/>
      <c r="P4" s="255"/>
      <c r="Q4" s="255"/>
      <c r="R4" s="255"/>
      <c r="S4" s="255"/>
      <c r="T4" s="255"/>
      <c r="U4" s="255"/>
      <c r="V4" s="255"/>
      <c r="W4" s="255"/>
      <c r="X4" s="255"/>
      <c r="Y4" s="255"/>
      <c r="Z4" s="255"/>
      <c r="AA4" s="255"/>
      <c r="BX4" s="6"/>
    </row>
    <row r="5" spans="1:86" s="3" customFormat="1">
      <c r="A5" s="1"/>
      <c r="B5" s="249"/>
      <c r="C5" s="249"/>
      <c r="D5" s="249"/>
      <c r="E5" s="249"/>
      <c r="F5" s="264" t="s">
        <v>0</v>
      </c>
      <c r="G5" s="265"/>
      <c r="H5" s="265"/>
      <c r="I5" s="265"/>
      <c r="J5" s="265"/>
      <c r="K5" s="265"/>
      <c r="L5" s="265"/>
      <c r="M5" s="265"/>
      <c r="N5" s="265"/>
      <c r="O5" s="265"/>
      <c r="P5" s="265"/>
      <c r="Q5" s="265"/>
      <c r="R5" s="265"/>
      <c r="S5" s="265"/>
      <c r="T5" s="265"/>
      <c r="U5" s="265"/>
      <c r="V5" s="265"/>
      <c r="W5" s="265"/>
      <c r="X5" s="265"/>
      <c r="Y5" s="265"/>
      <c r="Z5" s="265"/>
      <c r="AA5" s="265"/>
      <c r="BX5" s="6"/>
    </row>
    <row r="6" spans="1:86" s="3" customFormat="1">
      <c r="A6" s="1"/>
      <c r="B6" s="249"/>
      <c r="C6" s="249"/>
      <c r="D6" s="249"/>
      <c r="E6" s="249"/>
      <c r="F6" s="266"/>
      <c r="G6" s="267"/>
      <c r="H6" s="267"/>
      <c r="I6" s="267"/>
      <c r="J6" s="267"/>
      <c r="K6" s="267"/>
      <c r="L6" s="267"/>
      <c r="M6" s="267"/>
      <c r="N6" s="267"/>
      <c r="O6" s="267"/>
      <c r="P6" s="267"/>
      <c r="Q6" s="267"/>
      <c r="R6" s="267"/>
      <c r="S6" s="267"/>
      <c r="T6" s="267"/>
      <c r="U6" s="267"/>
      <c r="V6" s="267"/>
      <c r="W6" s="267"/>
      <c r="X6" s="267"/>
      <c r="Y6" s="267"/>
      <c r="Z6" s="267"/>
      <c r="AA6" s="267"/>
      <c r="BX6" s="6"/>
    </row>
    <row r="7" spans="1:86" s="3" customFormat="1" ht="15">
      <c r="A7"/>
      <c r="B7" s="26"/>
      <c r="C7" s="26"/>
      <c r="D7" s="26"/>
      <c r="E7" s="26"/>
      <c r="F7" s="1"/>
      <c r="G7" s="115"/>
      <c r="H7" s="1"/>
      <c r="I7" s="1"/>
      <c r="J7" s="1"/>
      <c r="K7" s="115"/>
      <c r="L7" s="115"/>
      <c r="M7" s="1"/>
      <c r="N7" s="1"/>
      <c r="O7" s="1"/>
      <c r="P7" s="1"/>
      <c r="Q7" s="1"/>
      <c r="R7" s="1"/>
      <c r="S7" s="1"/>
      <c r="T7" s="1"/>
      <c r="U7" s="116"/>
      <c r="V7" s="1"/>
      <c r="W7" s="1"/>
      <c r="X7" s="1"/>
      <c r="Y7" s="1"/>
      <c r="Z7" s="1"/>
      <c r="AA7" s="1"/>
      <c r="BX7" s="6"/>
    </row>
    <row r="8" spans="1:86" s="3" customFormat="1">
      <c r="A8" s="1"/>
      <c r="B8" s="26"/>
      <c r="C8" s="26"/>
      <c r="D8" s="26"/>
      <c r="E8" s="26"/>
      <c r="F8" s="1"/>
      <c r="G8" s="115"/>
      <c r="H8" s="1"/>
      <c r="I8" s="1"/>
      <c r="J8" s="1"/>
      <c r="K8" s="115"/>
      <c r="L8" s="115"/>
      <c r="M8" s="1"/>
      <c r="N8" s="1"/>
      <c r="O8" s="1"/>
      <c r="P8" s="1"/>
      <c r="Q8" s="1"/>
      <c r="R8" s="1"/>
      <c r="S8" s="1"/>
      <c r="T8" s="1"/>
      <c r="U8" s="116"/>
      <c r="V8" s="1"/>
      <c r="W8" s="1"/>
      <c r="X8" s="1"/>
      <c r="Y8" s="1"/>
      <c r="Z8" s="1"/>
      <c r="AA8" s="1"/>
      <c r="BX8" s="6"/>
    </row>
    <row r="9" spans="1:86" s="10" customFormat="1">
      <c r="A9" s="7"/>
      <c r="B9" s="256" t="s">
        <v>1</v>
      </c>
      <c r="C9" s="256"/>
      <c r="D9" s="256"/>
      <c r="E9" s="256"/>
      <c r="F9" s="256"/>
      <c r="G9" s="117" t="s">
        <v>153</v>
      </c>
      <c r="H9" s="118"/>
      <c r="I9" s="118"/>
      <c r="J9" s="118"/>
      <c r="K9" s="118"/>
      <c r="L9" s="118"/>
      <c r="M9" s="118"/>
      <c r="N9" s="118"/>
      <c r="O9" s="118"/>
      <c r="P9" s="118"/>
      <c r="Q9" s="118"/>
      <c r="R9" s="118"/>
      <c r="S9" s="118"/>
      <c r="T9" s="118"/>
      <c r="U9" s="118"/>
      <c r="V9" s="118"/>
      <c r="W9" s="119"/>
      <c r="X9" s="119"/>
      <c r="Y9" s="120"/>
      <c r="Z9" s="120"/>
      <c r="AA9" s="120"/>
      <c r="AR9" s="11"/>
      <c r="AT9" s="11"/>
      <c r="BA9" s="12"/>
      <c r="BX9" s="13"/>
    </row>
    <row r="10" spans="1:86" s="10" customFormat="1">
      <c r="A10" s="7"/>
      <c r="B10" s="257" t="s">
        <v>2</v>
      </c>
      <c r="C10" s="258"/>
      <c r="D10" s="258"/>
      <c r="E10" s="258"/>
      <c r="F10" s="259"/>
      <c r="G10" s="14"/>
      <c r="H10" s="14"/>
      <c r="I10" s="14"/>
      <c r="J10" s="14"/>
      <c r="K10" s="14"/>
      <c r="L10" s="14"/>
      <c r="M10" s="14"/>
      <c r="N10" s="14"/>
      <c r="O10" s="14"/>
      <c r="P10" s="14"/>
      <c r="Q10" s="14"/>
      <c r="R10" s="14"/>
      <c r="S10" s="14"/>
      <c r="T10" s="14"/>
      <c r="U10" s="14"/>
      <c r="V10" s="14"/>
      <c r="W10" s="12"/>
      <c r="X10" s="12"/>
      <c r="AR10" s="11"/>
      <c r="AT10" s="11"/>
      <c r="BA10" s="12"/>
      <c r="BX10" s="13"/>
    </row>
    <row r="11" spans="1:86" s="10" customFormat="1">
      <c r="A11" s="7"/>
      <c r="B11" s="260"/>
      <c r="C11" s="261"/>
      <c r="D11" s="261"/>
      <c r="E11" s="261"/>
      <c r="F11" s="262"/>
      <c r="G11" s="263" t="s">
        <v>3</v>
      </c>
      <c r="H11" s="263"/>
      <c r="I11" s="263"/>
      <c r="J11" s="263"/>
      <c r="K11" s="263"/>
      <c r="L11" s="263"/>
      <c r="M11" s="263"/>
      <c r="N11" s="263"/>
      <c r="O11" s="263"/>
      <c r="P11" s="263"/>
      <c r="Q11" s="263"/>
      <c r="R11" s="263"/>
      <c r="S11" s="263"/>
      <c r="T11" s="263"/>
      <c r="U11" s="263"/>
      <c r="V11" s="263"/>
      <c r="W11" s="8"/>
      <c r="X11" s="8"/>
      <c r="Y11" s="9"/>
      <c r="Z11" s="9"/>
      <c r="AA11" s="9"/>
      <c r="AR11" s="15"/>
      <c r="AT11" s="15"/>
      <c r="BA11" s="12"/>
      <c r="BX11" s="13"/>
    </row>
    <row r="12" spans="1:86" s="1" customFormat="1">
      <c r="B12" s="16"/>
      <c r="C12" s="17"/>
      <c r="D12" s="17"/>
      <c r="E12" s="17"/>
      <c r="F12" s="18"/>
      <c r="G12" s="248"/>
      <c r="H12" s="248"/>
      <c r="I12" s="248"/>
      <c r="J12" s="248"/>
      <c r="K12" s="248"/>
      <c r="L12" s="248"/>
      <c r="M12" s="248"/>
      <c r="N12" s="248"/>
      <c r="O12" s="248"/>
      <c r="P12" s="248"/>
      <c r="Q12" s="248"/>
      <c r="R12" s="248"/>
      <c r="S12" s="248"/>
      <c r="T12" s="248"/>
      <c r="U12" s="248"/>
      <c r="V12" s="248"/>
      <c r="W12" s="19"/>
      <c r="X12" s="19"/>
      <c r="Y12" s="20"/>
      <c r="Z12" s="20"/>
      <c r="AA12" s="20"/>
      <c r="AR12" s="21"/>
      <c r="AT12" s="21"/>
      <c r="BA12" s="38"/>
      <c r="BX12" s="86"/>
    </row>
    <row r="13" spans="1:86" s="1" customFormat="1" ht="13.5" thickBot="1">
      <c r="A13" s="23"/>
      <c r="B13" s="2"/>
      <c r="C13" s="2"/>
      <c r="D13" s="2"/>
      <c r="E13" s="2"/>
      <c r="F13" s="24"/>
      <c r="G13" s="25"/>
      <c r="H13" s="26"/>
      <c r="I13" s="26"/>
      <c r="J13" s="26"/>
      <c r="K13" s="27"/>
      <c r="L13" s="27"/>
      <c r="M13" s="22"/>
      <c r="N13" s="22"/>
      <c r="O13" s="22"/>
      <c r="P13" s="22"/>
      <c r="Q13" s="22"/>
      <c r="R13" s="22"/>
      <c r="S13" s="22"/>
      <c r="T13" s="22"/>
      <c r="U13" s="28"/>
      <c r="V13" s="22"/>
      <c r="W13" s="22"/>
      <c r="X13" s="22"/>
      <c r="Y13" s="3"/>
      <c r="Z13" s="3"/>
      <c r="AA13" s="3"/>
      <c r="AR13" s="38"/>
      <c r="AT13" s="38"/>
      <c r="BA13" s="38"/>
      <c r="BX13" s="86"/>
    </row>
    <row r="14" spans="1:86" s="87" customFormat="1" ht="27.75" customHeight="1" thickBot="1">
      <c r="A14" s="30"/>
      <c r="B14" s="240" t="s">
        <v>4</v>
      </c>
      <c r="C14" s="241"/>
      <c r="D14" s="241"/>
      <c r="E14" s="241"/>
      <c r="F14" s="241"/>
      <c r="G14" s="241"/>
      <c r="H14" s="241"/>
      <c r="I14" s="241"/>
      <c r="J14" s="241"/>
      <c r="K14" s="241"/>
      <c r="L14" s="241"/>
      <c r="M14" s="242" t="s">
        <v>165</v>
      </c>
      <c r="N14" s="242"/>
      <c r="O14" s="242"/>
      <c r="P14" s="242"/>
      <c r="Q14" s="242"/>
      <c r="R14" s="242"/>
      <c r="S14" s="242"/>
      <c r="T14" s="242"/>
      <c r="U14" s="242"/>
      <c r="V14" s="242"/>
      <c r="W14" s="241"/>
      <c r="X14" s="241"/>
      <c r="Y14" s="241"/>
      <c r="Z14" s="241"/>
      <c r="AA14" s="241"/>
      <c r="AD14" s="88" t="s">
        <v>4</v>
      </c>
      <c r="AE14" s="89"/>
      <c r="AF14" s="89"/>
      <c r="AG14" s="89"/>
      <c r="AH14" s="89"/>
      <c r="AI14" s="89"/>
      <c r="AJ14" s="89"/>
      <c r="AK14" s="89"/>
      <c r="AL14" s="89"/>
      <c r="AM14" s="89"/>
      <c r="AN14" s="90"/>
      <c r="AO14" s="88" t="s">
        <v>165</v>
      </c>
      <c r="AP14" s="89"/>
      <c r="AQ14" s="89"/>
      <c r="AR14" s="89"/>
      <c r="AS14" s="89"/>
      <c r="AT14" s="89"/>
      <c r="AU14" s="89"/>
      <c r="AV14" s="89"/>
      <c r="AW14" s="90"/>
      <c r="AX14" s="88" t="s">
        <v>5</v>
      </c>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90"/>
      <c r="CC14" s="88" t="s">
        <v>6</v>
      </c>
      <c r="CD14" s="89"/>
      <c r="CE14" s="89"/>
      <c r="CF14" s="89"/>
      <c r="CG14" s="89"/>
      <c r="CH14" s="90"/>
    </row>
    <row r="15" spans="1:86" s="121" customFormat="1" ht="24.75" customHeight="1">
      <c r="A15" s="23"/>
      <c r="B15" s="243" t="s">
        <v>7</v>
      </c>
      <c r="C15" s="216" t="s">
        <v>8</v>
      </c>
      <c r="D15" s="245"/>
      <c r="E15" s="217"/>
      <c r="F15" s="222" t="s">
        <v>9</v>
      </c>
      <c r="G15" s="222" t="s">
        <v>10</v>
      </c>
      <c r="H15" s="222" t="s">
        <v>11</v>
      </c>
      <c r="I15" s="222" t="s">
        <v>12</v>
      </c>
      <c r="J15" s="222" t="s">
        <v>1</v>
      </c>
      <c r="K15" s="216" t="s">
        <v>13</v>
      </c>
      <c r="L15" s="217"/>
      <c r="M15" s="235" t="s">
        <v>14</v>
      </c>
      <c r="N15" s="235"/>
      <c r="O15" s="235"/>
      <c r="P15" s="235" t="s">
        <v>15</v>
      </c>
      <c r="Q15" s="235" t="s">
        <v>16</v>
      </c>
      <c r="R15" s="235"/>
      <c r="S15" s="235"/>
      <c r="T15" s="235" t="s">
        <v>17</v>
      </c>
      <c r="U15" s="235"/>
      <c r="V15" s="235"/>
      <c r="W15" s="236"/>
      <c r="X15" s="237"/>
      <c r="Y15" s="222" t="s">
        <v>20</v>
      </c>
      <c r="Z15" s="231" t="s">
        <v>21</v>
      </c>
      <c r="AA15" s="234" t="s">
        <v>22</v>
      </c>
      <c r="AD15" s="122" t="s">
        <v>7</v>
      </c>
      <c r="AE15" s="230" t="s">
        <v>8</v>
      </c>
      <c r="AF15" s="230"/>
      <c r="AG15" s="230"/>
      <c r="AH15" s="224" t="s">
        <v>30</v>
      </c>
      <c r="AI15" s="122" t="s">
        <v>31</v>
      </c>
      <c r="AJ15" s="123" t="s">
        <v>32</v>
      </c>
      <c r="AK15" s="122" t="s">
        <v>33</v>
      </c>
      <c r="AL15" s="122" t="s">
        <v>1</v>
      </c>
      <c r="AM15" s="122" t="s">
        <v>34</v>
      </c>
      <c r="AN15" s="122" t="s">
        <v>35</v>
      </c>
      <c r="AO15" s="124" t="s">
        <v>14</v>
      </c>
      <c r="AP15" s="125"/>
      <c r="AQ15" s="126"/>
      <c r="AR15" s="124" t="s">
        <v>36</v>
      </c>
      <c r="AS15" s="125"/>
      <c r="AT15" s="125"/>
      <c r="AU15" s="125"/>
      <c r="AV15" s="125"/>
      <c r="AW15" s="126"/>
      <c r="AX15" s="127" t="s">
        <v>18</v>
      </c>
      <c r="AY15" s="128"/>
      <c r="AZ15" s="128"/>
      <c r="BA15" s="129"/>
      <c r="BB15" s="130"/>
      <c r="BC15" s="131" t="s">
        <v>19</v>
      </c>
      <c r="BD15" s="132"/>
      <c r="BE15" s="132"/>
      <c r="BF15" s="132"/>
      <c r="BG15" s="132"/>
      <c r="BH15" s="132"/>
      <c r="BI15" s="132"/>
      <c r="BJ15" s="132"/>
      <c r="BK15" s="132"/>
      <c r="BL15" s="132"/>
      <c r="BM15" s="132"/>
      <c r="BN15" s="132"/>
      <c r="BO15" s="132"/>
      <c r="BP15" s="132"/>
      <c r="BQ15" s="132"/>
      <c r="BR15" s="132"/>
      <c r="BS15" s="132"/>
      <c r="BT15" s="132"/>
      <c r="BU15" s="133"/>
      <c r="BV15" s="131" t="s">
        <v>156</v>
      </c>
      <c r="BW15" s="132"/>
      <c r="BX15" s="226" t="s">
        <v>21</v>
      </c>
      <c r="BY15" s="132"/>
      <c r="BZ15" s="133"/>
      <c r="CA15" s="122" t="s">
        <v>37</v>
      </c>
      <c r="CB15" s="122" t="s">
        <v>23</v>
      </c>
      <c r="CC15" s="122" t="s">
        <v>24</v>
      </c>
      <c r="CD15" s="122" t="s">
        <v>25</v>
      </c>
      <c r="CE15" s="122" t="s">
        <v>26</v>
      </c>
      <c r="CF15" s="122" t="s">
        <v>27</v>
      </c>
      <c r="CG15" s="122" t="s">
        <v>28</v>
      </c>
      <c r="CH15" s="122" t="s">
        <v>29</v>
      </c>
    </row>
    <row r="16" spans="1:86" s="121" customFormat="1" ht="38.25" hidden="1">
      <c r="A16" s="23"/>
      <c r="B16" s="244"/>
      <c r="C16" s="218"/>
      <c r="D16" s="246"/>
      <c r="E16" s="219"/>
      <c r="F16" s="223"/>
      <c r="G16" s="223"/>
      <c r="H16" s="223"/>
      <c r="I16" s="223"/>
      <c r="J16" s="223"/>
      <c r="K16" s="218"/>
      <c r="L16" s="219"/>
      <c r="M16" s="235"/>
      <c r="N16" s="235"/>
      <c r="O16" s="235"/>
      <c r="P16" s="235"/>
      <c r="Q16" s="235"/>
      <c r="R16" s="235"/>
      <c r="S16" s="235"/>
      <c r="T16" s="235"/>
      <c r="U16" s="235"/>
      <c r="V16" s="235"/>
      <c r="W16" s="238"/>
      <c r="X16" s="239"/>
      <c r="Y16" s="223"/>
      <c r="Z16" s="232"/>
      <c r="AA16" s="214"/>
      <c r="AD16" s="134"/>
      <c r="AE16" s="211"/>
      <c r="AF16" s="211"/>
      <c r="AG16" s="211"/>
      <c r="AH16" s="225"/>
      <c r="AI16" s="134"/>
      <c r="AJ16" s="135"/>
      <c r="AK16" s="134"/>
      <c r="AL16" s="134"/>
      <c r="AM16" s="134"/>
      <c r="AN16" s="134"/>
      <c r="AO16" s="136"/>
      <c r="AP16" s="137"/>
      <c r="AQ16" s="138"/>
      <c r="AR16" s="139"/>
      <c r="AS16" s="140"/>
      <c r="AT16" s="140"/>
      <c r="AU16" s="140"/>
      <c r="AV16" s="140"/>
      <c r="AW16" s="141"/>
      <c r="AX16" s="142"/>
      <c r="AY16" s="143"/>
      <c r="AZ16" s="143"/>
      <c r="BA16" s="144"/>
      <c r="BB16" s="130"/>
      <c r="BC16" s="131" t="s">
        <v>38</v>
      </c>
      <c r="BD16" s="132"/>
      <c r="BE16" s="132"/>
      <c r="BF16" s="132"/>
      <c r="BG16" s="132"/>
      <c r="BH16" s="132"/>
      <c r="BI16" s="132"/>
      <c r="BJ16" s="132"/>
      <c r="BK16" s="132"/>
      <c r="BL16" s="132"/>
      <c r="BM16" s="132"/>
      <c r="BN16" s="133"/>
      <c r="BO16" s="122" t="s">
        <v>39</v>
      </c>
      <c r="BP16" s="122" t="s">
        <v>41</v>
      </c>
      <c r="BQ16" s="122" t="s">
        <v>42</v>
      </c>
      <c r="BR16" s="145" t="s">
        <v>40</v>
      </c>
      <c r="BS16" s="146"/>
      <c r="BT16" s="146"/>
      <c r="BU16" s="147"/>
      <c r="BV16" s="122" t="s">
        <v>43</v>
      </c>
      <c r="BW16" s="122" t="s">
        <v>20</v>
      </c>
      <c r="BX16" s="227" t="s">
        <v>44</v>
      </c>
      <c r="BY16" s="127" t="s">
        <v>21</v>
      </c>
      <c r="BZ16" s="129"/>
      <c r="CA16" s="134"/>
      <c r="CB16" s="134"/>
      <c r="CC16" s="134"/>
      <c r="CD16" s="134"/>
      <c r="CE16" s="134"/>
      <c r="CF16" s="134"/>
      <c r="CG16" s="134"/>
      <c r="CH16" s="134"/>
    </row>
    <row r="17" spans="1:86" s="121" customFormat="1" ht="9" customHeight="1">
      <c r="A17" s="23"/>
      <c r="B17" s="244"/>
      <c r="C17" s="220"/>
      <c r="D17" s="247"/>
      <c r="E17" s="221"/>
      <c r="F17" s="223"/>
      <c r="G17" s="223"/>
      <c r="H17" s="223"/>
      <c r="I17" s="223"/>
      <c r="J17" s="223"/>
      <c r="K17" s="220"/>
      <c r="L17" s="221"/>
      <c r="M17" s="229" t="s">
        <v>45</v>
      </c>
      <c r="N17" s="229" t="s">
        <v>46</v>
      </c>
      <c r="O17" s="229" t="s">
        <v>47</v>
      </c>
      <c r="P17" s="229" t="s">
        <v>48</v>
      </c>
      <c r="Q17" s="229" t="s">
        <v>49</v>
      </c>
      <c r="R17" s="229" t="s">
        <v>50</v>
      </c>
      <c r="S17" s="229" t="s">
        <v>51</v>
      </c>
      <c r="T17" s="235" t="s">
        <v>52</v>
      </c>
      <c r="U17" s="213" t="s">
        <v>53</v>
      </c>
      <c r="V17" s="213" t="s">
        <v>79</v>
      </c>
      <c r="W17" s="213" t="s">
        <v>128</v>
      </c>
      <c r="X17" s="213" t="s">
        <v>157</v>
      </c>
      <c r="Y17" s="223"/>
      <c r="Z17" s="232"/>
      <c r="AA17" s="214"/>
      <c r="AB17" s="148"/>
      <c r="AC17" s="148"/>
      <c r="AD17" s="134"/>
      <c r="AE17" s="211"/>
      <c r="AF17" s="211"/>
      <c r="AG17" s="211"/>
      <c r="AH17" s="225"/>
      <c r="AI17" s="134"/>
      <c r="AJ17" s="135"/>
      <c r="AK17" s="134"/>
      <c r="AL17" s="134"/>
      <c r="AM17" s="134"/>
      <c r="AN17" s="134"/>
      <c r="AO17" s="139"/>
      <c r="AP17" s="140"/>
      <c r="AQ17" s="141"/>
      <c r="AR17" s="149" t="s">
        <v>62</v>
      </c>
      <c r="AS17" s="149" t="s">
        <v>52</v>
      </c>
      <c r="AT17" s="150" t="s">
        <v>21</v>
      </c>
      <c r="AU17" s="151"/>
      <c r="AV17" s="151"/>
      <c r="AW17" s="152"/>
      <c r="AX17" s="149" t="s">
        <v>54</v>
      </c>
      <c r="AY17" s="149" t="s">
        <v>25</v>
      </c>
      <c r="AZ17" s="153" t="s">
        <v>55</v>
      </c>
      <c r="BA17" s="153" t="s">
        <v>56</v>
      </c>
      <c r="BB17" s="153" t="s">
        <v>56</v>
      </c>
      <c r="BC17" s="154" t="s">
        <v>57</v>
      </c>
      <c r="BD17" s="154" t="s">
        <v>63</v>
      </c>
      <c r="BE17" s="154" t="s">
        <v>64</v>
      </c>
      <c r="BF17" s="154" t="s">
        <v>65</v>
      </c>
      <c r="BG17" s="154" t="s">
        <v>58</v>
      </c>
      <c r="BH17" s="154" t="s">
        <v>66</v>
      </c>
      <c r="BI17" s="154" t="s">
        <v>67</v>
      </c>
      <c r="BJ17" s="154" t="s">
        <v>59</v>
      </c>
      <c r="BK17" s="154" t="s">
        <v>68</v>
      </c>
      <c r="BL17" s="154" t="s">
        <v>60</v>
      </c>
      <c r="BM17" s="122" t="s">
        <v>61</v>
      </c>
      <c r="BN17" s="122" t="s">
        <v>69</v>
      </c>
      <c r="BO17" s="134"/>
      <c r="BP17" s="134"/>
      <c r="BQ17" s="134"/>
      <c r="BR17" s="155"/>
      <c r="BS17" s="156"/>
      <c r="BT17" s="156"/>
      <c r="BU17" s="157"/>
      <c r="BV17" s="134"/>
      <c r="BW17" s="134"/>
      <c r="BX17" s="227"/>
      <c r="BY17" s="142"/>
      <c r="BZ17" s="144"/>
      <c r="CA17" s="134"/>
      <c r="CB17" s="134"/>
      <c r="CC17" s="134"/>
      <c r="CD17" s="134"/>
      <c r="CE17" s="134"/>
      <c r="CF17" s="134"/>
      <c r="CG17" s="134"/>
      <c r="CH17" s="134"/>
    </row>
    <row r="18" spans="1:86" s="121" customFormat="1">
      <c r="A18" s="23"/>
      <c r="B18" s="244"/>
      <c r="C18" s="209" t="s">
        <v>70</v>
      </c>
      <c r="D18" s="209" t="s">
        <v>71</v>
      </c>
      <c r="E18" s="209" t="s">
        <v>72</v>
      </c>
      <c r="F18" s="223"/>
      <c r="G18" s="223"/>
      <c r="H18" s="223"/>
      <c r="I18" s="223"/>
      <c r="J18" s="223"/>
      <c r="K18" s="209" t="s">
        <v>34</v>
      </c>
      <c r="L18" s="209" t="s">
        <v>35</v>
      </c>
      <c r="M18" s="229"/>
      <c r="N18" s="229" t="s">
        <v>73</v>
      </c>
      <c r="O18" s="229" t="s">
        <v>74</v>
      </c>
      <c r="P18" s="229" t="s">
        <v>48</v>
      </c>
      <c r="Q18" s="229" t="s">
        <v>75</v>
      </c>
      <c r="R18" s="229" t="s">
        <v>50</v>
      </c>
      <c r="S18" s="229" t="s">
        <v>75</v>
      </c>
      <c r="T18" s="235"/>
      <c r="U18" s="214"/>
      <c r="V18" s="214"/>
      <c r="W18" s="214"/>
      <c r="X18" s="214"/>
      <c r="Y18" s="223"/>
      <c r="Z18" s="232"/>
      <c r="AA18" s="214"/>
      <c r="AB18" s="148"/>
      <c r="AC18" s="148"/>
      <c r="AD18" s="134"/>
      <c r="AE18" s="211" t="s">
        <v>70</v>
      </c>
      <c r="AF18" s="211" t="s">
        <v>71</v>
      </c>
      <c r="AG18" s="211" t="s">
        <v>72</v>
      </c>
      <c r="AH18" s="225"/>
      <c r="AI18" s="134"/>
      <c r="AJ18" s="135"/>
      <c r="AK18" s="134"/>
      <c r="AL18" s="134"/>
      <c r="AM18" s="134"/>
      <c r="AN18" s="134"/>
      <c r="AO18" s="122" t="s">
        <v>76</v>
      </c>
      <c r="AP18" s="122" t="s">
        <v>73</v>
      </c>
      <c r="AQ18" s="122" t="s">
        <v>74</v>
      </c>
      <c r="AR18" s="158"/>
      <c r="AS18" s="158"/>
      <c r="AT18" s="130"/>
      <c r="AU18" s="150" t="s">
        <v>77</v>
      </c>
      <c r="AV18" s="151"/>
      <c r="AW18" s="152"/>
      <c r="AX18" s="158"/>
      <c r="AY18" s="158"/>
      <c r="AZ18" s="159"/>
      <c r="BA18" s="159"/>
      <c r="BB18" s="159"/>
      <c r="BC18" s="160"/>
      <c r="BD18" s="160"/>
      <c r="BE18" s="160"/>
      <c r="BF18" s="160"/>
      <c r="BG18" s="160"/>
      <c r="BH18" s="160"/>
      <c r="BI18" s="160"/>
      <c r="BJ18" s="160"/>
      <c r="BK18" s="160"/>
      <c r="BL18" s="160"/>
      <c r="BM18" s="134"/>
      <c r="BN18" s="134"/>
      <c r="BO18" s="134"/>
      <c r="BP18" s="134"/>
      <c r="BQ18" s="134"/>
      <c r="BR18" s="161"/>
      <c r="BS18" s="162"/>
      <c r="BT18" s="162"/>
      <c r="BU18" s="163"/>
      <c r="BV18" s="134"/>
      <c r="BW18" s="134"/>
      <c r="BX18" s="227"/>
      <c r="BY18" s="130"/>
      <c r="BZ18" s="130"/>
      <c r="CA18" s="134"/>
      <c r="CB18" s="134"/>
      <c r="CC18" s="134"/>
      <c r="CD18" s="134"/>
      <c r="CE18" s="134"/>
      <c r="CF18" s="134"/>
      <c r="CG18" s="134"/>
      <c r="CH18" s="134"/>
    </row>
    <row r="19" spans="1:86" s="121" customFormat="1" ht="39" thickBot="1">
      <c r="A19" s="23"/>
      <c r="B19" s="244"/>
      <c r="C19" s="223"/>
      <c r="D19" s="223"/>
      <c r="E19" s="223"/>
      <c r="F19" s="223"/>
      <c r="G19" s="223"/>
      <c r="H19" s="223"/>
      <c r="I19" s="223"/>
      <c r="J19" s="223"/>
      <c r="K19" s="223"/>
      <c r="L19" s="223"/>
      <c r="M19" s="353"/>
      <c r="N19" s="353"/>
      <c r="O19" s="353"/>
      <c r="P19" s="353"/>
      <c r="Q19" s="353"/>
      <c r="R19" s="353"/>
      <c r="S19" s="353"/>
      <c r="T19" s="213"/>
      <c r="U19" s="214"/>
      <c r="V19" s="214"/>
      <c r="W19" s="214"/>
      <c r="X19" s="214"/>
      <c r="Y19" s="210"/>
      <c r="Z19" s="233"/>
      <c r="AA19" s="215"/>
      <c r="AB19" s="148"/>
      <c r="AC19" s="148"/>
      <c r="AD19" s="164"/>
      <c r="AE19" s="212"/>
      <c r="AF19" s="212"/>
      <c r="AG19" s="212"/>
      <c r="AH19" s="225"/>
      <c r="AI19" s="164"/>
      <c r="AJ19" s="165"/>
      <c r="AK19" s="164"/>
      <c r="AL19" s="164"/>
      <c r="AM19" s="164"/>
      <c r="AN19" s="164"/>
      <c r="AO19" s="164"/>
      <c r="AP19" s="164"/>
      <c r="AQ19" s="164"/>
      <c r="AR19" s="166"/>
      <c r="AS19" s="166"/>
      <c r="AT19" s="167" t="s">
        <v>80</v>
      </c>
      <c r="AU19" s="167" t="s">
        <v>53</v>
      </c>
      <c r="AV19" s="167" t="s">
        <v>78</v>
      </c>
      <c r="AW19" s="167" t="s">
        <v>79</v>
      </c>
      <c r="AX19" s="166"/>
      <c r="AY19" s="166"/>
      <c r="AZ19" s="168"/>
      <c r="BA19" s="168"/>
      <c r="BB19" s="168"/>
      <c r="BC19" s="169"/>
      <c r="BD19" s="169"/>
      <c r="BE19" s="169"/>
      <c r="BF19" s="169"/>
      <c r="BG19" s="169"/>
      <c r="BH19" s="169"/>
      <c r="BI19" s="169"/>
      <c r="BJ19" s="169"/>
      <c r="BK19" s="169"/>
      <c r="BL19" s="169"/>
      <c r="BM19" s="164"/>
      <c r="BN19" s="164"/>
      <c r="BO19" s="164"/>
      <c r="BP19" s="164"/>
      <c r="BQ19" s="164"/>
      <c r="BR19" s="170" t="s">
        <v>52</v>
      </c>
      <c r="BS19" s="170" t="s">
        <v>81</v>
      </c>
      <c r="BT19" s="170" t="s">
        <v>82</v>
      </c>
      <c r="BU19" s="170" t="s">
        <v>53</v>
      </c>
      <c r="BV19" s="164"/>
      <c r="BW19" s="164"/>
      <c r="BX19" s="228"/>
      <c r="BY19" s="130" t="s">
        <v>53</v>
      </c>
      <c r="BZ19" s="167" t="s">
        <v>22</v>
      </c>
      <c r="CA19" s="164"/>
      <c r="CB19" s="164"/>
      <c r="CC19" s="164"/>
      <c r="CD19" s="164"/>
      <c r="CE19" s="164"/>
      <c r="CF19" s="164"/>
      <c r="CG19" s="164"/>
      <c r="CH19" s="164"/>
    </row>
    <row r="20" spans="1:86" s="57" customFormat="1" ht="44.25" customHeight="1" thickBot="1">
      <c r="A20" s="23"/>
      <c r="B20" s="283" t="s">
        <v>83</v>
      </c>
      <c r="C20" s="187" t="s">
        <v>84</v>
      </c>
      <c r="D20" s="187" t="s">
        <v>84</v>
      </c>
      <c r="E20" s="187" t="s">
        <v>84</v>
      </c>
      <c r="F20" s="268" t="s">
        <v>166</v>
      </c>
      <c r="G20" s="268" t="s">
        <v>171</v>
      </c>
      <c r="H20" s="269" t="s">
        <v>173</v>
      </c>
      <c r="I20" s="270" t="s">
        <v>85</v>
      </c>
      <c r="J20" s="181" t="s">
        <v>149</v>
      </c>
      <c r="K20" s="96" t="s">
        <v>86</v>
      </c>
      <c r="L20" s="354" t="s">
        <v>87</v>
      </c>
      <c r="M20" s="195" t="s">
        <v>84</v>
      </c>
      <c r="N20" s="195" t="s">
        <v>84</v>
      </c>
      <c r="O20" s="195" t="s">
        <v>84</v>
      </c>
      <c r="P20" s="181" t="s">
        <v>84</v>
      </c>
      <c r="Q20" s="181" t="s">
        <v>84</v>
      </c>
      <c r="R20" s="181" t="s">
        <v>84</v>
      </c>
      <c r="S20" s="181"/>
      <c r="T20" s="181" t="s">
        <v>182</v>
      </c>
      <c r="U20" s="181" t="s">
        <v>180</v>
      </c>
      <c r="V20" s="355" t="s">
        <v>180</v>
      </c>
      <c r="W20" s="271" t="s">
        <v>191</v>
      </c>
      <c r="X20" s="356" t="s">
        <v>92</v>
      </c>
      <c r="Y20" s="191" t="e">
        <f>IF(BV20="No ha seleccionado ninguna opción","No ha seleccionado el riesgo inherente",VLOOKUP(BV20-0,[1]Listas!$B$25:$C$29,2,0))</f>
        <v>#VALUE!</v>
      </c>
      <c r="Z20" s="178" t="e">
        <f>IF(BV20="No ha seleccionado ninguna opción","No ha seleccionado el riesgo inherente",VLOOKUP(BX20-0,[1]Listas!$E$25:$F$29,2,0))</f>
        <v>#VALUE!</v>
      </c>
      <c r="AA20" s="178" t="e">
        <f>IF(BV20*BX20&gt;12,[1]Listas!B$34,IF(AND(BV20*BX20&gt;9),[1]Listas!B$35,IF(AND(BV20*BX20&gt;4),[1]Listas!B$36,IF(AND(BV20*BX20&gt;2),[1]Listas!B$37,[1]Listas!B$38))))</f>
        <v>#VALUE!</v>
      </c>
      <c r="AB20" s="38"/>
      <c r="AC20" s="38"/>
      <c r="AD20" s="39"/>
      <c r="AE20" s="40" t="str">
        <f>C20</f>
        <v>X</v>
      </c>
      <c r="AF20" s="40" t="str">
        <f>D20</f>
        <v>X</v>
      </c>
      <c r="AG20" s="40" t="str">
        <f>E20</f>
        <v>X</v>
      </c>
      <c r="AH20" s="41" t="e">
        <f>CONCATENATE(#REF!,#REF!,#REF!)</f>
        <v>#REF!</v>
      </c>
      <c r="AI20" s="42"/>
      <c r="AJ20" s="31"/>
      <c r="AK20" s="31"/>
      <c r="AL20" s="31"/>
      <c r="AM20" s="31"/>
      <c r="AN20" s="31"/>
      <c r="AO20" s="31"/>
      <c r="AP20" s="31"/>
      <c r="AQ20" s="31"/>
      <c r="AR20" s="43" t="str">
        <f>IF(T20="","No ha seleccionado ninguna opción",LEFT(T20,1))</f>
        <v>M</v>
      </c>
      <c r="AS20" s="31"/>
      <c r="AT20" s="44" t="str">
        <f>IF(U20="","No ha seleccionado ninguna opción",LEFT(U20,1))</f>
        <v>M</v>
      </c>
      <c r="AU20" s="45"/>
      <c r="AV20" s="31"/>
      <c r="AW20" s="46"/>
      <c r="AX20" s="47"/>
      <c r="AY20" s="48"/>
      <c r="AZ20" s="49"/>
      <c r="BA20" s="49" t="e">
        <f>IF(X20="Detectivo: Afecta Impacto",#REF!,#REF!)</f>
        <v>#REF!</v>
      </c>
      <c r="BB20" s="49"/>
      <c r="BC20" s="50"/>
      <c r="BD20" s="50" t="e">
        <f>IF(#REF!="","",LEFT(#REF!,2))</f>
        <v>#REF!</v>
      </c>
      <c r="BE20" s="50"/>
      <c r="BF20" s="50" t="e">
        <f>IF(#REF!="","",LEFT(#REF!,2))</f>
        <v>#REF!</v>
      </c>
      <c r="BG20" s="50"/>
      <c r="BH20" s="50" t="e">
        <f>IF(#REF!="","",LEFT(#REF!,2))</f>
        <v>#REF!</v>
      </c>
      <c r="BI20" s="50"/>
      <c r="BJ20" s="50"/>
      <c r="BK20" s="50" t="e">
        <f>IF(#REF!="","",LEFT(#REF!,2))</f>
        <v>#REF!</v>
      </c>
      <c r="BL20" s="50"/>
      <c r="BM20" s="49"/>
      <c r="BN20" s="50" t="e">
        <f>IF(#REF!="","",LEFT(#REF!,2))</f>
        <v>#REF!</v>
      </c>
      <c r="BO20" s="51"/>
      <c r="BP20" s="50" t="str">
        <f>IFERROR(IF(BA20="Correctivo: Afecta Impacto",#REF!,"No aplica")," ")</f>
        <v xml:space="preserve"> </v>
      </c>
      <c r="BQ20" s="50" t="str">
        <f>IFERROR(IF(BA20="Preventivo: Afecta Probabilidad",#REF!,"No aplica")," ")</f>
        <v xml:space="preserve"> </v>
      </c>
      <c r="BR20" s="52"/>
      <c r="BS20" s="52" t="str">
        <f>IF(SUM(BP20:BP22)=0,"No aplica",SUM(BP20:BP22))</f>
        <v>No aplica</v>
      </c>
      <c r="BT20" s="52" t="str">
        <f>IF(SUM(BQ20:BQ22)=0,"No aplica",SUM(BQ20:BQ22))</f>
        <v>No aplica</v>
      </c>
      <c r="BU20" s="52"/>
      <c r="BV20" s="52" t="str">
        <f>IF(BT20="No aplica",AR20,IF(AR20-#REF!&lt;=0,1,AR20-#REF!))</f>
        <v>M</v>
      </c>
      <c r="BW20" s="52"/>
      <c r="BX20" s="52" t="str">
        <f>IF(BS20="No aplica",AT20,IF(AT20-#REF!&lt;=0,1,AT20-#REF!))</f>
        <v>M</v>
      </c>
      <c r="BY20" s="52"/>
      <c r="BZ20" s="52"/>
      <c r="CA20" s="53"/>
      <c r="CB20" s="52"/>
      <c r="CC20" s="48"/>
      <c r="CD20" s="48"/>
      <c r="CE20" s="54"/>
      <c r="CF20" s="55"/>
      <c r="CG20" s="56"/>
      <c r="CH20" s="29"/>
    </row>
    <row r="21" spans="1:86" s="57" customFormat="1" ht="38.25">
      <c r="A21" s="23"/>
      <c r="B21" s="284"/>
      <c r="C21" s="188"/>
      <c r="D21" s="188"/>
      <c r="E21" s="188"/>
      <c r="F21" s="272"/>
      <c r="G21" s="273"/>
      <c r="H21" s="274"/>
      <c r="I21" s="275"/>
      <c r="J21" s="182"/>
      <c r="K21" s="93" t="s">
        <v>89</v>
      </c>
      <c r="L21" s="276" t="s">
        <v>90</v>
      </c>
      <c r="M21" s="196"/>
      <c r="N21" s="196"/>
      <c r="O21" s="196"/>
      <c r="P21" s="182"/>
      <c r="Q21" s="182"/>
      <c r="R21" s="182"/>
      <c r="S21" s="182"/>
      <c r="T21" s="182"/>
      <c r="U21" s="182"/>
      <c r="V21" s="277"/>
      <c r="W21" s="171" t="s">
        <v>192</v>
      </c>
      <c r="X21" s="357"/>
      <c r="Y21" s="192"/>
      <c r="Z21" s="179"/>
      <c r="AA21" s="179"/>
      <c r="AB21" s="38"/>
      <c r="AC21" s="38"/>
      <c r="AD21" s="60"/>
      <c r="AE21" s="40" t="str">
        <f>AE20</f>
        <v>X</v>
      </c>
      <c r="AF21" s="40" t="str">
        <f>AF20</f>
        <v>X</v>
      </c>
      <c r="AG21" s="40" t="str">
        <f>AG20</f>
        <v>X</v>
      </c>
      <c r="AH21" s="61" t="e">
        <f>AH20</f>
        <v>#REF!</v>
      </c>
      <c r="AI21" s="62"/>
      <c r="AJ21" s="58"/>
      <c r="AK21" s="58"/>
      <c r="AL21" s="58"/>
      <c r="AM21" s="31"/>
      <c r="AN21" s="58"/>
      <c r="AO21" s="58"/>
      <c r="AP21" s="58"/>
      <c r="AQ21" s="58"/>
      <c r="AR21" s="43"/>
      <c r="AS21" s="58"/>
      <c r="AT21" s="63"/>
      <c r="AU21" s="64"/>
      <c r="AV21" s="58"/>
      <c r="AW21" s="65"/>
      <c r="AX21" s="66"/>
      <c r="AY21" s="59"/>
      <c r="AZ21" s="35"/>
      <c r="BA21" s="35" t="e">
        <f>IF(X21="Detectivo: Afecta Impacto",#REF!,#REF!)</f>
        <v>#REF!</v>
      </c>
      <c r="BB21" s="33"/>
      <c r="BC21" s="34"/>
      <c r="BD21" s="34" t="e">
        <f>IF(#REF!="","",LEFT(#REF!,2))</f>
        <v>#REF!</v>
      </c>
      <c r="BE21" s="34"/>
      <c r="BF21" s="34" t="e">
        <f>IF(#REF!="","",LEFT(#REF!,2))</f>
        <v>#REF!</v>
      </c>
      <c r="BG21" s="34"/>
      <c r="BH21" s="34" t="e">
        <f>IF(#REF!="","",LEFT(#REF!,2))</f>
        <v>#REF!</v>
      </c>
      <c r="BI21" s="34"/>
      <c r="BJ21" s="34"/>
      <c r="BK21" s="34" t="e">
        <f>IF(#REF!="","",LEFT(#REF!,2))</f>
        <v>#REF!</v>
      </c>
      <c r="BL21" s="34"/>
      <c r="BM21" s="35"/>
      <c r="BN21" s="34" t="e">
        <f>IF(#REF!="","",LEFT(#REF!,2))</f>
        <v>#REF!</v>
      </c>
      <c r="BO21" s="67"/>
      <c r="BP21" s="34" t="str">
        <f>IFERROR(IF(BA21="Correctivo: Afecta Impacto",#REF!,"No aplica")," ")</f>
        <v xml:space="preserve"> </v>
      </c>
      <c r="BQ21" s="34" t="str">
        <f>IFERROR(IF(BA21="Preventivo: Afecta Probabilidad",#REF!,"No aplica")," ")</f>
        <v xml:space="preserve"> </v>
      </c>
      <c r="BR21" s="68"/>
      <c r="BS21" s="68"/>
      <c r="BT21" s="68"/>
      <c r="BU21" s="68"/>
      <c r="BV21" s="68"/>
      <c r="BW21" s="68"/>
      <c r="BX21" s="68"/>
      <c r="BY21" s="68"/>
      <c r="BZ21" s="68"/>
      <c r="CA21" s="69"/>
      <c r="CB21" s="68"/>
      <c r="CC21" s="59"/>
      <c r="CD21" s="59"/>
      <c r="CE21" s="70"/>
      <c r="CF21" s="71"/>
      <c r="CG21" s="72"/>
      <c r="CH21" s="73"/>
    </row>
    <row r="22" spans="1:86" s="57" customFormat="1" ht="39" thickBot="1">
      <c r="A22" s="23"/>
      <c r="B22" s="285"/>
      <c r="C22" s="205"/>
      <c r="D22" s="205"/>
      <c r="E22" s="205"/>
      <c r="F22" s="278"/>
      <c r="G22" s="279"/>
      <c r="H22" s="280"/>
      <c r="I22" s="281"/>
      <c r="J22" s="193"/>
      <c r="K22" s="97" t="s">
        <v>94</v>
      </c>
      <c r="L22" s="358" t="s">
        <v>95</v>
      </c>
      <c r="M22" s="197"/>
      <c r="N22" s="197"/>
      <c r="O22" s="197"/>
      <c r="P22" s="193"/>
      <c r="Q22" s="193"/>
      <c r="R22" s="193"/>
      <c r="S22" s="193"/>
      <c r="T22" s="193"/>
      <c r="U22" s="193"/>
      <c r="V22" s="282"/>
      <c r="W22" s="290" t="s">
        <v>193</v>
      </c>
      <c r="X22" s="359"/>
      <c r="Y22" s="352"/>
      <c r="Z22" s="180"/>
      <c r="AA22" s="180"/>
      <c r="AB22" s="38"/>
      <c r="AC22" s="38"/>
      <c r="AD22" s="60"/>
      <c r="AE22" s="40"/>
      <c r="AF22" s="40"/>
      <c r="AG22" s="40"/>
      <c r="AH22" s="61"/>
      <c r="AI22" s="62"/>
      <c r="AJ22" s="58"/>
      <c r="AK22" s="58"/>
      <c r="AL22" s="58"/>
      <c r="AM22" s="31"/>
      <c r="AN22" s="58"/>
      <c r="AO22" s="58"/>
      <c r="AP22" s="58"/>
      <c r="AQ22" s="58"/>
      <c r="AR22" s="43"/>
      <c r="AS22" s="58"/>
      <c r="AT22" s="63"/>
      <c r="AU22" s="64"/>
      <c r="AV22" s="58"/>
      <c r="AW22" s="65"/>
      <c r="AX22" s="66"/>
      <c r="AY22" s="59"/>
      <c r="AZ22" s="35"/>
      <c r="BA22" s="35"/>
      <c r="BB22" s="49"/>
      <c r="BC22" s="34"/>
      <c r="BD22" s="34"/>
      <c r="BE22" s="34"/>
      <c r="BF22" s="34"/>
      <c r="BG22" s="34"/>
      <c r="BH22" s="34"/>
      <c r="BI22" s="34"/>
      <c r="BJ22" s="34"/>
      <c r="BK22" s="34"/>
      <c r="BL22" s="34"/>
      <c r="BM22" s="35"/>
      <c r="BN22" s="34"/>
      <c r="BO22" s="67"/>
      <c r="BP22" s="34"/>
      <c r="BQ22" s="34"/>
      <c r="BR22" s="68"/>
      <c r="BS22" s="68"/>
      <c r="BT22" s="68"/>
      <c r="BU22" s="68"/>
      <c r="BV22" s="68"/>
      <c r="BW22" s="68"/>
      <c r="BX22" s="68"/>
      <c r="BY22" s="68"/>
      <c r="BZ22" s="68"/>
      <c r="CA22" s="69"/>
      <c r="CB22" s="68"/>
      <c r="CC22" s="59"/>
      <c r="CD22" s="59"/>
      <c r="CE22" s="70"/>
      <c r="CF22" s="71"/>
      <c r="CG22" s="72"/>
      <c r="CH22" s="73"/>
    </row>
    <row r="23" spans="1:86" s="107" customFormat="1" ht="15" customHeight="1">
      <c r="A23" s="23"/>
      <c r="B23" s="283" t="s">
        <v>99</v>
      </c>
      <c r="C23" s="187" t="s">
        <v>84</v>
      </c>
      <c r="D23" s="187" t="s">
        <v>84</v>
      </c>
      <c r="E23" s="187" t="s">
        <v>84</v>
      </c>
      <c r="F23" s="206" t="s">
        <v>158</v>
      </c>
      <c r="G23" s="339" t="s">
        <v>172</v>
      </c>
      <c r="H23" s="339" t="s">
        <v>167</v>
      </c>
      <c r="I23" s="342" t="s">
        <v>85</v>
      </c>
      <c r="J23" s="202" t="s">
        <v>149</v>
      </c>
      <c r="K23" s="96" t="s">
        <v>86</v>
      </c>
      <c r="L23" s="96" t="s">
        <v>87</v>
      </c>
      <c r="M23" s="195" t="s">
        <v>84</v>
      </c>
      <c r="N23" s="198"/>
      <c r="O23" s="195" t="s">
        <v>84</v>
      </c>
      <c r="P23" s="181" t="s">
        <v>84</v>
      </c>
      <c r="Q23" s="181" t="s">
        <v>84</v>
      </c>
      <c r="R23" s="181" t="s">
        <v>84</v>
      </c>
      <c r="S23" s="181" t="s">
        <v>84</v>
      </c>
      <c r="T23" s="195" t="s">
        <v>183</v>
      </c>
      <c r="U23" s="195" t="s">
        <v>185</v>
      </c>
      <c r="V23" s="195" t="s">
        <v>154</v>
      </c>
      <c r="W23" s="92" t="s">
        <v>194</v>
      </c>
      <c r="X23" s="356" t="s">
        <v>92</v>
      </c>
      <c r="Y23" s="185" t="e">
        <f>IF(BV23="No ha seleccionado ninguna opción","No ha seleccionado el riesgo inherente",VLOOKUP(BV23-0,[1]Listas!$B$25:$C$29,2,0))</f>
        <v>#VALUE!</v>
      </c>
      <c r="Z23" s="181" t="e">
        <f>IF(BV23="No ha seleccionado ninguna opción","No ha seleccionado el riesgo inherente",VLOOKUP(BX23-0,[1]Listas!$E$25:$F$29,2,0))</f>
        <v>#VALUE!</v>
      </c>
      <c r="AA23" s="183" t="e">
        <f>IF(BV23*BX23&gt;12,[1]Listas!B$34,IF(AND(BV23*BX23&gt;9),[1]Listas!B$35,IF(AND(BV23*BX23&gt;4),[1]Listas!B$36,IF(AND(BV23*BX23&gt;2),[1]Listas!B$37,[1]Listas!B$38))))</f>
        <v>#VALUE!</v>
      </c>
      <c r="AB23" s="112"/>
      <c r="AC23" s="103"/>
      <c r="AD23" s="104"/>
      <c r="AE23" s="105" t="str">
        <f>C23</f>
        <v>X</v>
      </c>
      <c r="AF23" s="105" t="str">
        <f>D23</f>
        <v>X</v>
      </c>
      <c r="AG23" s="105" t="str">
        <f>E23</f>
        <v>X</v>
      </c>
      <c r="AH23" s="74" t="str">
        <f>AE23</f>
        <v>X</v>
      </c>
      <c r="AI23" s="74"/>
      <c r="AJ23" s="74"/>
      <c r="AK23" s="74"/>
      <c r="AL23" s="74"/>
      <c r="AM23" s="74"/>
      <c r="AN23" s="74"/>
      <c r="AO23" s="74"/>
      <c r="AP23" s="74"/>
      <c r="AQ23" s="74"/>
      <c r="AR23" s="74" t="str">
        <f>IF(T23="","No ha seleccionado ninguna opción",LEFT(T23,1))</f>
        <v>B</v>
      </c>
      <c r="AS23" s="74"/>
      <c r="AT23" s="74" t="str">
        <f>IF(U23="","No ha seleccionado ninguna opción",LEFT(U23,1))</f>
        <v>M</v>
      </c>
      <c r="AU23" s="74"/>
      <c r="AV23" s="74"/>
      <c r="AW23" s="79"/>
      <c r="AX23" s="74"/>
      <c r="AY23" s="32"/>
      <c r="AZ23" s="33"/>
      <c r="BA23" s="75" t="e">
        <f>IF(X23="Detectivo: Afecta Impacto",#REF!,#REF!)</f>
        <v>#REF!</v>
      </c>
      <c r="BB23" s="75"/>
      <c r="BC23" s="75"/>
      <c r="BD23" s="75" t="e">
        <f>IF(#REF!="","",LEFT(#REF!,2))</f>
        <v>#REF!</v>
      </c>
      <c r="BE23" s="75"/>
      <c r="BF23" s="75" t="e">
        <f>IF(#REF!="","",LEFT(#REF!,2))</f>
        <v>#REF!</v>
      </c>
      <c r="BG23" s="75"/>
      <c r="BH23" s="75" t="e">
        <f>IF(#REF!="","",LEFT(#REF!,2))</f>
        <v>#REF!</v>
      </c>
      <c r="BI23" s="75"/>
      <c r="BJ23" s="75"/>
      <c r="BK23" s="75" t="e">
        <f>IF(#REF!="","",LEFT(#REF!,2))</f>
        <v>#REF!</v>
      </c>
      <c r="BL23" s="75"/>
      <c r="BM23" s="33"/>
      <c r="BN23" s="75" t="e">
        <f>IF(#REF!="","",LEFT(#REF!,2))</f>
        <v>#REF!</v>
      </c>
      <c r="BO23" s="80"/>
      <c r="BP23" s="75" t="str">
        <f>IFERROR(IF(BA23="Correctivo: Afecta Impacto",#REF!,"No aplica")," ")</f>
        <v xml:space="preserve"> </v>
      </c>
      <c r="BQ23" s="75" t="str">
        <f>IFERROR(IF(BA23="Preventivo: Afecta Probabilidad",#REF!,"No aplica")," ")</f>
        <v xml:space="preserve"> </v>
      </c>
      <c r="BR23" s="82"/>
      <c r="BS23" s="82" t="str">
        <f>IF(SUM(BP23:BP26)=0,"No aplica",INT(AVERAGE(BP23:BP26)))</f>
        <v>No aplica</v>
      </c>
      <c r="BT23" s="82" t="str">
        <f>IF(SUM(BQ23:BQ26)=0,"No aplica",SUM(BQ23:BQ26))</f>
        <v>No aplica</v>
      </c>
      <c r="BU23" s="82"/>
      <c r="BV23" s="82" t="str">
        <f>IF(BT23="No aplica",AR23,IF(AR23-#REF!&lt;=0,1,AR23-#REF!))</f>
        <v>B</v>
      </c>
      <c r="BW23" s="82"/>
      <c r="BX23" s="82" t="str">
        <f>IF(BS23="No aplica",AT23,IF(AT23-#REF!&lt;=0,1,AT23-#REF!))</f>
        <v>M</v>
      </c>
      <c r="BY23" s="82"/>
      <c r="BZ23" s="82"/>
      <c r="CA23" s="82"/>
      <c r="CB23" s="82"/>
      <c r="CC23" s="32"/>
      <c r="CD23" s="32"/>
      <c r="CE23" s="36"/>
      <c r="CF23" s="83"/>
      <c r="CG23" s="37"/>
      <c r="CH23" s="106"/>
    </row>
    <row r="24" spans="1:86" s="100" customFormat="1" ht="15" customHeight="1">
      <c r="A24" s="23"/>
      <c r="B24" s="284"/>
      <c r="C24" s="188"/>
      <c r="D24" s="188"/>
      <c r="E24" s="188"/>
      <c r="F24" s="207"/>
      <c r="G24" s="340"/>
      <c r="H24" s="343"/>
      <c r="I24" s="343"/>
      <c r="J24" s="203"/>
      <c r="K24" s="93" t="s">
        <v>89</v>
      </c>
      <c r="L24" s="93" t="s">
        <v>90</v>
      </c>
      <c r="M24" s="196"/>
      <c r="N24" s="199"/>
      <c r="O24" s="196"/>
      <c r="P24" s="182"/>
      <c r="Q24" s="182"/>
      <c r="R24" s="182"/>
      <c r="S24" s="182"/>
      <c r="T24" s="196"/>
      <c r="U24" s="196"/>
      <c r="V24" s="196"/>
      <c r="W24" s="171" t="s">
        <v>193</v>
      </c>
      <c r="X24" s="357"/>
      <c r="Y24" s="186"/>
      <c r="Z24" s="182"/>
      <c r="AA24" s="184"/>
      <c r="AB24" s="113"/>
      <c r="AC24" s="108"/>
      <c r="AD24" s="109"/>
      <c r="AE24" s="110" t="str">
        <f t="shared" ref="AE24:AH24" si="0">AE23</f>
        <v>X</v>
      </c>
      <c r="AF24" s="110" t="str">
        <f t="shared" si="0"/>
        <v>X</v>
      </c>
      <c r="AG24" s="110" t="str">
        <f t="shared" si="0"/>
        <v>X</v>
      </c>
      <c r="AH24" s="58" t="str">
        <f t="shared" si="0"/>
        <v>X</v>
      </c>
      <c r="AI24" s="58"/>
      <c r="AJ24" s="58"/>
      <c r="AK24" s="58"/>
      <c r="AL24" s="58"/>
      <c r="AM24" s="58"/>
      <c r="AN24" s="58"/>
      <c r="AO24" s="58"/>
      <c r="AP24" s="58"/>
      <c r="AQ24" s="58"/>
      <c r="AR24" s="58"/>
      <c r="AS24" s="58"/>
      <c r="AT24" s="58"/>
      <c r="AU24" s="58"/>
      <c r="AV24" s="58"/>
      <c r="AW24" s="65"/>
      <c r="AX24" s="58"/>
      <c r="AY24" s="59"/>
      <c r="AZ24" s="35"/>
      <c r="BA24" s="34" t="e">
        <f>IF(X24="Detectivo: Afecta Impacto",#REF!,#REF!)</f>
        <v>#REF!</v>
      </c>
      <c r="BB24" s="34"/>
      <c r="BC24" s="34"/>
      <c r="BD24" s="34" t="e">
        <f>IF(#REF!="","",LEFT(#REF!,2))</f>
        <v>#REF!</v>
      </c>
      <c r="BE24" s="34"/>
      <c r="BF24" s="34" t="e">
        <f>IF(#REF!="","",LEFT(#REF!,2))</f>
        <v>#REF!</v>
      </c>
      <c r="BG24" s="34"/>
      <c r="BH24" s="34" t="e">
        <f>IF(#REF!="","",LEFT(#REF!,2))</f>
        <v>#REF!</v>
      </c>
      <c r="BI24" s="34"/>
      <c r="BJ24" s="34"/>
      <c r="BK24" s="34" t="e">
        <f>IF(#REF!="","",LEFT(#REF!,2))</f>
        <v>#REF!</v>
      </c>
      <c r="BL24" s="34"/>
      <c r="BM24" s="35"/>
      <c r="BN24" s="34" t="e">
        <f>IF(#REF!="","",LEFT(#REF!,2))</f>
        <v>#REF!</v>
      </c>
      <c r="BO24" s="67"/>
      <c r="BP24" s="34" t="str">
        <f>IFERROR(IF(BA24="Correctivo: Afecta Impacto",#REF!,"No aplica")," ")</f>
        <v xml:space="preserve"> </v>
      </c>
      <c r="BQ24" s="34" t="str">
        <f>IFERROR(IF(BA24="Preventivo: Afecta Probabilidad",#REF!,"No aplica")," ")</f>
        <v xml:space="preserve"> </v>
      </c>
      <c r="BR24" s="69"/>
      <c r="BS24" s="69"/>
      <c r="BT24" s="69"/>
      <c r="BU24" s="69"/>
      <c r="BV24" s="69"/>
      <c r="BW24" s="69"/>
      <c r="BX24" s="69"/>
      <c r="BY24" s="69"/>
      <c r="BZ24" s="69"/>
      <c r="CA24" s="69"/>
      <c r="CB24" s="69"/>
      <c r="CC24" s="59"/>
      <c r="CD24" s="59"/>
      <c r="CE24" s="70"/>
      <c r="CF24" s="71"/>
      <c r="CG24" s="72"/>
      <c r="CH24" s="111"/>
    </row>
    <row r="25" spans="1:86" s="100" customFormat="1" ht="15" customHeight="1">
      <c r="A25" s="23"/>
      <c r="B25" s="284"/>
      <c r="C25" s="188"/>
      <c r="D25" s="188"/>
      <c r="E25" s="188"/>
      <c r="F25" s="207"/>
      <c r="G25" s="340"/>
      <c r="H25" s="343"/>
      <c r="I25" s="343"/>
      <c r="J25" s="203"/>
      <c r="K25" s="93" t="s">
        <v>97</v>
      </c>
      <c r="L25" s="93" t="s">
        <v>129</v>
      </c>
      <c r="M25" s="196"/>
      <c r="N25" s="199"/>
      <c r="O25" s="196"/>
      <c r="P25" s="182"/>
      <c r="Q25" s="182"/>
      <c r="R25" s="182"/>
      <c r="S25" s="182"/>
      <c r="T25" s="196"/>
      <c r="U25" s="196"/>
      <c r="V25" s="196"/>
      <c r="W25" s="171"/>
      <c r="X25" s="357"/>
      <c r="Y25" s="186"/>
      <c r="Z25" s="182"/>
      <c r="AA25" s="184"/>
      <c r="AB25" s="113"/>
      <c r="AC25" s="108"/>
      <c r="AD25" s="109"/>
      <c r="AE25" s="110"/>
      <c r="AF25" s="110"/>
      <c r="AG25" s="110"/>
      <c r="AH25" s="58"/>
      <c r="AI25" s="58"/>
      <c r="AJ25" s="58"/>
      <c r="AK25" s="58"/>
      <c r="AL25" s="58"/>
      <c r="AM25" s="58"/>
      <c r="AN25" s="58"/>
      <c r="AO25" s="58"/>
      <c r="AP25" s="58"/>
      <c r="AQ25" s="58"/>
      <c r="AR25" s="58"/>
      <c r="AS25" s="58"/>
      <c r="AT25" s="58"/>
      <c r="AU25" s="58"/>
      <c r="AV25" s="58"/>
      <c r="AW25" s="65"/>
      <c r="AX25" s="58"/>
      <c r="AY25" s="59"/>
      <c r="AZ25" s="35"/>
      <c r="BA25" s="34"/>
      <c r="BB25" s="34"/>
      <c r="BC25" s="34"/>
      <c r="BD25" s="34"/>
      <c r="BE25" s="34"/>
      <c r="BF25" s="34"/>
      <c r="BG25" s="34"/>
      <c r="BH25" s="34"/>
      <c r="BI25" s="34"/>
      <c r="BJ25" s="34"/>
      <c r="BK25" s="34"/>
      <c r="BL25" s="34"/>
      <c r="BM25" s="35"/>
      <c r="BN25" s="34"/>
      <c r="BO25" s="67"/>
      <c r="BP25" s="34"/>
      <c r="BQ25" s="34"/>
      <c r="BR25" s="69"/>
      <c r="BS25" s="69"/>
      <c r="BT25" s="69"/>
      <c r="BU25" s="69"/>
      <c r="BV25" s="69"/>
      <c r="BW25" s="69"/>
      <c r="BX25" s="69"/>
      <c r="BY25" s="69"/>
      <c r="BZ25" s="69"/>
      <c r="CA25" s="69"/>
      <c r="CB25" s="69"/>
      <c r="CC25" s="59"/>
      <c r="CD25" s="59"/>
      <c r="CE25" s="70"/>
      <c r="CF25" s="71"/>
      <c r="CG25" s="72"/>
      <c r="CH25" s="111"/>
    </row>
    <row r="26" spans="1:86" s="100" customFormat="1" ht="15" customHeight="1" thickBot="1">
      <c r="A26" s="23"/>
      <c r="B26" s="285"/>
      <c r="C26" s="205"/>
      <c r="D26" s="205"/>
      <c r="E26" s="205"/>
      <c r="F26" s="208"/>
      <c r="G26" s="341"/>
      <c r="H26" s="348"/>
      <c r="I26" s="348"/>
      <c r="J26" s="204"/>
      <c r="K26" s="97" t="s">
        <v>94</v>
      </c>
      <c r="L26" s="97" t="s">
        <v>95</v>
      </c>
      <c r="M26" s="197"/>
      <c r="N26" s="200"/>
      <c r="O26" s="197"/>
      <c r="P26" s="193"/>
      <c r="Q26" s="193"/>
      <c r="R26" s="193"/>
      <c r="S26" s="193"/>
      <c r="T26" s="197"/>
      <c r="U26" s="197"/>
      <c r="V26" s="197"/>
      <c r="W26" s="290"/>
      <c r="X26" s="359"/>
      <c r="Y26" s="360"/>
      <c r="Z26" s="193"/>
      <c r="AA26" s="194"/>
      <c r="AB26" s="113"/>
      <c r="AC26" s="108"/>
      <c r="AD26" s="109"/>
      <c r="AE26" s="110" t="str">
        <f>AE24</f>
        <v>X</v>
      </c>
      <c r="AF26" s="110" t="str">
        <f>AF24</f>
        <v>X</v>
      </c>
      <c r="AG26" s="110" t="str">
        <f>AG24</f>
        <v>X</v>
      </c>
      <c r="AH26" s="58" t="str">
        <f>AH24</f>
        <v>X</v>
      </c>
      <c r="AI26" s="58"/>
      <c r="AJ26" s="58"/>
      <c r="AK26" s="58"/>
      <c r="AL26" s="58"/>
      <c r="AM26" s="58"/>
      <c r="AN26" s="58"/>
      <c r="AO26" s="58"/>
      <c r="AP26" s="58"/>
      <c r="AQ26" s="58"/>
      <c r="AR26" s="58"/>
      <c r="AS26" s="58"/>
      <c r="AT26" s="58"/>
      <c r="AU26" s="58"/>
      <c r="AV26" s="58"/>
      <c r="AW26" s="65"/>
      <c r="AX26" s="58"/>
      <c r="AY26" s="59"/>
      <c r="AZ26" s="35"/>
      <c r="BA26" s="34" t="e">
        <f>IF(X26="Detectivo: Afecta Impacto",#REF!,#REF!)</f>
        <v>#REF!</v>
      </c>
      <c r="BB26" s="34"/>
      <c r="BC26" s="34"/>
      <c r="BD26" s="34" t="e">
        <f>IF(#REF!="","",LEFT(#REF!,2))</f>
        <v>#REF!</v>
      </c>
      <c r="BE26" s="34"/>
      <c r="BF26" s="34" t="e">
        <f>IF(#REF!="","",LEFT(#REF!,2))</f>
        <v>#REF!</v>
      </c>
      <c r="BG26" s="34"/>
      <c r="BH26" s="34" t="e">
        <f>IF(#REF!="","",LEFT(#REF!,2))</f>
        <v>#REF!</v>
      </c>
      <c r="BI26" s="34"/>
      <c r="BJ26" s="34"/>
      <c r="BK26" s="34" t="e">
        <f>IF(#REF!="","",LEFT(#REF!,2))</f>
        <v>#REF!</v>
      </c>
      <c r="BL26" s="34"/>
      <c r="BM26" s="35"/>
      <c r="BN26" s="34" t="e">
        <f>IF(#REF!="","",LEFT(#REF!,2))</f>
        <v>#REF!</v>
      </c>
      <c r="BO26" s="67"/>
      <c r="BP26" s="34" t="str">
        <f>IFERROR(IF(BA26="Correctivo: Afecta Impacto",#REF!,"No aplica")," ")</f>
        <v xml:space="preserve"> </v>
      </c>
      <c r="BQ26" s="34" t="str">
        <f>IFERROR(IF(BA26="Preventivo: Afecta Probabilidad",#REF!,"No aplica")," ")</f>
        <v xml:space="preserve"> </v>
      </c>
      <c r="BR26" s="69"/>
      <c r="BS26" s="69"/>
      <c r="BT26" s="69"/>
      <c r="BU26" s="69"/>
      <c r="BV26" s="69"/>
      <c r="BW26" s="69"/>
      <c r="BX26" s="69"/>
      <c r="BY26" s="69"/>
      <c r="BZ26" s="69"/>
      <c r="CA26" s="69"/>
      <c r="CB26" s="69"/>
      <c r="CC26" s="59"/>
      <c r="CD26" s="59"/>
      <c r="CE26" s="70"/>
      <c r="CF26" s="71"/>
      <c r="CG26" s="72"/>
      <c r="CH26" s="111"/>
    </row>
    <row r="27" spans="1:86" s="57" customFormat="1" ht="16.5" customHeight="1" thickBot="1">
      <c r="A27" s="23"/>
      <c r="B27" s="283" t="s">
        <v>101</v>
      </c>
      <c r="C27" s="187" t="s">
        <v>84</v>
      </c>
      <c r="D27" s="187" t="s">
        <v>84</v>
      </c>
      <c r="E27" s="187" t="s">
        <v>84</v>
      </c>
      <c r="F27" s="206" t="s">
        <v>159</v>
      </c>
      <c r="G27" s="339" t="s">
        <v>102</v>
      </c>
      <c r="H27" s="342" t="s">
        <v>174</v>
      </c>
      <c r="I27" s="342" t="s">
        <v>85</v>
      </c>
      <c r="J27" s="181" t="s">
        <v>149</v>
      </c>
      <c r="K27" s="96" t="s">
        <v>86</v>
      </c>
      <c r="L27" s="96" t="s">
        <v>87</v>
      </c>
      <c r="M27" s="195" t="s">
        <v>84</v>
      </c>
      <c r="N27" s="195" t="s">
        <v>147</v>
      </c>
      <c r="O27" s="195" t="s">
        <v>147</v>
      </c>
      <c r="P27" s="181" t="s">
        <v>147</v>
      </c>
      <c r="Q27" s="181" t="s">
        <v>147</v>
      </c>
      <c r="R27" s="181" t="s">
        <v>147</v>
      </c>
      <c r="S27" s="181" t="s">
        <v>147</v>
      </c>
      <c r="T27" s="181" t="s">
        <v>182</v>
      </c>
      <c r="U27" s="181" t="s">
        <v>186</v>
      </c>
      <c r="V27" s="181" t="s">
        <v>181</v>
      </c>
      <c r="W27" s="271" t="s">
        <v>196</v>
      </c>
      <c r="X27" s="356" t="s">
        <v>92</v>
      </c>
      <c r="Y27" s="191" t="e">
        <f>IF(BV27="No ha seleccionado ninguna opción","No ha seleccionado el riesgo inherente",VLOOKUP(BV27-0,[1]Listas!$B$25:$C$29,2,0))</f>
        <v>#VALUE!</v>
      </c>
      <c r="Z27" s="178" t="e">
        <f>IF(BV27="No ha seleccionado ninguna opción","No ha seleccionado el riesgo inherente",VLOOKUP(BX27-0,[1]Listas!$E$25:$F$29,2,0))</f>
        <v>#VALUE!</v>
      </c>
      <c r="AA27" s="189" t="e">
        <f>IF(BV27*BX27&gt;12,[1]Listas!B$34,IF(AND(BV27*BX27&gt;9),[1]Listas!B$35,IF(AND(BV27*BX27&gt;4),[1]Listas!B$36,IF(AND(BV27*BX27&gt;2),[1]Listas!B$37,[1]Listas!B$38))))</f>
        <v>#VALUE!</v>
      </c>
      <c r="AB27" s="38"/>
      <c r="AC27" s="38"/>
      <c r="AD27" s="39"/>
      <c r="AE27" s="40" t="str">
        <f>C27</f>
        <v>X</v>
      </c>
      <c r="AF27" s="40" t="str">
        <f>D27</f>
        <v>X</v>
      </c>
      <c r="AG27" s="40" t="str">
        <f>E27</f>
        <v>X</v>
      </c>
      <c r="AH27" s="31" t="str">
        <f>AE27</f>
        <v>X</v>
      </c>
      <c r="AI27" s="31"/>
      <c r="AJ27" s="31"/>
      <c r="AK27" s="31"/>
      <c r="AL27" s="31"/>
      <c r="AM27" s="31"/>
      <c r="AN27" s="31"/>
      <c r="AO27" s="31"/>
      <c r="AP27" s="31"/>
      <c r="AQ27" s="31"/>
      <c r="AR27" s="66" t="str">
        <f>IF(T27="","No ha seleccionado ninguna opción",LEFT(T27,1))</f>
        <v>M</v>
      </c>
      <c r="AS27" s="31"/>
      <c r="AT27" s="63" t="str">
        <f>IF(U27="","No ha seleccionado ninguna opción",LEFT(U27,1))</f>
        <v>C</v>
      </c>
      <c r="AU27" s="45"/>
      <c r="AV27" s="31"/>
      <c r="AW27" s="46"/>
      <c r="AX27" s="66"/>
      <c r="AY27" s="48"/>
      <c r="AZ27" s="49"/>
      <c r="BA27" s="50" t="e">
        <f>IF(X27="Detectivo: Afecta Impacto",#REF!,#REF!)</f>
        <v>#REF!</v>
      </c>
      <c r="BB27" s="50"/>
      <c r="BC27" s="50"/>
      <c r="BD27" s="50" t="e">
        <f>IF(#REF!="","",LEFT(#REF!,2))</f>
        <v>#REF!</v>
      </c>
      <c r="BE27" s="50"/>
      <c r="BF27" s="50" t="e">
        <f>IF(#REF!="","",LEFT(#REF!,2))</f>
        <v>#REF!</v>
      </c>
      <c r="BG27" s="50"/>
      <c r="BH27" s="50" t="e">
        <f>IF(#REF!="","",LEFT(#REF!,2))</f>
        <v>#REF!</v>
      </c>
      <c r="BI27" s="50"/>
      <c r="BJ27" s="50"/>
      <c r="BK27" s="50" t="e">
        <f>IF(#REF!="","",LEFT(#REF!,2))</f>
        <v>#REF!</v>
      </c>
      <c r="BL27" s="50"/>
      <c r="BM27" s="102"/>
      <c r="BN27" s="50" t="e">
        <f>IF(#REF!="","",LEFT(#REF!,2))</f>
        <v>#REF!</v>
      </c>
      <c r="BO27" s="51"/>
      <c r="BP27" s="50" t="str">
        <f>IFERROR(IF(BA27="Correctivo: Afecta Impacto",#REF!,"No aplica")," ")</f>
        <v xml:space="preserve"> </v>
      </c>
      <c r="BQ27" s="50" t="str">
        <f>IFERROR(IF(BA27="Preventivo: Afecta Probabilidad",#REF!,"No aplica")," ")</f>
        <v xml:space="preserve"> </v>
      </c>
      <c r="BR27" s="68"/>
      <c r="BS27" s="68" t="str">
        <f>IF(SUM(BP27:BP30)=0,"No aplica",INT(AVERAGE(BP27:BP30)))</f>
        <v>No aplica</v>
      </c>
      <c r="BT27" s="68" t="str">
        <f>IF(SUM(BQ27:BQ30)=0,"No aplica",SUM(BQ27:BQ30))</f>
        <v>No aplica</v>
      </c>
      <c r="BU27" s="68"/>
      <c r="BV27" s="68" t="str">
        <f>IF(BT27="No aplica",AR27,IF(AR27-#REF!&lt;=0,1,AR27-#REF!))</f>
        <v>M</v>
      </c>
      <c r="BW27" s="68"/>
      <c r="BX27" s="68" t="str">
        <f>IF(BS27="No aplica",AT27,IF(AT27-#REF!&lt;=0,1,AT27-#REF!))</f>
        <v>C</v>
      </c>
      <c r="BY27" s="68"/>
      <c r="BZ27" s="68"/>
      <c r="CA27" s="53"/>
      <c r="CB27" s="68"/>
      <c r="CC27" s="48"/>
      <c r="CD27" s="48"/>
      <c r="CE27" s="54"/>
      <c r="CF27" s="55"/>
      <c r="CG27" s="56"/>
      <c r="CH27" s="29"/>
    </row>
    <row r="28" spans="1:86" s="57" customFormat="1" ht="17.25" customHeight="1" thickBot="1">
      <c r="A28" s="23"/>
      <c r="B28" s="284"/>
      <c r="C28" s="188"/>
      <c r="D28" s="188"/>
      <c r="E28" s="188"/>
      <c r="F28" s="207"/>
      <c r="G28" s="340"/>
      <c r="H28" s="343"/>
      <c r="I28" s="343"/>
      <c r="J28" s="182"/>
      <c r="K28" s="93" t="s">
        <v>137</v>
      </c>
      <c r="L28" s="93" t="s">
        <v>129</v>
      </c>
      <c r="M28" s="196"/>
      <c r="N28" s="196"/>
      <c r="O28" s="196"/>
      <c r="P28" s="182"/>
      <c r="Q28" s="182"/>
      <c r="R28" s="182"/>
      <c r="S28" s="182"/>
      <c r="T28" s="182"/>
      <c r="U28" s="182"/>
      <c r="V28" s="182"/>
      <c r="W28" s="94" t="s">
        <v>195</v>
      </c>
      <c r="X28" s="357"/>
      <c r="Y28" s="192"/>
      <c r="Z28" s="179"/>
      <c r="AA28" s="190"/>
      <c r="AB28" s="38"/>
      <c r="AC28" s="38"/>
      <c r="AD28" s="60"/>
      <c r="AE28" s="40" t="str">
        <f t="shared" ref="AE28:AH30" si="1">AE27</f>
        <v>X</v>
      </c>
      <c r="AF28" s="40" t="str">
        <f t="shared" si="1"/>
        <v>X</v>
      </c>
      <c r="AG28" s="40" t="str">
        <f t="shared" si="1"/>
        <v>X</v>
      </c>
      <c r="AH28" s="61" t="str">
        <f t="shared" si="1"/>
        <v>X</v>
      </c>
      <c r="AI28" s="58"/>
      <c r="AJ28" s="58"/>
      <c r="AK28" s="58"/>
      <c r="AL28" s="58"/>
      <c r="AM28" s="31"/>
      <c r="AN28" s="58"/>
      <c r="AO28" s="58"/>
      <c r="AP28" s="58"/>
      <c r="AQ28" s="58"/>
      <c r="AR28" s="66"/>
      <c r="AS28" s="58"/>
      <c r="AT28" s="63"/>
      <c r="AU28" s="64"/>
      <c r="AV28" s="58"/>
      <c r="AW28" s="65"/>
      <c r="AX28" s="66"/>
      <c r="AY28" s="59"/>
      <c r="AZ28" s="35"/>
      <c r="BA28" s="34" t="e">
        <f>IF(X28="Detectivo: Afecta Impacto",#REF!,#REF!)</f>
        <v>#REF!</v>
      </c>
      <c r="BB28" s="75"/>
      <c r="BC28" s="34"/>
      <c r="BD28" s="34" t="e">
        <f>IF(#REF!="","",LEFT(#REF!,2))</f>
        <v>#REF!</v>
      </c>
      <c r="BE28" s="34"/>
      <c r="BF28" s="34" t="e">
        <f>IF(#REF!="","",LEFT(#REF!,2))</f>
        <v>#REF!</v>
      </c>
      <c r="BG28" s="34"/>
      <c r="BH28" s="34" t="e">
        <f>IF(#REF!="","",LEFT(#REF!,2))</f>
        <v>#REF!</v>
      </c>
      <c r="BI28" s="34"/>
      <c r="BJ28" s="34"/>
      <c r="BK28" s="34" t="e">
        <f>IF(#REF!="","",LEFT(#REF!,2))</f>
        <v>#REF!</v>
      </c>
      <c r="BL28" s="34"/>
      <c r="BM28" s="35"/>
      <c r="BN28" s="34" t="e">
        <f>IF(#REF!="","",LEFT(#REF!,2))</f>
        <v>#REF!</v>
      </c>
      <c r="BO28" s="67"/>
      <c r="BP28" s="34" t="str">
        <f>IFERROR(IF(BA28="Correctivo: Afecta Impacto",#REF!,"No aplica")," ")</f>
        <v xml:space="preserve"> </v>
      </c>
      <c r="BQ28" s="34" t="str">
        <f>IFERROR(IF(BA28="Preventivo: Afecta Probabilidad",#REF!,"No aplica")," ")</f>
        <v xml:space="preserve"> </v>
      </c>
      <c r="BR28" s="68"/>
      <c r="BS28" s="68"/>
      <c r="BT28" s="68"/>
      <c r="BU28" s="68"/>
      <c r="BV28" s="68"/>
      <c r="BW28" s="68"/>
      <c r="BX28" s="68"/>
      <c r="BY28" s="68"/>
      <c r="BZ28" s="68"/>
      <c r="CA28" s="69"/>
      <c r="CB28" s="68"/>
      <c r="CC28" s="59"/>
      <c r="CD28" s="59"/>
      <c r="CE28" s="70"/>
      <c r="CF28" s="71"/>
      <c r="CG28" s="72"/>
      <c r="CH28" s="73"/>
    </row>
    <row r="29" spans="1:86" s="57" customFormat="1" ht="17.25" customHeight="1">
      <c r="A29" s="23"/>
      <c r="B29" s="284"/>
      <c r="C29" s="188"/>
      <c r="D29" s="188"/>
      <c r="E29" s="188"/>
      <c r="F29" s="207"/>
      <c r="G29" s="340"/>
      <c r="H29" s="343"/>
      <c r="I29" s="343"/>
      <c r="J29" s="182"/>
      <c r="K29" s="93" t="s">
        <v>141</v>
      </c>
      <c r="L29" s="93" t="s">
        <v>142</v>
      </c>
      <c r="M29" s="196"/>
      <c r="N29" s="196"/>
      <c r="O29" s="196"/>
      <c r="P29" s="182"/>
      <c r="Q29" s="182"/>
      <c r="R29" s="182"/>
      <c r="S29" s="182"/>
      <c r="T29" s="182"/>
      <c r="U29" s="182"/>
      <c r="V29" s="182"/>
      <c r="W29" s="94"/>
      <c r="X29" s="357"/>
      <c r="Y29" s="192"/>
      <c r="Z29" s="179"/>
      <c r="AA29" s="190"/>
      <c r="AB29" s="38"/>
      <c r="AC29" s="38"/>
      <c r="AD29" s="60"/>
      <c r="AE29" s="40" t="str">
        <f t="shared" si="1"/>
        <v>X</v>
      </c>
      <c r="AF29" s="40" t="str">
        <f t="shared" si="1"/>
        <v>X</v>
      </c>
      <c r="AG29" s="40" t="str">
        <f t="shared" si="1"/>
        <v>X</v>
      </c>
      <c r="AH29" s="61" t="str">
        <f t="shared" si="1"/>
        <v>X</v>
      </c>
      <c r="AI29" s="58"/>
      <c r="AJ29" s="58"/>
      <c r="AK29" s="58"/>
      <c r="AL29" s="58"/>
      <c r="AM29" s="31"/>
      <c r="AN29" s="58"/>
      <c r="AO29" s="58"/>
      <c r="AP29" s="58"/>
      <c r="AQ29" s="58"/>
      <c r="AR29" s="66"/>
      <c r="AS29" s="58"/>
      <c r="AT29" s="63"/>
      <c r="AU29" s="64"/>
      <c r="AV29" s="58"/>
      <c r="AW29" s="65"/>
      <c r="AX29" s="66"/>
      <c r="AY29" s="59"/>
      <c r="AZ29" s="35"/>
      <c r="BA29" s="34" t="e">
        <f>IF(X29="Detectivo: Afecta Impacto",#REF!,#REF!)</f>
        <v>#REF!</v>
      </c>
      <c r="BB29" s="75"/>
      <c r="BC29" s="34"/>
      <c r="BD29" s="34" t="e">
        <f>IF(#REF!="","",LEFT(#REF!,2))</f>
        <v>#REF!</v>
      </c>
      <c r="BE29" s="34"/>
      <c r="BF29" s="34" t="e">
        <f>IF(#REF!="","",LEFT(#REF!,2))</f>
        <v>#REF!</v>
      </c>
      <c r="BG29" s="34"/>
      <c r="BH29" s="34" t="e">
        <f>IF(#REF!="","",LEFT(#REF!,2))</f>
        <v>#REF!</v>
      </c>
      <c r="BI29" s="34"/>
      <c r="BJ29" s="34"/>
      <c r="BK29" s="34" t="e">
        <f>IF(#REF!="","",LEFT(#REF!,2))</f>
        <v>#REF!</v>
      </c>
      <c r="BL29" s="34"/>
      <c r="BM29" s="35"/>
      <c r="BN29" s="34" t="e">
        <f>IF(#REF!="","",LEFT(#REF!,2))</f>
        <v>#REF!</v>
      </c>
      <c r="BO29" s="67"/>
      <c r="BP29" s="34" t="str">
        <f>IFERROR(IF(BA29="Correctivo: Afecta Impacto",#REF!,"No aplica")," ")</f>
        <v xml:space="preserve"> </v>
      </c>
      <c r="BQ29" s="34" t="str">
        <f>IFERROR(IF(BA29="Preventivo: Afecta Probabilidad",#REF!,"No aplica")," ")</f>
        <v xml:space="preserve"> </v>
      </c>
      <c r="BR29" s="68"/>
      <c r="BS29" s="68"/>
      <c r="BT29" s="68"/>
      <c r="BU29" s="68"/>
      <c r="BV29" s="68"/>
      <c r="BW29" s="68"/>
      <c r="BX29" s="68"/>
      <c r="BY29" s="68"/>
      <c r="BZ29" s="68"/>
      <c r="CA29" s="69"/>
      <c r="CB29" s="68"/>
      <c r="CC29" s="59"/>
      <c r="CD29" s="59"/>
      <c r="CE29" s="70"/>
      <c r="CF29" s="71"/>
      <c r="CG29" s="72"/>
      <c r="CH29" s="73"/>
    </row>
    <row r="30" spans="1:86" s="57" customFormat="1" ht="24.6" customHeight="1" thickBot="1">
      <c r="A30" s="23"/>
      <c r="B30" s="285"/>
      <c r="C30" s="205"/>
      <c r="D30" s="205"/>
      <c r="E30" s="205"/>
      <c r="F30" s="208"/>
      <c r="G30" s="341"/>
      <c r="H30" s="348"/>
      <c r="I30" s="348"/>
      <c r="J30" s="193"/>
      <c r="K30" s="97" t="s">
        <v>131</v>
      </c>
      <c r="L30" s="97" t="s">
        <v>130</v>
      </c>
      <c r="M30" s="197"/>
      <c r="N30" s="197"/>
      <c r="O30" s="197"/>
      <c r="P30" s="193"/>
      <c r="Q30" s="193"/>
      <c r="R30" s="193"/>
      <c r="S30" s="193"/>
      <c r="T30" s="193"/>
      <c r="U30" s="193"/>
      <c r="V30" s="193"/>
      <c r="W30" s="290"/>
      <c r="X30" s="359"/>
      <c r="Y30" s="352"/>
      <c r="Z30" s="180"/>
      <c r="AA30" s="201"/>
      <c r="AB30" s="38"/>
      <c r="AC30" s="38"/>
      <c r="AD30" s="60"/>
      <c r="AE30" s="40" t="str">
        <f t="shared" si="1"/>
        <v>X</v>
      </c>
      <c r="AF30" s="40" t="str">
        <f t="shared" si="1"/>
        <v>X</v>
      </c>
      <c r="AG30" s="40" t="str">
        <f t="shared" si="1"/>
        <v>X</v>
      </c>
      <c r="AH30" s="61" t="str">
        <f t="shared" si="1"/>
        <v>X</v>
      </c>
      <c r="AI30" s="58"/>
      <c r="AJ30" s="58"/>
      <c r="AK30" s="58"/>
      <c r="AL30" s="58"/>
      <c r="AM30" s="31"/>
      <c r="AN30" s="58"/>
      <c r="AO30" s="58"/>
      <c r="AP30" s="58"/>
      <c r="AQ30" s="58"/>
      <c r="AR30" s="66"/>
      <c r="AS30" s="58"/>
      <c r="AT30" s="63"/>
      <c r="AU30" s="64"/>
      <c r="AV30" s="58"/>
      <c r="AW30" s="65"/>
      <c r="AX30" s="66"/>
      <c r="AY30" s="59"/>
      <c r="AZ30" s="35"/>
      <c r="BA30" s="34" t="e">
        <f>IF(X30="Detectivo: Afecta Impacto",#REF!,#REF!)</f>
        <v>#REF!</v>
      </c>
      <c r="BB30" s="34"/>
      <c r="BC30" s="34"/>
      <c r="BD30" s="34" t="e">
        <f>IF(#REF!="","",LEFT(#REF!,2))</f>
        <v>#REF!</v>
      </c>
      <c r="BE30" s="34"/>
      <c r="BF30" s="34" t="e">
        <f>IF(#REF!="","",LEFT(#REF!,2))</f>
        <v>#REF!</v>
      </c>
      <c r="BG30" s="34"/>
      <c r="BH30" s="34" t="e">
        <f>IF(#REF!="","",LEFT(#REF!,2))</f>
        <v>#REF!</v>
      </c>
      <c r="BI30" s="34"/>
      <c r="BJ30" s="34"/>
      <c r="BK30" s="34" t="e">
        <f>IF(#REF!="","",LEFT(#REF!,2))</f>
        <v>#REF!</v>
      </c>
      <c r="BL30" s="34"/>
      <c r="BM30" s="35"/>
      <c r="BN30" s="34" t="e">
        <f>IF(#REF!="","",LEFT(#REF!,2))</f>
        <v>#REF!</v>
      </c>
      <c r="BO30" s="67"/>
      <c r="BP30" s="34" t="str">
        <f>IFERROR(IF(BA30="Correctivo: Afecta Impacto",#REF!,"No aplica")," ")</f>
        <v xml:space="preserve"> </v>
      </c>
      <c r="BQ30" s="34" t="str">
        <f>IFERROR(IF(BA30="Preventivo: Afecta Probabilidad",#REF!,"No aplica")," ")</f>
        <v xml:space="preserve"> </v>
      </c>
      <c r="BR30" s="68"/>
      <c r="BS30" s="68"/>
      <c r="BT30" s="68"/>
      <c r="BU30" s="68"/>
      <c r="BV30" s="68"/>
      <c r="BW30" s="68"/>
      <c r="BX30" s="68"/>
      <c r="BY30" s="68"/>
      <c r="BZ30" s="68"/>
      <c r="CA30" s="69"/>
      <c r="CB30" s="68"/>
      <c r="CC30" s="59"/>
      <c r="CD30" s="59"/>
      <c r="CE30" s="70"/>
      <c r="CF30" s="71"/>
      <c r="CG30" s="85"/>
      <c r="CH30" s="73"/>
    </row>
    <row r="31" spans="1:86" s="57" customFormat="1" ht="24.75" hidden="1" customHeight="1">
      <c r="A31" s="23"/>
      <c r="B31" s="283" t="s">
        <v>103</v>
      </c>
      <c r="C31" s="187"/>
      <c r="D31" s="187" t="s">
        <v>84</v>
      </c>
      <c r="E31" s="187" t="s">
        <v>84</v>
      </c>
      <c r="F31" s="206" t="s">
        <v>168</v>
      </c>
      <c r="G31" s="339" t="s">
        <v>150</v>
      </c>
      <c r="H31" s="342" t="s">
        <v>104</v>
      </c>
      <c r="I31" s="342" t="s">
        <v>105</v>
      </c>
      <c r="J31" s="181" t="s">
        <v>148</v>
      </c>
      <c r="K31" s="99" t="s">
        <v>140</v>
      </c>
      <c r="L31" s="114" t="s">
        <v>139</v>
      </c>
      <c r="M31" s="181"/>
      <c r="N31" s="181"/>
      <c r="O31" s="181" t="s">
        <v>147</v>
      </c>
      <c r="P31" s="181" t="s">
        <v>147</v>
      </c>
      <c r="Q31" s="181" t="s">
        <v>147</v>
      </c>
      <c r="R31" s="181" t="s">
        <v>147</v>
      </c>
      <c r="S31" s="181"/>
      <c r="T31" s="181" t="s">
        <v>182</v>
      </c>
      <c r="U31" s="181" t="s">
        <v>180</v>
      </c>
      <c r="V31" s="183" t="s">
        <v>180</v>
      </c>
      <c r="W31" s="101" t="s">
        <v>169</v>
      </c>
      <c r="X31" s="101" t="s">
        <v>92</v>
      </c>
      <c r="Y31" s="181" t="e">
        <f>IF(BV31="No ha seleccionado ninguna opción","No ha seleccionado el riesgo inherente",VLOOKUP(BV31-0,[1]Listas!$B$25:$C$29,2,0))</f>
        <v>#VALUE!</v>
      </c>
      <c r="Z31" s="181" t="e">
        <f>IF(BV31="No ha seleccionado ninguna opción","No ha seleccionado el riesgo inherente",VLOOKUP(BX31-0,[1]Listas!$E$25:$F$29,2,0))</f>
        <v>#VALUE!</v>
      </c>
      <c r="AA31" s="181" t="e">
        <f>IF(BV31*BX31&gt;12,[1]Listas!B$34,IF(AND(BV31*BX31&gt;9),[1]Listas!B$35,IF(AND(BV31*BX31&gt;4),[1]Listas!B$36,IF(AND(BV31*BX31&gt;2),[1]Listas!B$37,[1]Listas!B$38))))</f>
        <v>#VALUE!</v>
      </c>
      <c r="AB31" s="38"/>
      <c r="AC31" s="38"/>
      <c r="AD31" s="39"/>
      <c r="AE31" s="40">
        <f>C31</f>
        <v>0</v>
      </c>
      <c r="AF31" s="40" t="str">
        <f>D31</f>
        <v>X</v>
      </c>
      <c r="AG31" s="40" t="str">
        <f>E31</f>
        <v>X</v>
      </c>
      <c r="AH31" s="74">
        <f>AE31</f>
        <v>0</v>
      </c>
      <c r="AI31" s="74"/>
      <c r="AJ31" s="74"/>
      <c r="AK31" s="74"/>
      <c r="AL31" s="74"/>
      <c r="AM31" s="31"/>
      <c r="AN31" s="74"/>
      <c r="AO31" s="74"/>
      <c r="AP31" s="74"/>
      <c r="AQ31" s="74"/>
      <c r="AR31" s="76" t="str">
        <f>IF(T31="","No ha seleccionado ninguna opción",LEFT(T31,1))</f>
        <v>M</v>
      </c>
      <c r="AS31" s="74"/>
      <c r="AT31" s="77" t="str">
        <f>IF(U31="","No ha seleccionado ninguna opción",LEFT(U31,1))</f>
        <v>M</v>
      </c>
      <c r="AU31" s="78"/>
      <c r="AV31" s="74"/>
      <c r="AW31" s="79"/>
      <c r="AX31" s="76"/>
      <c r="AY31" s="32"/>
      <c r="AZ31" s="33"/>
      <c r="BA31" s="75" t="e">
        <f>IF(X31="Detectivo: Afecta Impacto",#REF!,#REF!)</f>
        <v>#REF!</v>
      </c>
      <c r="BB31" s="75"/>
      <c r="BC31" s="75"/>
      <c r="BD31" s="75" t="e">
        <f>IF(#REF!="","",LEFT(#REF!,2))</f>
        <v>#REF!</v>
      </c>
      <c r="BE31" s="75"/>
      <c r="BF31" s="75" t="e">
        <f>IF(#REF!="","",LEFT(#REF!,2))</f>
        <v>#REF!</v>
      </c>
      <c r="BG31" s="75"/>
      <c r="BH31" s="75" t="e">
        <f>IF(#REF!="","",LEFT(#REF!,2))</f>
        <v>#REF!</v>
      </c>
      <c r="BI31" s="75"/>
      <c r="BJ31" s="75"/>
      <c r="BK31" s="75" t="e">
        <f>IF(#REF!="","",LEFT(#REF!,2))</f>
        <v>#REF!</v>
      </c>
      <c r="BL31" s="75"/>
      <c r="BM31" s="33"/>
      <c r="BN31" s="75" t="e">
        <f>IF(#REF!="","",LEFT(#REF!,2))</f>
        <v>#REF!</v>
      </c>
      <c r="BO31" s="80"/>
      <c r="BP31" s="75" t="str">
        <f>IFERROR(IF(BA31="Correctivo: Afecta Impacto",#REF!,"No aplica")," ")</f>
        <v xml:space="preserve"> </v>
      </c>
      <c r="BQ31" s="75" t="str">
        <f>IFERROR(IF(BA31="Preventivo: Afecta Probabilidad",#REF!,"No aplica")," ")</f>
        <v xml:space="preserve"> </v>
      </c>
      <c r="BR31" s="81"/>
      <c r="BS31" s="81" t="str">
        <f>IF(SUM(BP31:BP36)=0,"No aplica",INT(AVERAGE(BP31:BP36)))</f>
        <v>No aplica</v>
      </c>
      <c r="BT31" s="81" t="str">
        <f>IF(SUM(BQ31:BQ36)=0,"No aplica",SUM(BQ31:BQ36))</f>
        <v>No aplica</v>
      </c>
      <c r="BU31" s="81"/>
      <c r="BV31" s="81" t="str">
        <f>IF(BT31="No aplica",AR31,IF(AR31-#REF!&lt;=0,1,AR31-#REF!))</f>
        <v>M</v>
      </c>
      <c r="BW31" s="81"/>
      <c r="BX31" s="81" t="str">
        <f>IF(BS31="No aplica",AT31,IF(AT31-#REF!&lt;=0,1,AT31-#REF!))</f>
        <v>M</v>
      </c>
      <c r="BY31" s="81"/>
      <c r="BZ31" s="81"/>
      <c r="CA31" s="82"/>
      <c r="CB31" s="81"/>
      <c r="CC31" s="32"/>
      <c r="CD31" s="32"/>
      <c r="CE31" s="36"/>
      <c r="CF31" s="83"/>
      <c r="CG31" s="37"/>
      <c r="CH31" s="84"/>
    </row>
    <row r="32" spans="1:86" s="57" customFormat="1" ht="24.75" hidden="1" customHeight="1">
      <c r="A32" s="23"/>
      <c r="B32" s="284"/>
      <c r="C32" s="188"/>
      <c r="D32" s="188"/>
      <c r="E32" s="188"/>
      <c r="F32" s="207"/>
      <c r="G32" s="340"/>
      <c r="H32" s="343"/>
      <c r="I32" s="343"/>
      <c r="J32" s="182"/>
      <c r="K32" s="93" t="s">
        <v>132</v>
      </c>
      <c r="L32" s="93" t="s">
        <v>151</v>
      </c>
      <c r="M32" s="182"/>
      <c r="N32" s="182"/>
      <c r="O32" s="182"/>
      <c r="P32" s="182"/>
      <c r="Q32" s="182"/>
      <c r="R32" s="182"/>
      <c r="S32" s="182"/>
      <c r="T32" s="182"/>
      <c r="U32" s="182"/>
      <c r="V32" s="184"/>
      <c r="W32" s="94"/>
      <c r="X32" s="94"/>
      <c r="Y32" s="182"/>
      <c r="Z32" s="182"/>
      <c r="AA32" s="182"/>
      <c r="AB32" s="38"/>
      <c r="AC32" s="38"/>
      <c r="AD32" s="60"/>
      <c r="AE32" s="40">
        <f t="shared" ref="AE32:AH36" si="2">AE31</f>
        <v>0</v>
      </c>
      <c r="AF32" s="40" t="str">
        <f t="shared" si="2"/>
        <v>X</v>
      </c>
      <c r="AG32" s="40" t="str">
        <f t="shared" si="2"/>
        <v>X</v>
      </c>
      <c r="AH32" s="58">
        <f t="shared" si="2"/>
        <v>0</v>
      </c>
      <c r="AI32" s="58"/>
      <c r="AJ32" s="58"/>
      <c r="AK32" s="58"/>
      <c r="AL32" s="58"/>
      <c r="AM32" s="31"/>
      <c r="AN32" s="58"/>
      <c r="AO32" s="58"/>
      <c r="AP32" s="58"/>
      <c r="AQ32" s="58"/>
      <c r="AR32" s="66"/>
      <c r="AS32" s="58"/>
      <c r="AT32" s="63"/>
      <c r="AU32" s="64"/>
      <c r="AV32" s="58"/>
      <c r="AW32" s="65"/>
      <c r="AX32" s="66"/>
      <c r="AY32" s="59"/>
      <c r="AZ32" s="35"/>
      <c r="BA32" s="34" t="e">
        <f>IF(X32="Detectivo: Afecta Impacto",#REF!,#REF!)</f>
        <v>#REF!</v>
      </c>
      <c r="BB32" s="34"/>
      <c r="BC32" s="34"/>
      <c r="BD32" s="34" t="e">
        <f>IF(#REF!="","",LEFT(#REF!,2))</f>
        <v>#REF!</v>
      </c>
      <c r="BE32" s="34"/>
      <c r="BF32" s="34" t="e">
        <f>IF(#REF!="","",LEFT(#REF!,2))</f>
        <v>#REF!</v>
      </c>
      <c r="BG32" s="34"/>
      <c r="BH32" s="34" t="e">
        <f>IF(#REF!="","",LEFT(#REF!,2))</f>
        <v>#REF!</v>
      </c>
      <c r="BI32" s="34"/>
      <c r="BJ32" s="34"/>
      <c r="BK32" s="34" t="e">
        <f>IF(#REF!="","",LEFT(#REF!,2))</f>
        <v>#REF!</v>
      </c>
      <c r="BL32" s="34"/>
      <c r="BM32" s="35"/>
      <c r="BN32" s="34" t="e">
        <f>IF(#REF!="","",LEFT(#REF!,2))</f>
        <v>#REF!</v>
      </c>
      <c r="BO32" s="67"/>
      <c r="BP32" s="34" t="str">
        <f>IFERROR(IF(BA32="Correctivo: Afecta Impacto",#REF!,"No aplica")," ")</f>
        <v xml:space="preserve"> </v>
      </c>
      <c r="BQ32" s="34" t="str">
        <f>IFERROR(IF(BA32="Preventivo: Afecta Probabilidad",#REF!,"No aplica")," ")</f>
        <v xml:space="preserve"> </v>
      </c>
      <c r="BR32" s="68"/>
      <c r="BS32" s="68"/>
      <c r="BT32" s="68"/>
      <c r="BU32" s="68"/>
      <c r="BV32" s="68"/>
      <c r="BW32" s="68"/>
      <c r="BX32" s="68"/>
      <c r="BY32" s="68"/>
      <c r="BZ32" s="68"/>
      <c r="CA32" s="69"/>
      <c r="CB32" s="68"/>
      <c r="CC32" s="59"/>
      <c r="CD32" s="59"/>
      <c r="CE32" s="70"/>
      <c r="CF32" s="71"/>
      <c r="CG32" s="72"/>
      <c r="CH32" s="73"/>
    </row>
    <row r="33" spans="1:86" s="57" customFormat="1" ht="24.75" hidden="1" customHeight="1">
      <c r="A33" s="23"/>
      <c r="B33" s="284"/>
      <c r="C33" s="188"/>
      <c r="D33" s="188"/>
      <c r="E33" s="188"/>
      <c r="F33" s="207"/>
      <c r="G33" s="340"/>
      <c r="H33" s="343"/>
      <c r="I33" s="343"/>
      <c r="J33" s="182"/>
      <c r="K33" s="93" t="s">
        <v>133</v>
      </c>
      <c r="L33" s="93" t="s">
        <v>143</v>
      </c>
      <c r="M33" s="182"/>
      <c r="N33" s="182"/>
      <c r="O33" s="182"/>
      <c r="P33" s="182"/>
      <c r="Q33" s="182"/>
      <c r="R33" s="182"/>
      <c r="S33" s="182"/>
      <c r="T33" s="182"/>
      <c r="U33" s="182"/>
      <c r="V33" s="184"/>
      <c r="W33" s="94"/>
      <c r="X33" s="94"/>
      <c r="Y33" s="182"/>
      <c r="Z33" s="182"/>
      <c r="AA33" s="182"/>
      <c r="AB33" s="38"/>
      <c r="AC33" s="38"/>
      <c r="AD33" s="60"/>
      <c r="AE33" s="40">
        <f t="shared" si="2"/>
        <v>0</v>
      </c>
      <c r="AF33" s="40" t="str">
        <f t="shared" si="2"/>
        <v>X</v>
      </c>
      <c r="AG33" s="40" t="str">
        <f t="shared" si="2"/>
        <v>X</v>
      </c>
      <c r="AH33" s="58">
        <f t="shared" si="2"/>
        <v>0</v>
      </c>
      <c r="AI33" s="58"/>
      <c r="AJ33" s="58"/>
      <c r="AK33" s="58"/>
      <c r="AL33" s="58"/>
      <c r="AM33" s="31"/>
      <c r="AN33" s="58"/>
      <c r="AO33" s="58"/>
      <c r="AP33" s="58"/>
      <c r="AQ33" s="58"/>
      <c r="AR33" s="66"/>
      <c r="AS33" s="58"/>
      <c r="AT33" s="63"/>
      <c r="AU33" s="64"/>
      <c r="AV33" s="58"/>
      <c r="AW33" s="65"/>
      <c r="AX33" s="66"/>
      <c r="AY33" s="59"/>
      <c r="AZ33" s="35"/>
      <c r="BA33" s="34" t="e">
        <f>IF(X33="Detectivo: Afecta Impacto",#REF!,#REF!)</f>
        <v>#REF!</v>
      </c>
      <c r="BB33" s="34"/>
      <c r="BC33" s="34"/>
      <c r="BD33" s="34" t="e">
        <f>IF(#REF!="","",LEFT(#REF!,2))</f>
        <v>#REF!</v>
      </c>
      <c r="BE33" s="34"/>
      <c r="BF33" s="34" t="e">
        <f>IF(#REF!="","",LEFT(#REF!,2))</f>
        <v>#REF!</v>
      </c>
      <c r="BG33" s="34"/>
      <c r="BH33" s="34" t="e">
        <f>IF(#REF!="","",LEFT(#REF!,2))</f>
        <v>#REF!</v>
      </c>
      <c r="BI33" s="34"/>
      <c r="BJ33" s="34"/>
      <c r="BK33" s="34" t="e">
        <f>IF(#REF!="","",LEFT(#REF!,2))</f>
        <v>#REF!</v>
      </c>
      <c r="BL33" s="34"/>
      <c r="BM33" s="35"/>
      <c r="BN33" s="34" t="e">
        <f>IF(#REF!="","",LEFT(#REF!,2))</f>
        <v>#REF!</v>
      </c>
      <c r="BO33" s="67"/>
      <c r="BP33" s="34" t="str">
        <f>IFERROR(IF(BA33="Correctivo: Afecta Impacto",#REF!,"No aplica")," ")</f>
        <v xml:space="preserve"> </v>
      </c>
      <c r="BQ33" s="34" t="str">
        <f>IFERROR(IF(BA33="Preventivo: Afecta Probabilidad",#REF!,"No aplica")," ")</f>
        <v xml:space="preserve"> </v>
      </c>
      <c r="BR33" s="68"/>
      <c r="BS33" s="68"/>
      <c r="BT33" s="68"/>
      <c r="BU33" s="68"/>
      <c r="BV33" s="68"/>
      <c r="BW33" s="68"/>
      <c r="BX33" s="68"/>
      <c r="BY33" s="68"/>
      <c r="BZ33" s="68"/>
      <c r="CA33" s="69"/>
      <c r="CB33" s="68"/>
      <c r="CC33" s="59"/>
      <c r="CD33" s="59"/>
      <c r="CE33" s="70"/>
      <c r="CF33" s="71"/>
      <c r="CG33" s="72"/>
      <c r="CH33" s="73"/>
    </row>
    <row r="34" spans="1:86" s="57" customFormat="1" ht="24.75" hidden="1" customHeight="1">
      <c r="A34" s="23"/>
      <c r="B34" s="284"/>
      <c r="C34" s="188"/>
      <c r="D34" s="188"/>
      <c r="E34" s="188"/>
      <c r="F34" s="207"/>
      <c r="G34" s="340"/>
      <c r="H34" s="343"/>
      <c r="I34" s="343"/>
      <c r="J34" s="182"/>
      <c r="K34" s="93" t="s">
        <v>134</v>
      </c>
      <c r="L34" s="93" t="s">
        <v>144</v>
      </c>
      <c r="M34" s="182"/>
      <c r="N34" s="182"/>
      <c r="O34" s="182"/>
      <c r="P34" s="182"/>
      <c r="Q34" s="182"/>
      <c r="R34" s="182"/>
      <c r="S34" s="182"/>
      <c r="T34" s="182"/>
      <c r="U34" s="182"/>
      <c r="V34" s="184"/>
      <c r="W34" s="94"/>
      <c r="X34" s="94"/>
      <c r="Y34" s="182"/>
      <c r="Z34" s="182"/>
      <c r="AA34" s="182"/>
      <c r="AB34" s="38"/>
      <c r="AC34" s="38"/>
      <c r="AD34" s="60"/>
      <c r="AE34" s="40">
        <f t="shared" si="2"/>
        <v>0</v>
      </c>
      <c r="AF34" s="40" t="str">
        <f t="shared" si="2"/>
        <v>X</v>
      </c>
      <c r="AG34" s="40" t="str">
        <f t="shared" si="2"/>
        <v>X</v>
      </c>
      <c r="AH34" s="58">
        <f t="shared" si="2"/>
        <v>0</v>
      </c>
      <c r="AI34" s="58"/>
      <c r="AJ34" s="58"/>
      <c r="AK34" s="58"/>
      <c r="AL34" s="58"/>
      <c r="AM34" s="31"/>
      <c r="AN34" s="58"/>
      <c r="AO34" s="58"/>
      <c r="AP34" s="58"/>
      <c r="AQ34" s="58"/>
      <c r="AR34" s="66"/>
      <c r="AS34" s="58"/>
      <c r="AT34" s="63"/>
      <c r="AU34" s="64"/>
      <c r="AV34" s="58"/>
      <c r="AW34" s="65"/>
      <c r="AX34" s="66"/>
      <c r="AY34" s="59"/>
      <c r="AZ34" s="35"/>
      <c r="BA34" s="34" t="e">
        <f>IF(X34="Detectivo: Afecta Impacto",#REF!,#REF!)</f>
        <v>#REF!</v>
      </c>
      <c r="BB34" s="34"/>
      <c r="BC34" s="34"/>
      <c r="BD34" s="34" t="e">
        <f>IF(#REF!="","",LEFT(#REF!,2))</f>
        <v>#REF!</v>
      </c>
      <c r="BE34" s="34"/>
      <c r="BF34" s="34" t="e">
        <f>IF(#REF!="","",LEFT(#REF!,2))</f>
        <v>#REF!</v>
      </c>
      <c r="BG34" s="34"/>
      <c r="BH34" s="34" t="e">
        <f>IF(#REF!="","",LEFT(#REF!,2))</f>
        <v>#REF!</v>
      </c>
      <c r="BI34" s="34"/>
      <c r="BJ34" s="34"/>
      <c r="BK34" s="34" t="e">
        <f>IF(#REF!="","",LEFT(#REF!,2))</f>
        <v>#REF!</v>
      </c>
      <c r="BL34" s="34"/>
      <c r="BM34" s="35"/>
      <c r="BN34" s="34" t="e">
        <f>IF(#REF!="","",LEFT(#REF!,2))</f>
        <v>#REF!</v>
      </c>
      <c r="BO34" s="67"/>
      <c r="BP34" s="34" t="str">
        <f>IFERROR(IF(BA34="Correctivo: Afecta Impacto",#REF!,"No aplica")," ")</f>
        <v xml:space="preserve"> </v>
      </c>
      <c r="BQ34" s="34" t="str">
        <f>IFERROR(IF(BA34="Preventivo: Afecta Probabilidad",#REF!,"No aplica")," ")</f>
        <v xml:space="preserve"> </v>
      </c>
      <c r="BR34" s="68"/>
      <c r="BS34" s="68"/>
      <c r="BT34" s="68"/>
      <c r="BU34" s="68"/>
      <c r="BV34" s="68"/>
      <c r="BW34" s="68"/>
      <c r="BX34" s="68"/>
      <c r="BY34" s="68"/>
      <c r="BZ34" s="68"/>
      <c r="CA34" s="69"/>
      <c r="CB34" s="68"/>
      <c r="CC34" s="59"/>
      <c r="CD34" s="59"/>
      <c r="CE34" s="70"/>
      <c r="CF34" s="71"/>
      <c r="CG34" s="85"/>
      <c r="CH34" s="73"/>
    </row>
    <row r="35" spans="1:86" s="57" customFormat="1" ht="24.75" hidden="1" customHeight="1">
      <c r="A35" s="23"/>
      <c r="B35" s="284"/>
      <c r="C35" s="188"/>
      <c r="D35" s="188"/>
      <c r="E35" s="188"/>
      <c r="F35" s="207"/>
      <c r="G35" s="340"/>
      <c r="H35" s="343"/>
      <c r="I35" s="343"/>
      <c r="J35" s="182"/>
      <c r="K35" s="93" t="s">
        <v>135</v>
      </c>
      <c r="L35" s="93" t="s">
        <v>145</v>
      </c>
      <c r="M35" s="182"/>
      <c r="N35" s="182"/>
      <c r="O35" s="182"/>
      <c r="P35" s="182"/>
      <c r="Q35" s="182"/>
      <c r="R35" s="182"/>
      <c r="S35" s="182"/>
      <c r="T35" s="182"/>
      <c r="U35" s="182"/>
      <c r="V35" s="184"/>
      <c r="W35" s="94"/>
      <c r="X35" s="98"/>
      <c r="Y35" s="182"/>
      <c r="Z35" s="182"/>
      <c r="AA35" s="182"/>
      <c r="AB35" s="38"/>
      <c r="AC35" s="38"/>
      <c r="AD35" s="60"/>
      <c r="AE35" s="40">
        <f t="shared" si="2"/>
        <v>0</v>
      </c>
      <c r="AF35" s="40" t="str">
        <f t="shared" si="2"/>
        <v>X</v>
      </c>
      <c r="AG35" s="40" t="str">
        <f t="shared" si="2"/>
        <v>X</v>
      </c>
      <c r="AH35" s="58">
        <f t="shared" si="2"/>
        <v>0</v>
      </c>
      <c r="AI35" s="58"/>
      <c r="AJ35" s="58"/>
      <c r="AK35" s="58"/>
      <c r="AL35" s="58"/>
      <c r="AM35" s="31"/>
      <c r="AN35" s="58"/>
      <c r="AO35" s="58"/>
      <c r="AP35" s="58"/>
      <c r="AQ35" s="58"/>
      <c r="AR35" s="66"/>
      <c r="AS35" s="58"/>
      <c r="AT35" s="63"/>
      <c r="AU35" s="64"/>
      <c r="AV35" s="58"/>
      <c r="AW35" s="65"/>
      <c r="AX35" s="66"/>
      <c r="AY35" s="59"/>
      <c r="AZ35" s="35"/>
      <c r="BA35" s="34" t="e">
        <f>IF(X35="Detectivo: Afecta Impacto",#REF!,#REF!)</f>
        <v>#REF!</v>
      </c>
      <c r="BB35" s="34"/>
      <c r="BC35" s="34"/>
      <c r="BD35" s="34" t="e">
        <f>IF(#REF!="","",LEFT(#REF!,2))</f>
        <v>#REF!</v>
      </c>
      <c r="BE35" s="34"/>
      <c r="BF35" s="34" t="e">
        <f>IF(#REF!="","",LEFT(#REF!,2))</f>
        <v>#REF!</v>
      </c>
      <c r="BG35" s="34"/>
      <c r="BH35" s="34" t="e">
        <f>IF(#REF!="","",LEFT(#REF!,2))</f>
        <v>#REF!</v>
      </c>
      <c r="BI35" s="34"/>
      <c r="BJ35" s="34"/>
      <c r="BK35" s="34" t="e">
        <f>IF(#REF!="","",LEFT(#REF!,2))</f>
        <v>#REF!</v>
      </c>
      <c r="BL35" s="34"/>
      <c r="BM35" s="35"/>
      <c r="BN35" s="34" t="e">
        <f>IF(#REF!="","",LEFT(#REF!,2))</f>
        <v>#REF!</v>
      </c>
      <c r="BO35" s="67"/>
      <c r="BP35" s="34" t="str">
        <f>IFERROR(IF(BA35="Correctivo: Afecta Impacto",#REF!,"No aplica")," ")</f>
        <v xml:space="preserve"> </v>
      </c>
      <c r="BQ35" s="34" t="str">
        <f>IFERROR(IF(BA35="Preventivo: Afecta Probabilidad",#REF!,"No aplica")," ")</f>
        <v xml:space="preserve"> </v>
      </c>
      <c r="BR35" s="68"/>
      <c r="BS35" s="68"/>
      <c r="BT35" s="68"/>
      <c r="BU35" s="68"/>
      <c r="BV35" s="68"/>
      <c r="BW35" s="68"/>
      <c r="BX35" s="68"/>
      <c r="BY35" s="68"/>
      <c r="BZ35" s="68"/>
      <c r="CA35" s="69"/>
      <c r="CB35" s="68"/>
      <c r="CC35" s="59"/>
      <c r="CD35" s="59"/>
      <c r="CE35" s="70"/>
      <c r="CF35" s="71"/>
      <c r="CG35" s="85"/>
      <c r="CH35" s="73"/>
    </row>
    <row r="36" spans="1:86" s="57" customFormat="1" ht="24.75" hidden="1" customHeight="1" thickBot="1">
      <c r="A36" s="23"/>
      <c r="B36" s="285"/>
      <c r="C36" s="205"/>
      <c r="D36" s="205"/>
      <c r="E36" s="205"/>
      <c r="F36" s="208"/>
      <c r="G36" s="341"/>
      <c r="H36" s="348"/>
      <c r="I36" s="348"/>
      <c r="J36" s="193"/>
      <c r="K36" s="99" t="s">
        <v>136</v>
      </c>
      <c r="L36" s="99" t="s">
        <v>146</v>
      </c>
      <c r="M36" s="193"/>
      <c r="N36" s="193"/>
      <c r="O36" s="193"/>
      <c r="P36" s="193"/>
      <c r="Q36" s="193"/>
      <c r="R36" s="193"/>
      <c r="S36" s="193"/>
      <c r="T36" s="193"/>
      <c r="U36" s="193"/>
      <c r="V36" s="194"/>
      <c r="W36" s="94"/>
      <c r="X36" s="98"/>
      <c r="Y36" s="182"/>
      <c r="Z36" s="182"/>
      <c r="AA36" s="182"/>
      <c r="AB36" s="38"/>
      <c r="AC36" s="38"/>
      <c r="AD36" s="60"/>
      <c r="AE36" s="40">
        <f t="shared" si="2"/>
        <v>0</v>
      </c>
      <c r="AF36" s="40" t="str">
        <f t="shared" si="2"/>
        <v>X</v>
      </c>
      <c r="AG36" s="40" t="str">
        <f t="shared" si="2"/>
        <v>X</v>
      </c>
      <c r="AH36" s="58">
        <f t="shared" si="2"/>
        <v>0</v>
      </c>
      <c r="AI36" s="58"/>
      <c r="AJ36" s="58"/>
      <c r="AK36" s="58"/>
      <c r="AL36" s="58"/>
      <c r="AM36" s="31"/>
      <c r="AN36" s="58"/>
      <c r="AO36" s="58"/>
      <c r="AP36" s="58"/>
      <c r="AQ36" s="58"/>
      <c r="AR36" s="66"/>
      <c r="AS36" s="58"/>
      <c r="AT36" s="63"/>
      <c r="AU36" s="64"/>
      <c r="AV36" s="58"/>
      <c r="AW36" s="65"/>
      <c r="AX36" s="66"/>
      <c r="AY36" s="59"/>
      <c r="AZ36" s="35"/>
      <c r="BA36" s="34" t="e">
        <f>IF(X36="Detectivo: Afecta Impacto",#REF!,#REF!)</f>
        <v>#REF!</v>
      </c>
      <c r="BB36" s="34"/>
      <c r="BC36" s="34"/>
      <c r="BD36" s="34" t="e">
        <f>IF(#REF!="","",LEFT(#REF!,2))</f>
        <v>#REF!</v>
      </c>
      <c r="BE36" s="34"/>
      <c r="BF36" s="34" t="e">
        <f>IF(#REF!="","",LEFT(#REF!,2))</f>
        <v>#REF!</v>
      </c>
      <c r="BG36" s="34"/>
      <c r="BH36" s="34" t="e">
        <f>IF(#REF!="","",LEFT(#REF!,2))</f>
        <v>#REF!</v>
      </c>
      <c r="BI36" s="34"/>
      <c r="BJ36" s="34"/>
      <c r="BK36" s="34" t="e">
        <f>IF(#REF!="","",LEFT(#REF!,2))</f>
        <v>#REF!</v>
      </c>
      <c r="BL36" s="34"/>
      <c r="BM36" s="35"/>
      <c r="BN36" s="34" t="e">
        <f>IF(#REF!="","",LEFT(#REF!,2))</f>
        <v>#REF!</v>
      </c>
      <c r="BO36" s="67"/>
      <c r="BP36" s="34" t="str">
        <f>IFERROR(IF(BA36="Correctivo: Afecta Impacto",#REF!,"No aplica")," ")</f>
        <v xml:space="preserve"> </v>
      </c>
      <c r="BQ36" s="34" t="str">
        <f>IFERROR(IF(BA36="Preventivo: Afecta Probabilidad",#REF!,"No aplica")," ")</f>
        <v xml:space="preserve"> </v>
      </c>
      <c r="BR36" s="68"/>
      <c r="BS36" s="68"/>
      <c r="BT36" s="68"/>
      <c r="BU36" s="68"/>
      <c r="BV36" s="68"/>
      <c r="BW36" s="68"/>
      <c r="BX36" s="68"/>
      <c r="BY36" s="68"/>
      <c r="BZ36" s="68"/>
      <c r="CA36" s="69"/>
      <c r="CB36" s="68"/>
      <c r="CC36" s="59"/>
      <c r="CD36" s="59"/>
      <c r="CE36" s="70"/>
      <c r="CF36" s="71"/>
      <c r="CG36" s="85"/>
      <c r="CH36" s="73"/>
    </row>
    <row r="37" spans="1:86" s="57" customFormat="1" ht="15" customHeight="1">
      <c r="A37" s="23"/>
      <c r="B37" s="283" t="s">
        <v>103</v>
      </c>
      <c r="C37" s="187" t="s">
        <v>84</v>
      </c>
      <c r="D37" s="187" t="s">
        <v>84</v>
      </c>
      <c r="E37" s="187" t="s">
        <v>84</v>
      </c>
      <c r="F37" s="206" t="s">
        <v>160</v>
      </c>
      <c r="G37" s="339" t="s">
        <v>107</v>
      </c>
      <c r="H37" s="342" t="s">
        <v>108</v>
      </c>
      <c r="I37" s="342" t="s">
        <v>105</v>
      </c>
      <c r="J37" s="181" t="s">
        <v>148</v>
      </c>
      <c r="K37" s="96" t="s">
        <v>89</v>
      </c>
      <c r="L37" s="96" t="s">
        <v>90</v>
      </c>
      <c r="M37" s="195" t="s">
        <v>147</v>
      </c>
      <c r="N37" s="195" t="s">
        <v>147</v>
      </c>
      <c r="O37" s="195" t="s">
        <v>147</v>
      </c>
      <c r="P37" s="181" t="s">
        <v>147</v>
      </c>
      <c r="Q37" s="181" t="s">
        <v>147</v>
      </c>
      <c r="R37" s="181" t="s">
        <v>147</v>
      </c>
      <c r="S37" s="181" t="s">
        <v>147</v>
      </c>
      <c r="T37" s="181" t="s">
        <v>183</v>
      </c>
      <c r="U37" s="181" t="s">
        <v>185</v>
      </c>
      <c r="V37" s="183" t="s">
        <v>154</v>
      </c>
      <c r="W37" s="271" t="s">
        <v>196</v>
      </c>
      <c r="X37" s="356" t="s">
        <v>92</v>
      </c>
      <c r="Y37" s="191" t="e">
        <f>IF(BV37="No ha seleccionado ninguna opción","No ha seleccionado el riesgo inherente",VLOOKUP(BV37-0,[1]Listas!$B$25:$C$29,2,0))</f>
        <v>#VALUE!</v>
      </c>
      <c r="Z37" s="178" t="e">
        <f>IF(BV37="No ha seleccionado ninguna opción","No ha seleccionado el riesgo inherente",VLOOKUP(BX37-0,[1]Listas!$E$25:$F$29,2,0))</f>
        <v>#VALUE!</v>
      </c>
      <c r="AA37" s="178" t="e">
        <f>IF(BV37*BX37&gt;12,[1]Listas!B$34,IF(AND(BV37*BX37&gt;9),[1]Listas!B$35,IF(AND(BV37*BX37&gt;4),[1]Listas!B$36,IF(AND(BV37*BX37&gt;2),[1]Listas!B$37,[1]Listas!B$38))))</f>
        <v>#VALUE!</v>
      </c>
      <c r="AB37" s="38"/>
      <c r="AC37" s="38"/>
      <c r="AD37" s="39"/>
      <c r="AE37" s="40" t="str">
        <f>C37</f>
        <v>X</v>
      </c>
      <c r="AF37" s="40" t="str">
        <f>D37</f>
        <v>X</v>
      </c>
      <c r="AG37" s="40" t="str">
        <f>E37</f>
        <v>X</v>
      </c>
      <c r="AH37" s="74" t="str">
        <f>AE37</f>
        <v>X</v>
      </c>
      <c r="AI37" s="74"/>
      <c r="AJ37" s="74"/>
      <c r="AK37" s="74"/>
      <c r="AL37" s="74"/>
      <c r="AM37" s="31"/>
      <c r="AN37" s="74"/>
      <c r="AO37" s="74"/>
      <c r="AP37" s="74"/>
      <c r="AQ37" s="74"/>
      <c r="AR37" s="76" t="str">
        <f>IF(T37="","No ha seleccionado ninguna opción",LEFT(T37,1))</f>
        <v>B</v>
      </c>
      <c r="AS37" s="74"/>
      <c r="AT37" s="77" t="str">
        <f>IF(U37="","No ha seleccionado ninguna opción",LEFT(U37,1))</f>
        <v>M</v>
      </c>
      <c r="AU37" s="78"/>
      <c r="AV37" s="74"/>
      <c r="AW37" s="79"/>
      <c r="AX37" s="76"/>
      <c r="AY37" s="32"/>
      <c r="AZ37" s="33"/>
      <c r="BA37" s="75" t="e">
        <f>IF(X37="Detectivo: Afecta Impacto",#REF!,#REF!)</f>
        <v>#REF!</v>
      </c>
      <c r="BB37" s="75"/>
      <c r="BC37" s="75"/>
      <c r="BD37" s="75" t="e">
        <f>IF(#REF!="","",LEFT(#REF!,2))</f>
        <v>#REF!</v>
      </c>
      <c r="BE37" s="75"/>
      <c r="BF37" s="75" t="e">
        <f>IF(#REF!="","",LEFT(#REF!,2))</f>
        <v>#REF!</v>
      </c>
      <c r="BG37" s="75"/>
      <c r="BH37" s="75" t="e">
        <f>IF(#REF!="","",LEFT(#REF!,2))</f>
        <v>#REF!</v>
      </c>
      <c r="BI37" s="75"/>
      <c r="BJ37" s="75"/>
      <c r="BK37" s="75" t="e">
        <f>IF(#REF!="","",LEFT(#REF!,2))</f>
        <v>#REF!</v>
      </c>
      <c r="BL37" s="75"/>
      <c r="BM37" s="33"/>
      <c r="BN37" s="75" t="e">
        <f>IF(#REF!="","",LEFT(#REF!,2))</f>
        <v>#REF!</v>
      </c>
      <c r="BO37" s="80"/>
      <c r="BP37" s="75" t="str">
        <f>IFERROR(IF(BA37="Correctivo: Afecta Impacto",#REF!,"No aplica")," ")</f>
        <v xml:space="preserve"> </v>
      </c>
      <c r="BQ37" s="75" t="str">
        <f>IFERROR(IF(BA37="Preventivo: Afecta Probabilidad",#REF!,"No aplica")," ")</f>
        <v xml:space="preserve"> </v>
      </c>
      <c r="BR37" s="81"/>
      <c r="BS37" s="81" t="str">
        <f>IF(SUM(BP37:BP41)=0,"No aplica",INT(AVERAGE(BP37:BP41)))</f>
        <v>No aplica</v>
      </c>
      <c r="BT37" s="81" t="str">
        <f>IF(SUM(BQ37:BQ41)=0,"No aplica",SUM(BQ37:BQ41))</f>
        <v>No aplica</v>
      </c>
      <c r="BU37" s="81"/>
      <c r="BV37" s="81" t="str">
        <f>IF(BT37="No aplica",AR37,IF(AR37-#REF!&lt;=0,1,AR37-#REF!))</f>
        <v>B</v>
      </c>
      <c r="BW37" s="81"/>
      <c r="BX37" s="81" t="str">
        <f>IF(BS37="No aplica",AT37,IF(AT37-#REF!&lt;=0,1,AT37-#REF!))</f>
        <v>M</v>
      </c>
      <c r="BY37" s="81"/>
      <c r="BZ37" s="81"/>
      <c r="CA37" s="82"/>
      <c r="CB37" s="81"/>
      <c r="CC37" s="32"/>
      <c r="CD37" s="32"/>
      <c r="CE37" s="36"/>
      <c r="CF37" s="83"/>
      <c r="CG37" s="37"/>
      <c r="CH37" s="84"/>
    </row>
    <row r="38" spans="1:86" s="57" customFormat="1" ht="15" customHeight="1">
      <c r="A38" s="23"/>
      <c r="B38" s="284"/>
      <c r="C38" s="188"/>
      <c r="D38" s="188"/>
      <c r="E38" s="188"/>
      <c r="F38" s="207"/>
      <c r="G38" s="340"/>
      <c r="H38" s="343"/>
      <c r="I38" s="343"/>
      <c r="J38" s="182"/>
      <c r="K38" s="93" t="s">
        <v>91</v>
      </c>
      <c r="L38" s="93" t="s">
        <v>109</v>
      </c>
      <c r="M38" s="196"/>
      <c r="N38" s="196"/>
      <c r="O38" s="196"/>
      <c r="P38" s="182"/>
      <c r="Q38" s="182"/>
      <c r="R38" s="182"/>
      <c r="S38" s="182"/>
      <c r="T38" s="182"/>
      <c r="U38" s="182"/>
      <c r="V38" s="184"/>
      <c r="W38" s="94" t="s">
        <v>197</v>
      </c>
      <c r="X38" s="357"/>
      <c r="Y38" s="192"/>
      <c r="Z38" s="179"/>
      <c r="AA38" s="179"/>
      <c r="AB38" s="38"/>
      <c r="AC38" s="38"/>
      <c r="AD38" s="60"/>
      <c r="AE38" s="40" t="str">
        <f t="shared" ref="AE38:AH41" si="3">AE37</f>
        <v>X</v>
      </c>
      <c r="AF38" s="40" t="str">
        <f t="shared" si="3"/>
        <v>X</v>
      </c>
      <c r="AG38" s="40" t="str">
        <f t="shared" si="3"/>
        <v>X</v>
      </c>
      <c r="AH38" s="58" t="str">
        <f t="shared" si="3"/>
        <v>X</v>
      </c>
      <c r="AI38" s="58"/>
      <c r="AJ38" s="58"/>
      <c r="AK38" s="58"/>
      <c r="AL38" s="58"/>
      <c r="AM38" s="31"/>
      <c r="AN38" s="58"/>
      <c r="AO38" s="58"/>
      <c r="AP38" s="58"/>
      <c r="AQ38" s="58"/>
      <c r="AR38" s="66"/>
      <c r="AS38" s="58"/>
      <c r="AT38" s="63"/>
      <c r="AU38" s="64"/>
      <c r="AV38" s="58"/>
      <c r="AW38" s="65"/>
      <c r="AX38" s="66"/>
      <c r="AY38" s="59"/>
      <c r="AZ38" s="35"/>
      <c r="BA38" s="34" t="e">
        <f>IF(X38="Detectivo: Afecta Impacto",#REF!,#REF!)</f>
        <v>#REF!</v>
      </c>
      <c r="BB38" s="34"/>
      <c r="BC38" s="34"/>
      <c r="BD38" s="34" t="e">
        <f>IF(#REF!="","",LEFT(#REF!,2))</f>
        <v>#REF!</v>
      </c>
      <c r="BE38" s="34"/>
      <c r="BF38" s="34" t="e">
        <f>IF(#REF!="","",LEFT(#REF!,2))</f>
        <v>#REF!</v>
      </c>
      <c r="BG38" s="34"/>
      <c r="BH38" s="34" t="e">
        <f>IF(#REF!="","",LEFT(#REF!,2))</f>
        <v>#REF!</v>
      </c>
      <c r="BI38" s="34"/>
      <c r="BJ38" s="34"/>
      <c r="BK38" s="34" t="e">
        <f>IF(#REF!="","",LEFT(#REF!,2))</f>
        <v>#REF!</v>
      </c>
      <c r="BL38" s="34"/>
      <c r="BM38" s="35"/>
      <c r="BN38" s="34" t="e">
        <f>IF(#REF!="","",LEFT(#REF!,2))</f>
        <v>#REF!</v>
      </c>
      <c r="BO38" s="67"/>
      <c r="BP38" s="34" t="str">
        <f>IFERROR(IF(BA38="Correctivo: Afecta Impacto",#REF!,"No aplica")," ")</f>
        <v xml:space="preserve"> </v>
      </c>
      <c r="BQ38" s="34" t="str">
        <f>IFERROR(IF(BA38="Preventivo: Afecta Probabilidad",#REF!,"No aplica")," ")</f>
        <v xml:space="preserve"> </v>
      </c>
      <c r="BR38" s="68"/>
      <c r="BS38" s="68"/>
      <c r="BT38" s="68"/>
      <c r="BU38" s="68"/>
      <c r="BV38" s="68"/>
      <c r="BW38" s="68"/>
      <c r="BX38" s="68"/>
      <c r="BY38" s="68"/>
      <c r="BZ38" s="68"/>
      <c r="CA38" s="69"/>
      <c r="CB38" s="68"/>
      <c r="CC38" s="59"/>
      <c r="CD38" s="59"/>
      <c r="CE38" s="70"/>
      <c r="CF38" s="71"/>
      <c r="CG38" s="72"/>
      <c r="CH38" s="73"/>
    </row>
    <row r="39" spans="1:86" s="57" customFormat="1" ht="15.75" customHeight="1">
      <c r="A39" s="23"/>
      <c r="B39" s="284"/>
      <c r="C39" s="188"/>
      <c r="D39" s="188"/>
      <c r="E39" s="188"/>
      <c r="F39" s="207"/>
      <c r="G39" s="340"/>
      <c r="H39" s="343"/>
      <c r="I39" s="343"/>
      <c r="J39" s="182"/>
      <c r="K39" s="93" t="s">
        <v>93</v>
      </c>
      <c r="L39" s="93" t="s">
        <v>100</v>
      </c>
      <c r="M39" s="196"/>
      <c r="N39" s="196"/>
      <c r="O39" s="196"/>
      <c r="P39" s="182"/>
      <c r="Q39" s="182"/>
      <c r="R39" s="182"/>
      <c r="S39" s="182"/>
      <c r="T39" s="182"/>
      <c r="U39" s="182"/>
      <c r="V39" s="184"/>
      <c r="W39" s="94"/>
      <c r="X39" s="357"/>
      <c r="Y39" s="192"/>
      <c r="Z39" s="179"/>
      <c r="AA39" s="179"/>
      <c r="AB39" s="38"/>
      <c r="AC39" s="38"/>
      <c r="AD39" s="60"/>
      <c r="AE39" s="40" t="str">
        <f t="shared" si="3"/>
        <v>X</v>
      </c>
      <c r="AF39" s="40" t="str">
        <f t="shared" si="3"/>
        <v>X</v>
      </c>
      <c r="AG39" s="40" t="str">
        <f t="shared" si="3"/>
        <v>X</v>
      </c>
      <c r="AH39" s="58" t="str">
        <f t="shared" si="3"/>
        <v>X</v>
      </c>
      <c r="AI39" s="58"/>
      <c r="AJ39" s="58"/>
      <c r="AK39" s="58"/>
      <c r="AL39" s="58"/>
      <c r="AM39" s="31"/>
      <c r="AN39" s="58"/>
      <c r="AO39" s="58"/>
      <c r="AP39" s="58"/>
      <c r="AQ39" s="58"/>
      <c r="AR39" s="66"/>
      <c r="AS39" s="58"/>
      <c r="AT39" s="63"/>
      <c r="AU39" s="64"/>
      <c r="AV39" s="58"/>
      <c r="AW39" s="65"/>
      <c r="AX39" s="66"/>
      <c r="AY39" s="59"/>
      <c r="AZ39" s="35"/>
      <c r="BA39" s="34" t="e">
        <f>IF(X39="Detectivo: Afecta Impacto",#REF!,#REF!)</f>
        <v>#REF!</v>
      </c>
      <c r="BB39" s="34"/>
      <c r="BC39" s="34"/>
      <c r="BD39" s="34" t="e">
        <f>IF(#REF!="","",LEFT(#REF!,2))</f>
        <v>#REF!</v>
      </c>
      <c r="BE39" s="34"/>
      <c r="BF39" s="34" t="e">
        <f>IF(#REF!="","",LEFT(#REF!,2))</f>
        <v>#REF!</v>
      </c>
      <c r="BG39" s="34"/>
      <c r="BH39" s="34" t="e">
        <f>IF(#REF!="","",LEFT(#REF!,2))</f>
        <v>#REF!</v>
      </c>
      <c r="BI39" s="34"/>
      <c r="BJ39" s="34"/>
      <c r="BK39" s="34" t="e">
        <f>IF(#REF!="","",LEFT(#REF!,2))</f>
        <v>#REF!</v>
      </c>
      <c r="BL39" s="34"/>
      <c r="BM39" s="35"/>
      <c r="BN39" s="34" t="e">
        <f>IF(#REF!="","",LEFT(#REF!,2))</f>
        <v>#REF!</v>
      </c>
      <c r="BO39" s="67"/>
      <c r="BP39" s="34" t="str">
        <f>IFERROR(IF(BA39="Correctivo: Afecta Impacto",#REF!,"No aplica")," ")</f>
        <v xml:space="preserve"> </v>
      </c>
      <c r="BQ39" s="34" t="str">
        <f>IFERROR(IF(BA39="Preventivo: Afecta Probabilidad",#REF!,"No aplica")," ")</f>
        <v xml:space="preserve"> </v>
      </c>
      <c r="BR39" s="68"/>
      <c r="BS39" s="68"/>
      <c r="BT39" s="68"/>
      <c r="BU39" s="68"/>
      <c r="BV39" s="68"/>
      <c r="BW39" s="68"/>
      <c r="BX39" s="68"/>
      <c r="BY39" s="68"/>
      <c r="BZ39" s="68"/>
      <c r="CA39" s="69"/>
      <c r="CB39" s="68"/>
      <c r="CC39" s="59"/>
      <c r="CD39" s="59"/>
      <c r="CE39" s="70"/>
      <c r="CF39" s="71"/>
      <c r="CG39" s="72"/>
      <c r="CH39" s="73"/>
    </row>
    <row r="40" spans="1:86" s="57" customFormat="1" ht="14.25" customHeight="1">
      <c r="A40" s="23"/>
      <c r="B40" s="284"/>
      <c r="C40" s="188"/>
      <c r="D40" s="188"/>
      <c r="E40" s="188"/>
      <c r="F40" s="207"/>
      <c r="G40" s="340"/>
      <c r="H40" s="343"/>
      <c r="I40" s="343"/>
      <c r="J40" s="182"/>
      <c r="K40" s="93" t="s">
        <v>94</v>
      </c>
      <c r="L40" s="93" t="s">
        <v>95</v>
      </c>
      <c r="M40" s="196"/>
      <c r="N40" s="196"/>
      <c r="O40" s="196"/>
      <c r="P40" s="182"/>
      <c r="Q40" s="182"/>
      <c r="R40" s="182"/>
      <c r="S40" s="182"/>
      <c r="T40" s="182"/>
      <c r="U40" s="182"/>
      <c r="V40" s="184"/>
      <c r="W40" s="94"/>
      <c r="X40" s="357"/>
      <c r="Y40" s="192"/>
      <c r="Z40" s="179"/>
      <c r="AA40" s="179"/>
      <c r="AB40" s="38"/>
      <c r="AC40" s="38"/>
      <c r="AD40" s="60"/>
      <c r="AE40" s="40" t="str">
        <f t="shared" si="3"/>
        <v>X</v>
      </c>
      <c r="AF40" s="40" t="str">
        <f t="shared" si="3"/>
        <v>X</v>
      </c>
      <c r="AG40" s="40" t="str">
        <f t="shared" si="3"/>
        <v>X</v>
      </c>
      <c r="AH40" s="58" t="str">
        <f t="shared" si="3"/>
        <v>X</v>
      </c>
      <c r="AI40" s="58"/>
      <c r="AJ40" s="58"/>
      <c r="AK40" s="58"/>
      <c r="AL40" s="58"/>
      <c r="AM40" s="31"/>
      <c r="AN40" s="58"/>
      <c r="AO40" s="58"/>
      <c r="AP40" s="58"/>
      <c r="AQ40" s="58"/>
      <c r="AR40" s="66"/>
      <c r="AS40" s="58"/>
      <c r="AT40" s="63"/>
      <c r="AU40" s="64"/>
      <c r="AV40" s="58"/>
      <c r="AW40" s="65"/>
      <c r="AX40" s="66"/>
      <c r="AY40" s="59"/>
      <c r="AZ40" s="35"/>
      <c r="BA40" s="34" t="e">
        <f>IF(X40="Detectivo: Afecta Impacto",#REF!,#REF!)</f>
        <v>#REF!</v>
      </c>
      <c r="BB40" s="34"/>
      <c r="BC40" s="34"/>
      <c r="BD40" s="34" t="e">
        <f>IF(#REF!="","",LEFT(#REF!,2))</f>
        <v>#REF!</v>
      </c>
      <c r="BE40" s="34"/>
      <c r="BF40" s="34" t="e">
        <f>IF(#REF!="","",LEFT(#REF!,2))</f>
        <v>#REF!</v>
      </c>
      <c r="BG40" s="34"/>
      <c r="BH40" s="34" t="e">
        <f>IF(#REF!="","",LEFT(#REF!,2))</f>
        <v>#REF!</v>
      </c>
      <c r="BI40" s="34"/>
      <c r="BJ40" s="34"/>
      <c r="BK40" s="34" t="e">
        <f>IF(#REF!="","",LEFT(#REF!,2))</f>
        <v>#REF!</v>
      </c>
      <c r="BL40" s="34"/>
      <c r="BM40" s="35"/>
      <c r="BN40" s="34" t="e">
        <f>IF(#REF!="","",LEFT(#REF!,2))</f>
        <v>#REF!</v>
      </c>
      <c r="BO40" s="67"/>
      <c r="BP40" s="34" t="str">
        <f>IFERROR(IF(BA40="Correctivo: Afecta Impacto",#REF!,"No aplica")," ")</f>
        <v xml:space="preserve"> </v>
      </c>
      <c r="BQ40" s="34" t="str">
        <f>IFERROR(IF(BA40="Preventivo: Afecta Probabilidad",#REF!,"No aplica")," ")</f>
        <v xml:space="preserve"> </v>
      </c>
      <c r="BR40" s="68"/>
      <c r="BS40" s="68"/>
      <c r="BT40" s="68"/>
      <c r="BU40" s="68"/>
      <c r="BV40" s="68"/>
      <c r="BW40" s="68"/>
      <c r="BX40" s="68"/>
      <c r="BY40" s="68"/>
      <c r="BZ40" s="68"/>
      <c r="CA40" s="69"/>
      <c r="CB40" s="68"/>
      <c r="CC40" s="59"/>
      <c r="CD40" s="59"/>
      <c r="CE40" s="70"/>
      <c r="CF40" s="71"/>
      <c r="CG40" s="85"/>
      <c r="CH40" s="73"/>
    </row>
    <row r="41" spans="1:86" s="57" customFormat="1" ht="13.5" thickBot="1">
      <c r="A41" s="23"/>
      <c r="B41" s="285"/>
      <c r="C41" s="205"/>
      <c r="D41" s="205"/>
      <c r="E41" s="205"/>
      <c r="F41" s="208"/>
      <c r="G41" s="341"/>
      <c r="H41" s="348"/>
      <c r="I41" s="348"/>
      <c r="J41" s="193"/>
      <c r="K41" s="97" t="s">
        <v>111</v>
      </c>
      <c r="L41" s="97" t="s">
        <v>112</v>
      </c>
      <c r="M41" s="197"/>
      <c r="N41" s="197"/>
      <c r="O41" s="197"/>
      <c r="P41" s="193"/>
      <c r="Q41" s="193"/>
      <c r="R41" s="193"/>
      <c r="S41" s="193"/>
      <c r="T41" s="193"/>
      <c r="U41" s="193"/>
      <c r="V41" s="194"/>
      <c r="W41" s="290"/>
      <c r="X41" s="359"/>
      <c r="Y41" s="192"/>
      <c r="Z41" s="179"/>
      <c r="AA41" s="179"/>
      <c r="AB41" s="38"/>
      <c r="AC41" s="38"/>
      <c r="AD41" s="60"/>
      <c r="AE41" s="40" t="str">
        <f t="shared" si="3"/>
        <v>X</v>
      </c>
      <c r="AF41" s="40" t="str">
        <f t="shared" si="3"/>
        <v>X</v>
      </c>
      <c r="AG41" s="40" t="str">
        <f t="shared" si="3"/>
        <v>X</v>
      </c>
      <c r="AH41" s="58" t="str">
        <f t="shared" si="3"/>
        <v>X</v>
      </c>
      <c r="AI41" s="58"/>
      <c r="AJ41" s="58"/>
      <c r="AK41" s="58"/>
      <c r="AL41" s="58"/>
      <c r="AM41" s="31"/>
      <c r="AN41" s="58"/>
      <c r="AO41" s="58"/>
      <c r="AP41" s="58"/>
      <c r="AQ41" s="58"/>
      <c r="AR41" s="66"/>
      <c r="AS41" s="58"/>
      <c r="AT41" s="63"/>
      <c r="AU41" s="64"/>
      <c r="AV41" s="58"/>
      <c r="AW41" s="65"/>
      <c r="AX41" s="66"/>
      <c r="AY41" s="59"/>
      <c r="AZ41" s="35"/>
      <c r="BA41" s="34" t="e">
        <f>IF(X41="Detectivo: Afecta Impacto",#REF!,#REF!)</f>
        <v>#REF!</v>
      </c>
      <c r="BB41" s="34"/>
      <c r="BC41" s="34"/>
      <c r="BD41" s="34" t="e">
        <f>IF(#REF!="","",LEFT(#REF!,2))</f>
        <v>#REF!</v>
      </c>
      <c r="BE41" s="34"/>
      <c r="BF41" s="34" t="e">
        <f>IF(#REF!="","",LEFT(#REF!,2))</f>
        <v>#REF!</v>
      </c>
      <c r="BG41" s="34"/>
      <c r="BH41" s="34" t="e">
        <f>IF(#REF!="","",LEFT(#REF!,2))</f>
        <v>#REF!</v>
      </c>
      <c r="BI41" s="34"/>
      <c r="BJ41" s="34"/>
      <c r="BK41" s="34" t="e">
        <f>IF(#REF!="","",LEFT(#REF!,2))</f>
        <v>#REF!</v>
      </c>
      <c r="BL41" s="34"/>
      <c r="BM41" s="35"/>
      <c r="BN41" s="34" t="e">
        <f>IF(#REF!="","",LEFT(#REF!,2))</f>
        <v>#REF!</v>
      </c>
      <c r="BO41" s="67"/>
      <c r="BP41" s="34" t="str">
        <f>IFERROR(IF(BA41="Correctivo: Afecta Impacto",#REF!,"No aplica")," ")</f>
        <v xml:space="preserve"> </v>
      </c>
      <c r="BQ41" s="34" t="str">
        <f>IFERROR(IF(BA41="Preventivo: Afecta Probabilidad",#REF!,"No aplica")," ")</f>
        <v xml:space="preserve"> </v>
      </c>
      <c r="BR41" s="68"/>
      <c r="BS41" s="68"/>
      <c r="BT41" s="68"/>
      <c r="BU41" s="68"/>
      <c r="BV41" s="68"/>
      <c r="BW41" s="68"/>
      <c r="BX41" s="68"/>
      <c r="BY41" s="68"/>
      <c r="BZ41" s="68"/>
      <c r="CA41" s="69"/>
      <c r="CB41" s="68"/>
      <c r="CC41" s="59"/>
      <c r="CD41" s="59"/>
      <c r="CE41" s="70"/>
      <c r="CF41" s="71"/>
      <c r="CG41" s="85"/>
      <c r="CH41" s="73"/>
    </row>
    <row r="42" spans="1:86" s="57" customFormat="1" ht="19.5" customHeight="1">
      <c r="A42" s="23"/>
      <c r="B42" s="283" t="s">
        <v>106</v>
      </c>
      <c r="C42" s="187" t="s">
        <v>84</v>
      </c>
      <c r="D42" s="187" t="s">
        <v>84</v>
      </c>
      <c r="E42" s="187" t="s">
        <v>84</v>
      </c>
      <c r="F42" s="206" t="s">
        <v>170</v>
      </c>
      <c r="G42" s="342" t="s">
        <v>175</v>
      </c>
      <c r="H42" s="342" t="s">
        <v>177</v>
      </c>
      <c r="I42" s="342" t="s">
        <v>105</v>
      </c>
      <c r="J42" s="181" t="s">
        <v>148</v>
      </c>
      <c r="K42" s="114" t="s">
        <v>86</v>
      </c>
      <c r="L42" s="114" t="s">
        <v>87</v>
      </c>
      <c r="M42" s="185" t="s">
        <v>147</v>
      </c>
      <c r="N42" s="181" t="s">
        <v>147</v>
      </c>
      <c r="O42" s="181"/>
      <c r="P42" s="181" t="s">
        <v>147</v>
      </c>
      <c r="Q42" s="181" t="s">
        <v>147</v>
      </c>
      <c r="R42" s="181" t="s">
        <v>147</v>
      </c>
      <c r="S42" s="181"/>
      <c r="T42" s="181" t="s">
        <v>182</v>
      </c>
      <c r="U42" s="181" t="s">
        <v>185</v>
      </c>
      <c r="V42" s="183" t="s">
        <v>154</v>
      </c>
      <c r="W42" s="92" t="s">
        <v>188</v>
      </c>
      <c r="X42" s="356" t="s">
        <v>92</v>
      </c>
      <c r="Y42" s="185" t="e">
        <f>IF(BV42="No ha seleccionado ninguna opción","No ha seleccionado el riesgo inherente",VLOOKUP(BV42-0,[1]Listas!$B$25:$C$29,2,0))</f>
        <v>#VALUE!</v>
      </c>
      <c r="Z42" s="181" t="e">
        <f>IF(BV42="No ha seleccionado ninguna opción","No ha seleccionado el riesgo inherente",VLOOKUP(BX42-0,[1]Listas!$E$25:$F$29,2,0))</f>
        <v>#VALUE!</v>
      </c>
      <c r="AA42" s="181" t="e">
        <f>IF(BV42*BX42&gt;12,[1]Listas!B$34,IF(AND(BV42*BX42&gt;9),[1]Listas!B$35,IF(AND(BV42*BX42&gt;4),[1]Listas!B$36,IF(AND(BV42*BX42&gt;2),[1]Listas!B$37,[1]Listas!B$38))))</f>
        <v>#VALUE!</v>
      </c>
      <c r="AB42" s="38"/>
      <c r="AC42" s="38"/>
      <c r="AD42" s="39"/>
      <c r="AE42" s="40" t="str">
        <f>C42</f>
        <v>X</v>
      </c>
      <c r="AF42" s="40" t="str">
        <f>D42</f>
        <v>X</v>
      </c>
      <c r="AG42" s="40" t="str">
        <f>E42</f>
        <v>X</v>
      </c>
      <c r="AH42" s="74" t="str">
        <f>AE42</f>
        <v>X</v>
      </c>
      <c r="AI42" s="74"/>
      <c r="AJ42" s="74"/>
      <c r="AK42" s="74"/>
      <c r="AL42" s="74"/>
      <c r="AM42" s="31"/>
      <c r="AN42" s="74"/>
      <c r="AO42" s="74"/>
      <c r="AP42" s="74"/>
      <c r="AQ42" s="74"/>
      <c r="AR42" s="76" t="str">
        <f>IF(T42="","No ha seleccionado ninguna opción",LEFT(T42,1))</f>
        <v>M</v>
      </c>
      <c r="AS42" s="74"/>
      <c r="AT42" s="77" t="str">
        <f>IF(U42="","No ha seleccionado ninguna opción",LEFT(U42,1))</f>
        <v>M</v>
      </c>
      <c r="AU42" s="78"/>
      <c r="AV42" s="74"/>
      <c r="AW42" s="79"/>
      <c r="AX42" s="76"/>
      <c r="AY42" s="32"/>
      <c r="AZ42" s="33"/>
      <c r="BA42" s="75" t="e">
        <f>IF(X42="Detectivo: Afecta Impacto",#REF!,#REF!)</f>
        <v>#REF!</v>
      </c>
      <c r="BB42" s="75"/>
      <c r="BC42" s="75"/>
      <c r="BD42" s="75" t="e">
        <f>IF(#REF!="","",LEFT(#REF!,2))</f>
        <v>#REF!</v>
      </c>
      <c r="BE42" s="75"/>
      <c r="BF42" s="75" t="e">
        <f>IF(#REF!="","",LEFT(#REF!,2))</f>
        <v>#REF!</v>
      </c>
      <c r="BG42" s="75"/>
      <c r="BH42" s="75" t="e">
        <f>IF(#REF!="","",LEFT(#REF!,2))</f>
        <v>#REF!</v>
      </c>
      <c r="BI42" s="75"/>
      <c r="BJ42" s="75"/>
      <c r="BK42" s="75" t="e">
        <f>IF(#REF!="","",LEFT(#REF!,2))</f>
        <v>#REF!</v>
      </c>
      <c r="BL42" s="75"/>
      <c r="BM42" s="33"/>
      <c r="BN42" s="75" t="e">
        <f>IF(#REF!="","",LEFT(#REF!,2))</f>
        <v>#REF!</v>
      </c>
      <c r="BO42" s="80"/>
      <c r="BP42" s="75" t="str">
        <f>IFERROR(IF(BA42="Correctivo: Afecta Impacto",#REF!,"No aplica")," ")</f>
        <v xml:space="preserve"> </v>
      </c>
      <c r="BQ42" s="75" t="str">
        <f>IFERROR(IF(BA42="Preventivo: Afecta Probabilidad",#REF!,"No aplica")," ")</f>
        <v xml:space="preserve"> </v>
      </c>
      <c r="BR42" s="81"/>
      <c r="BS42" s="81" t="str">
        <f>IF(SUM(BP42:BP46)=0,"No aplica",INT(AVERAGE(BP42:BP46)))</f>
        <v>No aplica</v>
      </c>
      <c r="BT42" s="81" t="str">
        <f>IF(SUM(BQ42:BQ46)=0,"No aplica",SUM(BQ42:BQ46))</f>
        <v>No aplica</v>
      </c>
      <c r="BU42" s="81"/>
      <c r="BV42" s="81" t="str">
        <f>IF(BT42="No aplica",AR42,IF(AR42-#REF!&lt;=0,1,AR42-#REF!))</f>
        <v>M</v>
      </c>
      <c r="BW42" s="81"/>
      <c r="BX42" s="81" t="str">
        <f>IF(BS42="No aplica",AT42,IF(AT42-#REF!&lt;=0,1,AT42-#REF!))</f>
        <v>M</v>
      </c>
      <c r="BY42" s="81"/>
      <c r="BZ42" s="81"/>
      <c r="CA42" s="82"/>
      <c r="CB42" s="81"/>
      <c r="CC42" s="32"/>
      <c r="CD42" s="32"/>
      <c r="CE42" s="36"/>
      <c r="CF42" s="83"/>
      <c r="CG42" s="37"/>
      <c r="CH42" s="84"/>
    </row>
    <row r="43" spans="1:86" s="57" customFormat="1" ht="21.75" customHeight="1">
      <c r="A43" s="23"/>
      <c r="B43" s="284"/>
      <c r="C43" s="188"/>
      <c r="D43" s="188"/>
      <c r="E43" s="188"/>
      <c r="F43" s="333"/>
      <c r="G43" s="343"/>
      <c r="H43" s="343"/>
      <c r="I43" s="343"/>
      <c r="J43" s="182"/>
      <c r="K43" s="93" t="s">
        <v>96</v>
      </c>
      <c r="L43" s="93" t="s">
        <v>114</v>
      </c>
      <c r="M43" s="186"/>
      <c r="N43" s="182"/>
      <c r="O43" s="182"/>
      <c r="P43" s="182"/>
      <c r="Q43" s="182"/>
      <c r="R43" s="182"/>
      <c r="S43" s="182"/>
      <c r="T43" s="182"/>
      <c r="U43" s="182"/>
      <c r="V43" s="184"/>
      <c r="W43" s="171" t="s">
        <v>198</v>
      </c>
      <c r="X43" s="357"/>
      <c r="Y43" s="186"/>
      <c r="Z43" s="182"/>
      <c r="AA43" s="182"/>
      <c r="AB43" s="38"/>
      <c r="AC43" s="38"/>
      <c r="AD43" s="60"/>
      <c r="AE43" s="40" t="str">
        <f t="shared" ref="AE43:AH46" si="4">AE42</f>
        <v>X</v>
      </c>
      <c r="AF43" s="40" t="str">
        <f t="shared" si="4"/>
        <v>X</v>
      </c>
      <c r="AG43" s="40" t="str">
        <f t="shared" si="4"/>
        <v>X</v>
      </c>
      <c r="AH43" s="58" t="str">
        <f t="shared" si="4"/>
        <v>X</v>
      </c>
      <c r="AI43" s="58"/>
      <c r="AJ43" s="58"/>
      <c r="AK43" s="58"/>
      <c r="AL43" s="58"/>
      <c r="AM43" s="31"/>
      <c r="AN43" s="58"/>
      <c r="AO43" s="58"/>
      <c r="AP43" s="58"/>
      <c r="AQ43" s="58"/>
      <c r="AR43" s="66"/>
      <c r="AS43" s="58"/>
      <c r="AT43" s="63"/>
      <c r="AU43" s="64"/>
      <c r="AV43" s="58"/>
      <c r="AW43" s="65"/>
      <c r="AX43" s="66"/>
      <c r="AY43" s="59"/>
      <c r="AZ43" s="35"/>
      <c r="BA43" s="34" t="e">
        <f>IF(X43="Detectivo: Afecta Impacto",#REF!,#REF!)</f>
        <v>#REF!</v>
      </c>
      <c r="BB43" s="34"/>
      <c r="BC43" s="34"/>
      <c r="BD43" s="34" t="e">
        <f>IF(#REF!="","",LEFT(#REF!,2))</f>
        <v>#REF!</v>
      </c>
      <c r="BE43" s="34"/>
      <c r="BF43" s="34" t="e">
        <f>IF(#REF!="","",LEFT(#REF!,2))</f>
        <v>#REF!</v>
      </c>
      <c r="BG43" s="34"/>
      <c r="BH43" s="34" t="e">
        <f>IF(#REF!="","",LEFT(#REF!,2))</f>
        <v>#REF!</v>
      </c>
      <c r="BI43" s="34"/>
      <c r="BJ43" s="34"/>
      <c r="BK43" s="34" t="e">
        <f>IF(#REF!="","",LEFT(#REF!,2))</f>
        <v>#REF!</v>
      </c>
      <c r="BL43" s="34"/>
      <c r="BM43" s="35"/>
      <c r="BN43" s="34" t="e">
        <f>IF(#REF!="","",LEFT(#REF!,2))</f>
        <v>#REF!</v>
      </c>
      <c r="BO43" s="67"/>
      <c r="BP43" s="34" t="str">
        <f>IFERROR(IF(BA43="Correctivo: Afecta Impacto",#REF!,"No aplica")," ")</f>
        <v xml:space="preserve"> </v>
      </c>
      <c r="BQ43" s="34" t="str">
        <f>IFERROR(IF(BA43="Preventivo: Afecta Probabilidad",#REF!,"No aplica")," ")</f>
        <v xml:space="preserve"> </v>
      </c>
      <c r="BR43" s="68"/>
      <c r="BS43" s="68"/>
      <c r="BT43" s="68"/>
      <c r="BU43" s="68"/>
      <c r="BV43" s="68"/>
      <c r="BW43" s="68"/>
      <c r="BX43" s="68"/>
      <c r="BY43" s="68"/>
      <c r="BZ43" s="68"/>
      <c r="CA43" s="69"/>
      <c r="CB43" s="68"/>
      <c r="CC43" s="59"/>
      <c r="CD43" s="59"/>
      <c r="CE43" s="70"/>
      <c r="CF43" s="71"/>
      <c r="CG43" s="72"/>
      <c r="CH43" s="73"/>
    </row>
    <row r="44" spans="1:86" s="57" customFormat="1" ht="20.25" customHeight="1">
      <c r="A44" s="23"/>
      <c r="B44" s="284"/>
      <c r="C44" s="188"/>
      <c r="D44" s="188"/>
      <c r="E44" s="188"/>
      <c r="F44" s="333"/>
      <c r="G44" s="343"/>
      <c r="H44" s="343"/>
      <c r="I44" s="343"/>
      <c r="J44" s="182"/>
      <c r="K44" s="93" t="s">
        <v>117</v>
      </c>
      <c r="L44" s="93" t="s">
        <v>118</v>
      </c>
      <c r="M44" s="186"/>
      <c r="N44" s="182"/>
      <c r="O44" s="182"/>
      <c r="P44" s="182"/>
      <c r="Q44" s="182"/>
      <c r="R44" s="182"/>
      <c r="S44" s="182"/>
      <c r="T44" s="182"/>
      <c r="U44" s="182"/>
      <c r="V44" s="184"/>
      <c r="W44" s="94"/>
      <c r="X44" s="357"/>
      <c r="Y44" s="186"/>
      <c r="Z44" s="182"/>
      <c r="AA44" s="182"/>
      <c r="AB44" s="38"/>
      <c r="AC44" s="38"/>
      <c r="AD44" s="60"/>
      <c r="AE44" s="40" t="str">
        <f t="shared" si="4"/>
        <v>X</v>
      </c>
      <c r="AF44" s="40" t="str">
        <f t="shared" si="4"/>
        <v>X</v>
      </c>
      <c r="AG44" s="40" t="str">
        <f t="shared" si="4"/>
        <v>X</v>
      </c>
      <c r="AH44" s="58" t="str">
        <f t="shared" si="4"/>
        <v>X</v>
      </c>
      <c r="AI44" s="58"/>
      <c r="AJ44" s="58"/>
      <c r="AK44" s="58"/>
      <c r="AL44" s="58"/>
      <c r="AM44" s="31"/>
      <c r="AN44" s="58"/>
      <c r="AO44" s="58"/>
      <c r="AP44" s="58"/>
      <c r="AQ44" s="58"/>
      <c r="AR44" s="66"/>
      <c r="AS44" s="58"/>
      <c r="AT44" s="63"/>
      <c r="AU44" s="64"/>
      <c r="AV44" s="58"/>
      <c r="AW44" s="65"/>
      <c r="AX44" s="66"/>
      <c r="AY44" s="59"/>
      <c r="AZ44" s="35"/>
      <c r="BA44" s="34" t="e">
        <f>IF(X44="Detectivo: Afecta Impacto",#REF!,#REF!)</f>
        <v>#REF!</v>
      </c>
      <c r="BB44" s="34"/>
      <c r="BC44" s="34"/>
      <c r="BD44" s="34" t="e">
        <f>IF(#REF!="","",LEFT(#REF!,2))</f>
        <v>#REF!</v>
      </c>
      <c r="BE44" s="34"/>
      <c r="BF44" s="34" t="e">
        <f>IF(#REF!="","",LEFT(#REF!,2))</f>
        <v>#REF!</v>
      </c>
      <c r="BG44" s="34"/>
      <c r="BH44" s="34" t="e">
        <f>IF(#REF!="","",LEFT(#REF!,2))</f>
        <v>#REF!</v>
      </c>
      <c r="BI44" s="34"/>
      <c r="BJ44" s="34"/>
      <c r="BK44" s="34" t="e">
        <f>IF(#REF!="","",LEFT(#REF!,2))</f>
        <v>#REF!</v>
      </c>
      <c r="BL44" s="34"/>
      <c r="BM44" s="35"/>
      <c r="BN44" s="34" t="e">
        <f>IF(#REF!="","",LEFT(#REF!,2))</f>
        <v>#REF!</v>
      </c>
      <c r="BO44" s="67"/>
      <c r="BP44" s="34" t="str">
        <f>IFERROR(IF(BA44="Correctivo: Afecta Impacto",#REF!,"No aplica")," ")</f>
        <v xml:space="preserve"> </v>
      </c>
      <c r="BQ44" s="34" t="str">
        <f>IFERROR(IF(BA44="Preventivo: Afecta Probabilidad",#REF!,"No aplica")," ")</f>
        <v xml:space="preserve"> </v>
      </c>
      <c r="BR44" s="68"/>
      <c r="BS44" s="68"/>
      <c r="BT44" s="68"/>
      <c r="BU44" s="68"/>
      <c r="BV44" s="68"/>
      <c r="BW44" s="68"/>
      <c r="BX44" s="68"/>
      <c r="BY44" s="68"/>
      <c r="BZ44" s="68"/>
      <c r="CA44" s="69"/>
      <c r="CB44" s="68"/>
      <c r="CC44" s="59"/>
      <c r="CD44" s="59"/>
      <c r="CE44" s="70"/>
      <c r="CF44" s="71"/>
      <c r="CG44" s="72"/>
      <c r="CH44" s="73"/>
    </row>
    <row r="45" spans="1:86" s="57" customFormat="1" ht="18" customHeight="1" thickBot="1">
      <c r="A45" s="23"/>
      <c r="B45" s="284"/>
      <c r="C45" s="188"/>
      <c r="D45" s="188"/>
      <c r="E45" s="188"/>
      <c r="F45" s="333"/>
      <c r="G45" s="343"/>
      <c r="H45" s="343"/>
      <c r="I45" s="343"/>
      <c r="J45" s="182"/>
      <c r="K45" s="93" t="s">
        <v>137</v>
      </c>
      <c r="L45" s="93" t="s">
        <v>129</v>
      </c>
      <c r="M45" s="186"/>
      <c r="N45" s="182"/>
      <c r="O45" s="182"/>
      <c r="P45" s="182"/>
      <c r="Q45" s="182"/>
      <c r="R45" s="182"/>
      <c r="S45" s="182"/>
      <c r="T45" s="182"/>
      <c r="U45" s="182"/>
      <c r="V45" s="184"/>
      <c r="W45" s="94"/>
      <c r="X45" s="361"/>
      <c r="Y45" s="186"/>
      <c r="Z45" s="182"/>
      <c r="AA45" s="182"/>
      <c r="AB45" s="38"/>
      <c r="AC45" s="38"/>
      <c r="AD45" s="60"/>
      <c r="AE45" s="40" t="str">
        <f t="shared" si="4"/>
        <v>X</v>
      </c>
      <c r="AF45" s="40" t="str">
        <f t="shared" si="4"/>
        <v>X</v>
      </c>
      <c r="AG45" s="40" t="str">
        <f t="shared" si="4"/>
        <v>X</v>
      </c>
      <c r="AH45" s="58" t="str">
        <f t="shared" si="4"/>
        <v>X</v>
      </c>
      <c r="AI45" s="58"/>
      <c r="AJ45" s="58"/>
      <c r="AK45" s="58"/>
      <c r="AL45" s="58"/>
      <c r="AM45" s="31"/>
      <c r="AN45" s="58"/>
      <c r="AO45" s="58"/>
      <c r="AP45" s="58"/>
      <c r="AQ45" s="58"/>
      <c r="AR45" s="66"/>
      <c r="AS45" s="58"/>
      <c r="AT45" s="63"/>
      <c r="AU45" s="64"/>
      <c r="AV45" s="58"/>
      <c r="AW45" s="65"/>
      <c r="AX45" s="66"/>
      <c r="AY45" s="59"/>
      <c r="AZ45" s="35"/>
      <c r="BA45" s="34" t="e">
        <f>IF(X45="Detectivo: Afecta Impacto",#REF!,#REF!)</f>
        <v>#REF!</v>
      </c>
      <c r="BB45" s="34"/>
      <c r="BC45" s="34"/>
      <c r="BD45" s="34" t="e">
        <f>IF(#REF!="","",LEFT(#REF!,2))</f>
        <v>#REF!</v>
      </c>
      <c r="BE45" s="34"/>
      <c r="BF45" s="34" t="e">
        <f>IF(#REF!="","",LEFT(#REF!,2))</f>
        <v>#REF!</v>
      </c>
      <c r="BG45" s="34"/>
      <c r="BH45" s="34" t="e">
        <f>IF(#REF!="","",LEFT(#REF!,2))</f>
        <v>#REF!</v>
      </c>
      <c r="BI45" s="34"/>
      <c r="BJ45" s="34"/>
      <c r="BK45" s="34" t="e">
        <f>IF(#REF!="","",LEFT(#REF!,2))</f>
        <v>#REF!</v>
      </c>
      <c r="BL45" s="34"/>
      <c r="BM45" s="35"/>
      <c r="BN45" s="34" t="e">
        <f>IF(#REF!="","",LEFT(#REF!,2))</f>
        <v>#REF!</v>
      </c>
      <c r="BO45" s="67"/>
      <c r="BP45" s="34" t="str">
        <f>IFERROR(IF(BA45="Correctivo: Afecta Impacto",#REF!,"No aplica")," ")</f>
        <v xml:space="preserve"> </v>
      </c>
      <c r="BQ45" s="34" t="str">
        <f>IFERROR(IF(BA45="Preventivo: Afecta Probabilidad",#REF!,"No aplica")," ")</f>
        <v xml:space="preserve"> </v>
      </c>
      <c r="BR45" s="68"/>
      <c r="BS45" s="68"/>
      <c r="BT45" s="68"/>
      <c r="BU45" s="68"/>
      <c r="BV45" s="68"/>
      <c r="BW45" s="68"/>
      <c r="BX45" s="68"/>
      <c r="BY45" s="68"/>
      <c r="BZ45" s="68"/>
      <c r="CA45" s="69"/>
      <c r="CB45" s="68"/>
      <c r="CC45" s="59"/>
      <c r="CD45" s="59"/>
      <c r="CE45" s="70"/>
      <c r="CF45" s="71"/>
      <c r="CG45" s="85"/>
      <c r="CH45" s="73"/>
    </row>
    <row r="46" spans="1:86" s="57" customFormat="1" ht="0.95" hidden="1" customHeight="1" thickBot="1">
      <c r="A46" s="23"/>
      <c r="B46" s="285"/>
      <c r="C46" s="205"/>
      <c r="D46" s="205"/>
      <c r="E46" s="205"/>
      <c r="F46" s="362"/>
      <c r="G46" s="348"/>
      <c r="H46" s="348"/>
      <c r="I46" s="348"/>
      <c r="J46" s="193"/>
      <c r="K46" s="97" t="s">
        <v>138</v>
      </c>
      <c r="L46" s="97" t="s">
        <v>152</v>
      </c>
      <c r="M46" s="360"/>
      <c r="N46" s="193"/>
      <c r="O46" s="193"/>
      <c r="P46" s="193"/>
      <c r="Q46" s="193"/>
      <c r="R46" s="193"/>
      <c r="S46" s="193"/>
      <c r="T46" s="193"/>
      <c r="U46" s="193"/>
      <c r="V46" s="194"/>
      <c r="W46" s="290"/>
      <c r="X46" s="363"/>
      <c r="Y46" s="186"/>
      <c r="Z46" s="182"/>
      <c r="AA46" s="182"/>
      <c r="AB46" s="38"/>
      <c r="AC46" s="38"/>
      <c r="AD46" s="60"/>
      <c r="AE46" s="40" t="str">
        <f t="shared" si="4"/>
        <v>X</v>
      </c>
      <c r="AF46" s="40" t="str">
        <f t="shared" si="4"/>
        <v>X</v>
      </c>
      <c r="AG46" s="40" t="str">
        <f t="shared" si="4"/>
        <v>X</v>
      </c>
      <c r="AH46" s="58" t="str">
        <f t="shared" si="4"/>
        <v>X</v>
      </c>
      <c r="AI46" s="58"/>
      <c r="AJ46" s="58"/>
      <c r="AK46" s="58"/>
      <c r="AL46" s="58"/>
      <c r="AM46" s="31"/>
      <c r="AN46" s="58"/>
      <c r="AO46" s="58"/>
      <c r="AP46" s="58"/>
      <c r="AQ46" s="58"/>
      <c r="AR46" s="66"/>
      <c r="AS46" s="58"/>
      <c r="AT46" s="63"/>
      <c r="AU46" s="64"/>
      <c r="AV46" s="58"/>
      <c r="AW46" s="65"/>
      <c r="AX46" s="66"/>
      <c r="AY46" s="59"/>
      <c r="AZ46" s="35"/>
      <c r="BA46" s="34" t="e">
        <f>IF(X46="Detectivo: Afecta Impacto",#REF!,#REF!)</f>
        <v>#REF!</v>
      </c>
      <c r="BB46" s="34"/>
      <c r="BC46" s="34"/>
      <c r="BD46" s="34" t="e">
        <f>IF(#REF!="","",LEFT(#REF!,2))</f>
        <v>#REF!</v>
      </c>
      <c r="BE46" s="34"/>
      <c r="BF46" s="34" t="e">
        <f>IF(#REF!="","",LEFT(#REF!,2))</f>
        <v>#REF!</v>
      </c>
      <c r="BG46" s="34"/>
      <c r="BH46" s="34" t="e">
        <f>IF(#REF!="","",LEFT(#REF!,2))</f>
        <v>#REF!</v>
      </c>
      <c r="BI46" s="34"/>
      <c r="BJ46" s="34"/>
      <c r="BK46" s="34" t="e">
        <f>IF(#REF!="","",LEFT(#REF!,2))</f>
        <v>#REF!</v>
      </c>
      <c r="BL46" s="34"/>
      <c r="BM46" s="35"/>
      <c r="BN46" s="34" t="e">
        <f>IF(#REF!="","",LEFT(#REF!,2))</f>
        <v>#REF!</v>
      </c>
      <c r="BO46" s="67"/>
      <c r="BP46" s="34" t="str">
        <f>IFERROR(IF(BA46="Correctivo: Afecta Impacto",#REF!,"No aplica")," ")</f>
        <v xml:space="preserve"> </v>
      </c>
      <c r="BQ46" s="34" t="str">
        <f>IFERROR(IF(BA46="Preventivo: Afecta Probabilidad",#REF!,"No aplica")," ")</f>
        <v xml:space="preserve"> </v>
      </c>
      <c r="BR46" s="68"/>
      <c r="BS46" s="68"/>
      <c r="BT46" s="68"/>
      <c r="BU46" s="68"/>
      <c r="BV46" s="68"/>
      <c r="BW46" s="68"/>
      <c r="BX46" s="68"/>
      <c r="BY46" s="68"/>
      <c r="BZ46" s="68"/>
      <c r="CA46" s="69"/>
      <c r="CB46" s="68"/>
      <c r="CC46" s="59"/>
      <c r="CD46" s="59"/>
      <c r="CE46" s="70"/>
      <c r="CF46" s="71"/>
      <c r="CG46" s="85"/>
      <c r="CH46" s="73"/>
    </row>
    <row r="47" spans="1:86" s="303" customFormat="1" ht="14.25" customHeight="1">
      <c r="A47" s="23"/>
      <c r="B47" s="283" t="s">
        <v>110</v>
      </c>
      <c r="C47" s="187" t="s">
        <v>84</v>
      </c>
      <c r="D47" s="187" t="s">
        <v>84</v>
      </c>
      <c r="E47" s="187" t="s">
        <v>84</v>
      </c>
      <c r="F47" s="206" t="s">
        <v>161</v>
      </c>
      <c r="G47" s="342" t="s">
        <v>176</v>
      </c>
      <c r="H47" s="342" t="s">
        <v>178</v>
      </c>
      <c r="I47" s="342" t="s">
        <v>105</v>
      </c>
      <c r="J47" s="181" t="s">
        <v>148</v>
      </c>
      <c r="K47" s="114" t="s">
        <v>86</v>
      </c>
      <c r="L47" s="114" t="s">
        <v>87</v>
      </c>
      <c r="M47" s="291" t="s">
        <v>147</v>
      </c>
      <c r="N47" s="181" t="s">
        <v>147</v>
      </c>
      <c r="O47" s="195" t="s">
        <v>147</v>
      </c>
      <c r="P47" s="198" t="s">
        <v>147</v>
      </c>
      <c r="Q47" s="181" t="s">
        <v>147</v>
      </c>
      <c r="R47" s="181" t="s">
        <v>147</v>
      </c>
      <c r="S47" s="181"/>
      <c r="T47" s="181" t="s">
        <v>182</v>
      </c>
      <c r="U47" s="181" t="s">
        <v>185</v>
      </c>
      <c r="V47" s="183" t="s">
        <v>187</v>
      </c>
      <c r="W47" s="92" t="s">
        <v>199</v>
      </c>
      <c r="X47" s="356" t="s">
        <v>92</v>
      </c>
      <c r="Y47" s="185" t="e">
        <f>IF(BV47="No ha seleccionado ninguna opción","No ha seleccionado el riesgo inherente",VLOOKUP(BV47-0,[1]Listas!$B$25:$C$29,2,0))</f>
        <v>#VALUE!</v>
      </c>
      <c r="Z47" s="181" t="e">
        <f>IF(BV47="No ha seleccionado ninguna opción","No ha seleccionado el riesgo inherente",VLOOKUP(BX47-0,[1]Listas!$E$25:$F$29,2,0))</f>
        <v>#VALUE!</v>
      </c>
      <c r="AA47" s="181" t="e">
        <f>IF(BV47*BX47&gt;12,[1]Listas!B$34,IF(AND(BV47*BX47&gt;9),[1]Listas!B$35,IF(AND(BV47*BX47&gt;4),[1]Listas!B$36,IF(AND(BV47*BX47&gt;2),[1]Listas!B$37,[1]Listas!B$38))))</f>
        <v>#VALUE!</v>
      </c>
      <c r="AB47" s="38"/>
      <c r="AC47" s="38"/>
      <c r="AD47" s="292"/>
      <c r="AE47" s="172" t="str">
        <f>C47</f>
        <v>X</v>
      </c>
      <c r="AF47" s="172" t="str">
        <f>D47</f>
        <v>X</v>
      </c>
      <c r="AG47" s="172" t="str">
        <f>E47</f>
        <v>X</v>
      </c>
      <c r="AH47" s="96" t="str">
        <f>AE47</f>
        <v>X</v>
      </c>
      <c r="AI47" s="96"/>
      <c r="AJ47" s="96"/>
      <c r="AK47" s="96"/>
      <c r="AL47" s="96"/>
      <c r="AM47" s="91"/>
      <c r="AN47" s="96"/>
      <c r="AO47" s="96"/>
      <c r="AP47" s="96"/>
      <c r="AQ47" s="96"/>
      <c r="AR47" s="114" t="str">
        <f>IF(T47="","No ha seleccionado ninguna opción",LEFT(T47,1))</f>
        <v>M</v>
      </c>
      <c r="AS47" s="96"/>
      <c r="AT47" s="293" t="str">
        <f>IF(U47="","No ha seleccionado ninguna opción",LEFT(U47,1))</f>
        <v>M</v>
      </c>
      <c r="AU47" s="294"/>
      <c r="AV47" s="96"/>
      <c r="AW47" s="96"/>
      <c r="AX47" s="114"/>
      <c r="AY47" s="295"/>
      <c r="AZ47" s="92"/>
      <c r="BA47" s="296" t="e">
        <f>IF(X47="Detectivo: Afecta Impacto",#REF!,#REF!)</f>
        <v>#REF!</v>
      </c>
      <c r="BB47" s="296"/>
      <c r="BC47" s="296"/>
      <c r="BD47" s="296" t="e">
        <f>IF(#REF!="","",LEFT(#REF!,2))</f>
        <v>#REF!</v>
      </c>
      <c r="BE47" s="296"/>
      <c r="BF47" s="296" t="e">
        <f>IF(#REF!="","",LEFT(#REF!,2))</f>
        <v>#REF!</v>
      </c>
      <c r="BG47" s="296"/>
      <c r="BH47" s="296" t="e">
        <f>IF(#REF!="","",LEFT(#REF!,2))</f>
        <v>#REF!</v>
      </c>
      <c r="BI47" s="296"/>
      <c r="BJ47" s="296"/>
      <c r="BK47" s="296" t="e">
        <f>IF(#REF!="","",LEFT(#REF!,2))</f>
        <v>#REF!</v>
      </c>
      <c r="BL47" s="296"/>
      <c r="BM47" s="92"/>
      <c r="BN47" s="296" t="e">
        <f>IF(#REF!="","",LEFT(#REF!,2))</f>
        <v>#REF!</v>
      </c>
      <c r="BO47" s="296"/>
      <c r="BP47" s="296" t="str">
        <f>IFERROR(IF(BA47="Correctivo: Afecta Impacto",#REF!,"No aplica")," ")</f>
        <v xml:space="preserve"> </v>
      </c>
      <c r="BQ47" s="296" t="str">
        <f>IFERROR(IF(BA47="Preventivo: Afecta Probabilidad",#REF!,"No aplica")," ")</f>
        <v xml:space="preserve"> </v>
      </c>
      <c r="BR47" s="297"/>
      <c r="BS47" s="297" t="str">
        <f>IF(SUM(BP47:BP53)=0,"No aplica",INT(AVERAGE(BP47:BP53)))</f>
        <v>No aplica</v>
      </c>
      <c r="BT47" s="297" t="str">
        <f>IF(SUM(BQ47:BQ53)=0,"No aplica",SUM(BQ47:BQ53))</f>
        <v>No aplica</v>
      </c>
      <c r="BU47" s="297"/>
      <c r="BV47" s="297" t="str">
        <f>IF(BT47="No aplica",AR47,IF(AR47-#REF!&lt;=0,1,AR47-#REF!))</f>
        <v>M</v>
      </c>
      <c r="BW47" s="297"/>
      <c r="BX47" s="297" t="str">
        <f>IF(BS47="No aplica",AT47,IF(AT47-#REF!&lt;=0,1,AT47-#REF!))</f>
        <v>M</v>
      </c>
      <c r="BY47" s="297"/>
      <c r="BZ47" s="297"/>
      <c r="CA47" s="298"/>
      <c r="CB47" s="297"/>
      <c r="CC47" s="295"/>
      <c r="CD47" s="295"/>
      <c r="CE47" s="299"/>
      <c r="CF47" s="300"/>
      <c r="CG47" s="301"/>
      <c r="CH47" s="302"/>
    </row>
    <row r="48" spans="1:86" s="303" customFormat="1" ht="13.5" customHeight="1">
      <c r="A48" s="23"/>
      <c r="B48" s="284"/>
      <c r="C48" s="188"/>
      <c r="D48" s="188"/>
      <c r="E48" s="188"/>
      <c r="F48" s="207"/>
      <c r="G48" s="343"/>
      <c r="H48" s="343"/>
      <c r="I48" s="343"/>
      <c r="J48" s="182"/>
      <c r="K48" s="93" t="s">
        <v>89</v>
      </c>
      <c r="L48" s="93" t="s">
        <v>90</v>
      </c>
      <c r="M48" s="186"/>
      <c r="N48" s="182"/>
      <c r="O48" s="196"/>
      <c r="P48" s="199"/>
      <c r="Q48" s="182"/>
      <c r="R48" s="182"/>
      <c r="S48" s="182"/>
      <c r="T48" s="182"/>
      <c r="U48" s="182"/>
      <c r="V48" s="184"/>
      <c r="W48" s="94" t="s">
        <v>200</v>
      </c>
      <c r="X48" s="357"/>
      <c r="Y48" s="186"/>
      <c r="Z48" s="182"/>
      <c r="AA48" s="182"/>
      <c r="AB48" s="38"/>
      <c r="AC48" s="38"/>
      <c r="AD48" s="292"/>
      <c r="AE48" s="172"/>
      <c r="AF48" s="172"/>
      <c r="AG48" s="172"/>
      <c r="AH48" s="91"/>
      <c r="AI48" s="91"/>
      <c r="AJ48" s="91"/>
      <c r="AK48" s="91"/>
      <c r="AL48" s="91"/>
      <c r="AM48" s="91"/>
      <c r="AN48" s="91"/>
      <c r="AO48" s="91"/>
      <c r="AP48" s="91"/>
      <c r="AQ48" s="91"/>
      <c r="AR48" s="173"/>
      <c r="AS48" s="91"/>
      <c r="AT48" s="304"/>
      <c r="AU48" s="305"/>
      <c r="AV48" s="91"/>
      <c r="AW48" s="91"/>
      <c r="AX48" s="173"/>
      <c r="AY48" s="306"/>
      <c r="AZ48" s="101"/>
      <c r="BA48" s="307"/>
      <c r="BB48" s="307"/>
      <c r="BC48" s="307"/>
      <c r="BD48" s="307"/>
      <c r="BE48" s="307"/>
      <c r="BF48" s="307"/>
      <c r="BG48" s="307"/>
      <c r="BH48" s="307"/>
      <c r="BI48" s="307"/>
      <c r="BJ48" s="307"/>
      <c r="BK48" s="307"/>
      <c r="BL48" s="307"/>
      <c r="BM48" s="101"/>
      <c r="BN48" s="307"/>
      <c r="BO48" s="307"/>
      <c r="BP48" s="307"/>
      <c r="BQ48" s="307"/>
      <c r="BR48" s="308"/>
      <c r="BS48" s="308"/>
      <c r="BT48" s="308"/>
      <c r="BU48" s="308"/>
      <c r="BV48" s="308"/>
      <c r="BW48" s="308"/>
      <c r="BX48" s="308"/>
      <c r="BY48" s="308"/>
      <c r="BZ48" s="308"/>
      <c r="CA48" s="309"/>
      <c r="CB48" s="308"/>
      <c r="CC48" s="306"/>
      <c r="CD48" s="306"/>
      <c r="CE48" s="310"/>
      <c r="CF48" s="311"/>
      <c r="CG48" s="312"/>
      <c r="CH48" s="313"/>
    </row>
    <row r="49" spans="1:86" s="303" customFormat="1" ht="17.25" customHeight="1">
      <c r="A49" s="23"/>
      <c r="B49" s="284"/>
      <c r="C49" s="188"/>
      <c r="D49" s="188"/>
      <c r="E49" s="188"/>
      <c r="F49" s="207"/>
      <c r="G49" s="343"/>
      <c r="H49" s="343"/>
      <c r="I49" s="343"/>
      <c r="J49" s="182"/>
      <c r="K49" s="93" t="s">
        <v>96</v>
      </c>
      <c r="L49" s="93" t="s">
        <v>114</v>
      </c>
      <c r="M49" s="186"/>
      <c r="N49" s="182"/>
      <c r="O49" s="196"/>
      <c r="P49" s="199"/>
      <c r="Q49" s="182"/>
      <c r="R49" s="182"/>
      <c r="S49" s="182"/>
      <c r="T49" s="182"/>
      <c r="U49" s="182"/>
      <c r="V49" s="184"/>
      <c r="W49" s="94"/>
      <c r="X49" s="357"/>
      <c r="Y49" s="186"/>
      <c r="Z49" s="182"/>
      <c r="AA49" s="182"/>
      <c r="AB49" s="38"/>
      <c r="AC49" s="38"/>
      <c r="AD49" s="314"/>
      <c r="AE49" s="172" t="str">
        <f>AE47</f>
        <v>X</v>
      </c>
      <c r="AF49" s="172" t="str">
        <f>AF47</f>
        <v>X</v>
      </c>
      <c r="AG49" s="172" t="str">
        <f>AG47</f>
        <v>X</v>
      </c>
      <c r="AH49" s="93" t="str">
        <f>AH47</f>
        <v>X</v>
      </c>
      <c r="AI49" s="93"/>
      <c r="AJ49" s="93"/>
      <c r="AK49" s="93"/>
      <c r="AL49" s="93"/>
      <c r="AM49" s="91"/>
      <c r="AN49" s="93"/>
      <c r="AO49" s="93"/>
      <c r="AP49" s="93"/>
      <c r="AQ49" s="93"/>
      <c r="AR49" s="173"/>
      <c r="AS49" s="93"/>
      <c r="AT49" s="304"/>
      <c r="AU49" s="315"/>
      <c r="AV49" s="93"/>
      <c r="AW49" s="93"/>
      <c r="AX49" s="173"/>
      <c r="AY49" s="316"/>
      <c r="AZ49" s="94"/>
      <c r="BA49" s="98" t="e">
        <f>IF(X48="Detectivo: Afecta Impacto",#REF!,#REF!)</f>
        <v>#REF!</v>
      </c>
      <c r="BB49" s="98"/>
      <c r="BC49" s="98"/>
      <c r="BD49" s="98" t="e">
        <f>IF(#REF!="","",LEFT(#REF!,2))</f>
        <v>#REF!</v>
      </c>
      <c r="BE49" s="98"/>
      <c r="BF49" s="98" t="e">
        <f>IF(#REF!="","",LEFT(#REF!,2))</f>
        <v>#REF!</v>
      </c>
      <c r="BG49" s="98"/>
      <c r="BH49" s="98" t="e">
        <f>IF(#REF!="","",LEFT(#REF!,2))</f>
        <v>#REF!</v>
      </c>
      <c r="BI49" s="98"/>
      <c r="BJ49" s="98"/>
      <c r="BK49" s="98" t="e">
        <f>IF(#REF!="","",LEFT(#REF!,2))</f>
        <v>#REF!</v>
      </c>
      <c r="BL49" s="98"/>
      <c r="BM49" s="94"/>
      <c r="BN49" s="98" t="e">
        <f>IF(#REF!="","",LEFT(#REF!,2))</f>
        <v>#REF!</v>
      </c>
      <c r="BO49" s="98"/>
      <c r="BP49" s="98" t="str">
        <f>IFERROR(IF(BA49="Correctivo: Afecta Impacto",#REF!,"No aplica")," ")</f>
        <v xml:space="preserve"> </v>
      </c>
      <c r="BQ49" s="98" t="str">
        <f>IFERROR(IF(BA49="Preventivo: Afecta Probabilidad",#REF!,"No aplica")," ")</f>
        <v xml:space="preserve"> </v>
      </c>
      <c r="BR49" s="308"/>
      <c r="BS49" s="308"/>
      <c r="BT49" s="308"/>
      <c r="BU49" s="308"/>
      <c r="BV49" s="308"/>
      <c r="BW49" s="308"/>
      <c r="BX49" s="308"/>
      <c r="BY49" s="308"/>
      <c r="BZ49" s="308"/>
      <c r="CA49" s="317"/>
      <c r="CB49" s="308"/>
      <c r="CC49" s="316"/>
      <c r="CD49" s="316"/>
      <c r="CE49" s="318"/>
      <c r="CF49" s="319"/>
      <c r="CG49" s="320"/>
      <c r="CH49" s="321"/>
    </row>
    <row r="50" spans="1:86" s="303" customFormat="1" ht="28.5" customHeight="1">
      <c r="A50" s="23"/>
      <c r="B50" s="284"/>
      <c r="C50" s="188"/>
      <c r="D50" s="188"/>
      <c r="E50" s="188"/>
      <c r="F50" s="207"/>
      <c r="G50" s="343"/>
      <c r="H50" s="343"/>
      <c r="I50" s="343"/>
      <c r="J50" s="182"/>
      <c r="K50" s="93" t="s">
        <v>97</v>
      </c>
      <c r="L50" s="93" t="s">
        <v>115</v>
      </c>
      <c r="M50" s="186"/>
      <c r="N50" s="182"/>
      <c r="O50" s="196"/>
      <c r="P50" s="199"/>
      <c r="Q50" s="182"/>
      <c r="R50" s="182"/>
      <c r="S50" s="182"/>
      <c r="T50" s="182"/>
      <c r="U50" s="182"/>
      <c r="V50" s="184"/>
      <c r="W50" s="94"/>
      <c r="X50" s="357"/>
      <c r="Y50" s="186"/>
      <c r="Z50" s="182"/>
      <c r="AA50" s="182"/>
      <c r="AB50" s="38"/>
      <c r="AC50" s="38"/>
      <c r="AD50" s="314"/>
      <c r="AE50" s="172" t="str">
        <f t="shared" ref="AE50:AH53" si="5">AE49</f>
        <v>X</v>
      </c>
      <c r="AF50" s="172" t="str">
        <f t="shared" si="5"/>
        <v>X</v>
      </c>
      <c r="AG50" s="172" t="str">
        <f t="shared" si="5"/>
        <v>X</v>
      </c>
      <c r="AH50" s="93" t="str">
        <f t="shared" si="5"/>
        <v>X</v>
      </c>
      <c r="AI50" s="93"/>
      <c r="AJ50" s="93"/>
      <c r="AK50" s="93"/>
      <c r="AL50" s="93"/>
      <c r="AM50" s="91"/>
      <c r="AN50" s="93"/>
      <c r="AO50" s="93"/>
      <c r="AP50" s="93"/>
      <c r="AQ50" s="93"/>
      <c r="AR50" s="173"/>
      <c r="AS50" s="93"/>
      <c r="AT50" s="304"/>
      <c r="AU50" s="315"/>
      <c r="AV50" s="93"/>
      <c r="AW50" s="93"/>
      <c r="AX50" s="173"/>
      <c r="AY50" s="316"/>
      <c r="AZ50" s="94"/>
      <c r="BA50" s="98" t="e">
        <f>IF(X50="Detectivo: Afecta Impacto",#REF!,#REF!)</f>
        <v>#REF!</v>
      </c>
      <c r="BB50" s="98"/>
      <c r="BC50" s="98"/>
      <c r="BD50" s="98" t="e">
        <f>IF(#REF!="","",LEFT(#REF!,2))</f>
        <v>#REF!</v>
      </c>
      <c r="BE50" s="98"/>
      <c r="BF50" s="98" t="e">
        <f>IF(#REF!="","",LEFT(#REF!,2))</f>
        <v>#REF!</v>
      </c>
      <c r="BG50" s="98"/>
      <c r="BH50" s="98" t="e">
        <f>IF(#REF!="","",LEFT(#REF!,2))</f>
        <v>#REF!</v>
      </c>
      <c r="BI50" s="98"/>
      <c r="BJ50" s="98"/>
      <c r="BK50" s="98" t="e">
        <f>IF(#REF!="","",LEFT(#REF!,2))</f>
        <v>#REF!</v>
      </c>
      <c r="BL50" s="98"/>
      <c r="BM50" s="94"/>
      <c r="BN50" s="98" t="e">
        <f>IF(#REF!="","",LEFT(#REF!,2))</f>
        <v>#REF!</v>
      </c>
      <c r="BO50" s="98"/>
      <c r="BP50" s="98" t="str">
        <f>IFERROR(IF(BA50="Correctivo: Afecta Impacto",#REF!,"No aplica")," ")</f>
        <v xml:space="preserve"> </v>
      </c>
      <c r="BQ50" s="98" t="str">
        <f>IFERROR(IF(BA50="Preventivo: Afecta Probabilidad",#REF!,"No aplica")," ")</f>
        <v xml:space="preserve"> </v>
      </c>
      <c r="BR50" s="308"/>
      <c r="BS50" s="308"/>
      <c r="BT50" s="308"/>
      <c r="BU50" s="308"/>
      <c r="BV50" s="308"/>
      <c r="BW50" s="308"/>
      <c r="BX50" s="308"/>
      <c r="BY50" s="308"/>
      <c r="BZ50" s="308"/>
      <c r="CA50" s="317"/>
      <c r="CB50" s="308"/>
      <c r="CC50" s="316"/>
      <c r="CD50" s="316"/>
      <c r="CE50" s="318"/>
      <c r="CF50" s="319"/>
      <c r="CG50" s="320"/>
      <c r="CH50" s="321"/>
    </row>
    <row r="51" spans="1:86" s="303" customFormat="1" ht="16.5" customHeight="1">
      <c r="A51" s="23"/>
      <c r="B51" s="284"/>
      <c r="C51" s="188"/>
      <c r="D51" s="188"/>
      <c r="E51" s="188"/>
      <c r="F51" s="207"/>
      <c r="G51" s="343"/>
      <c r="H51" s="343"/>
      <c r="I51" s="343"/>
      <c r="J51" s="182"/>
      <c r="K51" s="93" t="s">
        <v>98</v>
      </c>
      <c r="L51" s="93" t="s">
        <v>116</v>
      </c>
      <c r="M51" s="186"/>
      <c r="N51" s="182"/>
      <c r="O51" s="196"/>
      <c r="P51" s="199"/>
      <c r="Q51" s="182"/>
      <c r="R51" s="182"/>
      <c r="S51" s="182"/>
      <c r="T51" s="182"/>
      <c r="U51" s="182"/>
      <c r="V51" s="184"/>
      <c r="W51" s="94"/>
      <c r="X51" s="357"/>
      <c r="Y51" s="186"/>
      <c r="Z51" s="182"/>
      <c r="AA51" s="182"/>
      <c r="AB51" s="38"/>
      <c r="AC51" s="38"/>
      <c r="AD51" s="314"/>
      <c r="AE51" s="172" t="str">
        <f t="shared" si="5"/>
        <v>X</v>
      </c>
      <c r="AF51" s="172" t="str">
        <f t="shared" si="5"/>
        <v>X</v>
      </c>
      <c r="AG51" s="172" t="str">
        <f t="shared" si="5"/>
        <v>X</v>
      </c>
      <c r="AH51" s="93" t="str">
        <f t="shared" si="5"/>
        <v>X</v>
      </c>
      <c r="AI51" s="93"/>
      <c r="AJ51" s="93"/>
      <c r="AK51" s="93"/>
      <c r="AL51" s="93"/>
      <c r="AM51" s="91"/>
      <c r="AN51" s="93"/>
      <c r="AO51" s="93"/>
      <c r="AP51" s="93"/>
      <c r="AQ51" s="93"/>
      <c r="AR51" s="173"/>
      <c r="AS51" s="93"/>
      <c r="AT51" s="304"/>
      <c r="AU51" s="315"/>
      <c r="AV51" s="93"/>
      <c r="AW51" s="93"/>
      <c r="AX51" s="173"/>
      <c r="AY51" s="316"/>
      <c r="AZ51" s="94"/>
      <c r="BA51" s="98" t="e">
        <f>IF(X51="Detectivo: Afecta Impacto",#REF!,#REF!)</f>
        <v>#REF!</v>
      </c>
      <c r="BB51" s="98"/>
      <c r="BC51" s="98"/>
      <c r="BD51" s="98" t="e">
        <f>IF(#REF!="","",LEFT(#REF!,2))</f>
        <v>#REF!</v>
      </c>
      <c r="BE51" s="98"/>
      <c r="BF51" s="98" t="e">
        <f>IF(#REF!="","",LEFT(#REF!,2))</f>
        <v>#REF!</v>
      </c>
      <c r="BG51" s="98"/>
      <c r="BH51" s="98" t="e">
        <f>IF(#REF!="","",LEFT(#REF!,2))</f>
        <v>#REF!</v>
      </c>
      <c r="BI51" s="98"/>
      <c r="BJ51" s="98"/>
      <c r="BK51" s="98" t="e">
        <f>IF(#REF!="","",LEFT(#REF!,2))</f>
        <v>#REF!</v>
      </c>
      <c r="BL51" s="98"/>
      <c r="BM51" s="94"/>
      <c r="BN51" s="98" t="e">
        <f>IF(#REF!="","",LEFT(#REF!,2))</f>
        <v>#REF!</v>
      </c>
      <c r="BO51" s="98"/>
      <c r="BP51" s="98" t="str">
        <f>IFERROR(IF(BA51="Correctivo: Afecta Impacto",#REF!,"No aplica")," ")</f>
        <v xml:space="preserve"> </v>
      </c>
      <c r="BQ51" s="98" t="str">
        <f>IFERROR(IF(BA51="Preventivo: Afecta Probabilidad",#REF!,"No aplica")," ")</f>
        <v xml:space="preserve"> </v>
      </c>
      <c r="BR51" s="308"/>
      <c r="BS51" s="308"/>
      <c r="BT51" s="308"/>
      <c r="BU51" s="308"/>
      <c r="BV51" s="308"/>
      <c r="BW51" s="308"/>
      <c r="BX51" s="308"/>
      <c r="BY51" s="308"/>
      <c r="BZ51" s="308"/>
      <c r="CA51" s="317"/>
      <c r="CB51" s="308"/>
      <c r="CC51" s="316"/>
      <c r="CD51" s="316"/>
      <c r="CE51" s="318"/>
      <c r="CF51" s="319"/>
      <c r="CG51" s="322"/>
      <c r="CH51" s="321"/>
    </row>
    <row r="52" spans="1:86" s="303" customFormat="1" ht="16.5" customHeight="1">
      <c r="A52" s="23"/>
      <c r="B52" s="284"/>
      <c r="C52" s="188"/>
      <c r="D52" s="188"/>
      <c r="E52" s="188"/>
      <c r="F52" s="207"/>
      <c r="G52" s="343"/>
      <c r="H52" s="343"/>
      <c r="I52" s="343"/>
      <c r="J52" s="182"/>
      <c r="K52" s="93" t="s">
        <v>117</v>
      </c>
      <c r="L52" s="93" t="s">
        <v>118</v>
      </c>
      <c r="M52" s="186"/>
      <c r="N52" s="182"/>
      <c r="O52" s="196"/>
      <c r="P52" s="199"/>
      <c r="Q52" s="182"/>
      <c r="R52" s="182"/>
      <c r="S52" s="182"/>
      <c r="T52" s="182"/>
      <c r="U52" s="182"/>
      <c r="V52" s="184"/>
      <c r="W52" s="94"/>
      <c r="X52" s="357"/>
      <c r="Y52" s="186"/>
      <c r="Z52" s="182"/>
      <c r="AA52" s="182"/>
      <c r="AB52" s="38"/>
      <c r="AC52" s="38"/>
      <c r="AD52" s="314"/>
      <c r="AE52" s="172" t="str">
        <f t="shared" si="5"/>
        <v>X</v>
      </c>
      <c r="AF52" s="172" t="str">
        <f t="shared" si="5"/>
        <v>X</v>
      </c>
      <c r="AG52" s="172" t="str">
        <f t="shared" si="5"/>
        <v>X</v>
      </c>
      <c r="AH52" s="93" t="str">
        <f t="shared" si="5"/>
        <v>X</v>
      </c>
      <c r="AI52" s="93"/>
      <c r="AJ52" s="93"/>
      <c r="AK52" s="93"/>
      <c r="AL52" s="93"/>
      <c r="AM52" s="91"/>
      <c r="AN52" s="93"/>
      <c r="AO52" s="93"/>
      <c r="AP52" s="93"/>
      <c r="AQ52" s="93"/>
      <c r="AR52" s="173"/>
      <c r="AS52" s="93"/>
      <c r="AT52" s="304"/>
      <c r="AU52" s="315"/>
      <c r="AV52" s="93"/>
      <c r="AW52" s="93"/>
      <c r="AX52" s="173"/>
      <c r="AY52" s="316"/>
      <c r="AZ52" s="94"/>
      <c r="BA52" s="98" t="e">
        <f>IF(X52="Detectivo: Afecta Impacto",#REF!,#REF!)</f>
        <v>#REF!</v>
      </c>
      <c r="BB52" s="98"/>
      <c r="BC52" s="98"/>
      <c r="BD52" s="98" t="e">
        <f>IF(#REF!="","",LEFT(#REF!,2))</f>
        <v>#REF!</v>
      </c>
      <c r="BE52" s="98"/>
      <c r="BF52" s="98" t="e">
        <f>IF(#REF!="","",LEFT(#REF!,2))</f>
        <v>#REF!</v>
      </c>
      <c r="BG52" s="98"/>
      <c r="BH52" s="98" t="e">
        <f>IF(#REF!="","",LEFT(#REF!,2))</f>
        <v>#REF!</v>
      </c>
      <c r="BI52" s="98"/>
      <c r="BJ52" s="98"/>
      <c r="BK52" s="98" t="e">
        <f>IF(#REF!="","",LEFT(#REF!,2))</f>
        <v>#REF!</v>
      </c>
      <c r="BL52" s="98"/>
      <c r="BM52" s="94"/>
      <c r="BN52" s="98" t="e">
        <f>IF(#REF!="","",LEFT(#REF!,2))</f>
        <v>#REF!</v>
      </c>
      <c r="BO52" s="98"/>
      <c r="BP52" s="98" t="str">
        <f>IFERROR(IF(BA52="Correctivo: Afecta Impacto",#REF!,"No aplica")," ")</f>
        <v xml:space="preserve"> </v>
      </c>
      <c r="BQ52" s="98" t="str">
        <f>IFERROR(IF(BA52="Preventivo: Afecta Probabilidad",#REF!,"No aplica")," ")</f>
        <v xml:space="preserve"> </v>
      </c>
      <c r="BR52" s="308"/>
      <c r="BS52" s="308"/>
      <c r="BT52" s="308"/>
      <c r="BU52" s="308"/>
      <c r="BV52" s="308"/>
      <c r="BW52" s="308"/>
      <c r="BX52" s="308"/>
      <c r="BY52" s="308"/>
      <c r="BZ52" s="308"/>
      <c r="CA52" s="317"/>
      <c r="CB52" s="308"/>
      <c r="CC52" s="316"/>
      <c r="CD52" s="316"/>
      <c r="CE52" s="318"/>
      <c r="CF52" s="319"/>
      <c r="CG52" s="322"/>
      <c r="CH52" s="321"/>
    </row>
    <row r="53" spans="1:86" s="303" customFormat="1" ht="26.25" customHeight="1" thickBot="1">
      <c r="A53" s="23"/>
      <c r="B53" s="285"/>
      <c r="C53" s="205"/>
      <c r="D53" s="205"/>
      <c r="E53" s="205"/>
      <c r="F53" s="208"/>
      <c r="G53" s="348"/>
      <c r="H53" s="348"/>
      <c r="I53" s="348"/>
      <c r="J53" s="193"/>
      <c r="K53" s="97" t="s">
        <v>119</v>
      </c>
      <c r="L53" s="97" t="s">
        <v>120</v>
      </c>
      <c r="M53" s="360"/>
      <c r="N53" s="193"/>
      <c r="O53" s="197"/>
      <c r="P53" s="200"/>
      <c r="Q53" s="193"/>
      <c r="R53" s="193"/>
      <c r="S53" s="193"/>
      <c r="T53" s="193"/>
      <c r="U53" s="193"/>
      <c r="V53" s="194"/>
      <c r="W53" s="290"/>
      <c r="X53" s="359"/>
      <c r="Y53" s="186"/>
      <c r="Z53" s="182"/>
      <c r="AA53" s="182"/>
      <c r="AB53" s="38"/>
      <c r="AC53" s="38"/>
      <c r="AD53" s="314"/>
      <c r="AE53" s="172" t="str">
        <f t="shared" si="5"/>
        <v>X</v>
      </c>
      <c r="AF53" s="172" t="str">
        <f t="shared" si="5"/>
        <v>X</v>
      </c>
      <c r="AG53" s="172" t="str">
        <f t="shared" si="5"/>
        <v>X</v>
      </c>
      <c r="AH53" s="93" t="str">
        <f t="shared" si="5"/>
        <v>X</v>
      </c>
      <c r="AI53" s="93"/>
      <c r="AJ53" s="93"/>
      <c r="AK53" s="93"/>
      <c r="AL53" s="93"/>
      <c r="AM53" s="91"/>
      <c r="AN53" s="93"/>
      <c r="AO53" s="93"/>
      <c r="AP53" s="93"/>
      <c r="AQ53" s="93"/>
      <c r="AR53" s="173"/>
      <c r="AS53" s="93"/>
      <c r="AT53" s="304"/>
      <c r="AU53" s="315"/>
      <c r="AV53" s="93"/>
      <c r="AW53" s="93"/>
      <c r="AX53" s="173"/>
      <c r="AY53" s="316"/>
      <c r="AZ53" s="94"/>
      <c r="BA53" s="98" t="e">
        <f>IF(X53="Detectivo: Afecta Impacto",#REF!,#REF!)</f>
        <v>#REF!</v>
      </c>
      <c r="BB53" s="98"/>
      <c r="BC53" s="98"/>
      <c r="BD53" s="98" t="e">
        <f>IF(#REF!="","",LEFT(#REF!,2))</f>
        <v>#REF!</v>
      </c>
      <c r="BE53" s="98"/>
      <c r="BF53" s="98" t="e">
        <f>IF(#REF!="","",LEFT(#REF!,2))</f>
        <v>#REF!</v>
      </c>
      <c r="BG53" s="98"/>
      <c r="BH53" s="98" t="e">
        <f>IF(#REF!="","",LEFT(#REF!,2))</f>
        <v>#REF!</v>
      </c>
      <c r="BI53" s="98"/>
      <c r="BJ53" s="98"/>
      <c r="BK53" s="98" t="e">
        <f>IF(#REF!="","",LEFT(#REF!,2))</f>
        <v>#REF!</v>
      </c>
      <c r="BL53" s="98"/>
      <c r="BM53" s="94"/>
      <c r="BN53" s="98" t="e">
        <f>IF(#REF!="","",LEFT(#REF!,2))</f>
        <v>#REF!</v>
      </c>
      <c r="BO53" s="98"/>
      <c r="BP53" s="98" t="str">
        <f>IFERROR(IF(BA53="Correctivo: Afecta Impacto",#REF!,"No aplica")," ")</f>
        <v xml:space="preserve"> </v>
      </c>
      <c r="BQ53" s="98" t="str">
        <f>IFERROR(IF(BA53="Preventivo: Afecta Probabilidad",#REF!,"No aplica")," ")</f>
        <v xml:space="preserve"> </v>
      </c>
      <c r="BR53" s="308"/>
      <c r="BS53" s="308"/>
      <c r="BT53" s="308"/>
      <c r="BU53" s="308"/>
      <c r="BV53" s="308"/>
      <c r="BW53" s="308"/>
      <c r="BX53" s="308"/>
      <c r="BY53" s="308"/>
      <c r="BZ53" s="308"/>
      <c r="CA53" s="317"/>
      <c r="CB53" s="308"/>
      <c r="CC53" s="316"/>
      <c r="CD53" s="316"/>
      <c r="CE53" s="318"/>
      <c r="CF53" s="319"/>
      <c r="CG53" s="322"/>
      <c r="CH53" s="321"/>
    </row>
    <row r="54" spans="1:86" s="57" customFormat="1" ht="30" customHeight="1">
      <c r="A54" s="23"/>
      <c r="B54" s="283" t="s">
        <v>113</v>
      </c>
      <c r="C54" s="187" t="s">
        <v>84</v>
      </c>
      <c r="D54" s="187" t="s">
        <v>84</v>
      </c>
      <c r="E54" s="187" t="s">
        <v>84</v>
      </c>
      <c r="F54" s="334" t="s">
        <v>190</v>
      </c>
      <c r="G54" s="342" t="s">
        <v>122</v>
      </c>
      <c r="H54" s="342" t="s">
        <v>108</v>
      </c>
      <c r="I54" s="342" t="s">
        <v>105</v>
      </c>
      <c r="J54" s="181" t="s">
        <v>179</v>
      </c>
      <c r="K54" s="96" t="s">
        <v>86</v>
      </c>
      <c r="L54" s="96" t="s">
        <v>87</v>
      </c>
      <c r="M54" s="185" t="s">
        <v>147</v>
      </c>
      <c r="N54" s="181" t="s">
        <v>147</v>
      </c>
      <c r="O54" s="181" t="s">
        <v>147</v>
      </c>
      <c r="P54" s="181" t="s">
        <v>147</v>
      </c>
      <c r="Q54" s="181" t="s">
        <v>147</v>
      </c>
      <c r="R54" s="181" t="s">
        <v>147</v>
      </c>
      <c r="S54" s="181"/>
      <c r="T54" s="181" t="s">
        <v>183</v>
      </c>
      <c r="U54" s="181" t="s">
        <v>185</v>
      </c>
      <c r="V54" s="183" t="s">
        <v>154</v>
      </c>
      <c r="W54" s="92" t="s">
        <v>195</v>
      </c>
      <c r="X54" s="356" t="s">
        <v>92</v>
      </c>
      <c r="Y54" s="185" t="e">
        <f>IF(BV54="No ha seleccionado ninguna opción","No ha seleccionado el riesgo inherente",VLOOKUP(BV54-0,[1]Listas!$B$25:$C$29,2,0))</f>
        <v>#VALUE!</v>
      </c>
      <c r="Z54" s="181" t="e">
        <f>IF(BV54="No ha seleccionado ninguna opción","No ha seleccionado el riesgo inherente",VLOOKUP(BX54-0,[1]Listas!$E$25:$F$29,2,0))</f>
        <v>#VALUE!</v>
      </c>
      <c r="AA54" s="181" t="e">
        <f>IF(BV54*BX54&gt;12,[1]Listas!B$34,IF(AND(BV54*BX54&gt;9),[1]Listas!B$35,IF(AND(BV54*BX54&gt;4),[1]Listas!B$36,IF(AND(BV54*BX54&gt;2),[1]Listas!B$37,[1]Listas!B$38))))</f>
        <v>#VALUE!</v>
      </c>
      <c r="AB54" s="38"/>
      <c r="AC54" s="38"/>
      <c r="AD54" s="39"/>
      <c r="AE54" s="40" t="str">
        <f>C54</f>
        <v>X</v>
      </c>
      <c r="AF54" s="40" t="str">
        <f>D54</f>
        <v>X</v>
      </c>
      <c r="AG54" s="40" t="str">
        <f>E54</f>
        <v>X</v>
      </c>
      <c r="AH54" s="74" t="str">
        <f>AE54</f>
        <v>X</v>
      </c>
      <c r="AI54" s="74"/>
      <c r="AJ54" s="74"/>
      <c r="AK54" s="74"/>
      <c r="AL54" s="74"/>
      <c r="AM54" s="31"/>
      <c r="AN54" s="74"/>
      <c r="AO54" s="74"/>
      <c r="AP54" s="74"/>
      <c r="AQ54" s="74"/>
      <c r="AR54" s="76" t="str">
        <f>IF(T54="","No ha seleccionado ninguna opción",LEFT(T54,1))</f>
        <v>B</v>
      </c>
      <c r="AS54" s="74"/>
      <c r="AT54" s="77" t="str">
        <f>IF(U54="","No ha seleccionado ninguna opción",LEFT(U54,1))</f>
        <v>M</v>
      </c>
      <c r="AU54" s="78"/>
      <c r="AV54" s="74"/>
      <c r="AW54" s="79"/>
      <c r="AX54" s="76"/>
      <c r="AY54" s="32"/>
      <c r="AZ54" s="33"/>
      <c r="BA54" s="75" t="e">
        <f>IF(X54="Detectivo: Afecta Impacto",#REF!,#REF!)</f>
        <v>#REF!</v>
      </c>
      <c r="BB54" s="75"/>
      <c r="BC54" s="75"/>
      <c r="BD54" s="75" t="e">
        <f>IF(#REF!="","",LEFT(#REF!,2))</f>
        <v>#REF!</v>
      </c>
      <c r="BE54" s="75"/>
      <c r="BF54" s="75" t="e">
        <f>IF(#REF!="","",LEFT(#REF!,2))</f>
        <v>#REF!</v>
      </c>
      <c r="BG54" s="75"/>
      <c r="BH54" s="75" t="e">
        <f>IF(#REF!="","",LEFT(#REF!,2))</f>
        <v>#REF!</v>
      </c>
      <c r="BI54" s="75"/>
      <c r="BJ54" s="75"/>
      <c r="BK54" s="75" t="e">
        <f>IF(#REF!="","",LEFT(#REF!,2))</f>
        <v>#REF!</v>
      </c>
      <c r="BL54" s="75"/>
      <c r="BM54" s="33"/>
      <c r="BN54" s="75" t="e">
        <f>IF(#REF!="","",LEFT(#REF!,2))</f>
        <v>#REF!</v>
      </c>
      <c r="BO54" s="80"/>
      <c r="BP54" s="75" t="str">
        <f>IFERROR(IF(BA54="Correctivo: Afecta Impacto",#REF!,"No aplica")," ")</f>
        <v xml:space="preserve"> </v>
      </c>
      <c r="BQ54" s="75" t="str">
        <f>IFERROR(IF(BA54="Preventivo: Afecta Probabilidad",#REF!,"No aplica")," ")</f>
        <v xml:space="preserve"> </v>
      </c>
      <c r="BR54" s="81"/>
      <c r="BS54" s="81" t="str">
        <f>IF(SUM(BP54:BP58)=0,"No aplica",INT(AVERAGE(BP54:BP58)))</f>
        <v>No aplica</v>
      </c>
      <c r="BT54" s="81" t="str">
        <f>IF(SUM(BQ54:BQ58)=0,"No aplica",SUM(BQ54:BQ58))</f>
        <v>No aplica</v>
      </c>
      <c r="BU54" s="81"/>
      <c r="BV54" s="81" t="str">
        <f>IF(BT54="No aplica",AR54,IF(AR54-#REF!&lt;=0,1,AR54-#REF!))</f>
        <v>B</v>
      </c>
      <c r="BW54" s="81"/>
      <c r="BX54" s="81" t="str">
        <f>IF(BS54="No aplica",AT54,IF(AT54-#REF!&lt;=0,1,AT54-#REF!))</f>
        <v>M</v>
      </c>
      <c r="BY54" s="81"/>
      <c r="BZ54" s="81"/>
      <c r="CA54" s="82"/>
      <c r="CB54" s="81"/>
      <c r="CC54" s="32"/>
      <c r="CD54" s="32"/>
      <c r="CE54" s="36"/>
      <c r="CF54" s="83"/>
      <c r="CG54" s="37"/>
      <c r="CH54" s="84"/>
    </row>
    <row r="55" spans="1:86" s="57" customFormat="1" ht="21.75" customHeight="1" thickBot="1">
      <c r="A55" s="23"/>
      <c r="B55" s="284"/>
      <c r="C55" s="188"/>
      <c r="D55" s="188"/>
      <c r="E55" s="188"/>
      <c r="F55" s="333"/>
      <c r="G55" s="343"/>
      <c r="H55" s="343"/>
      <c r="I55" s="343"/>
      <c r="J55" s="182"/>
      <c r="K55" s="91" t="s">
        <v>89</v>
      </c>
      <c r="L55" s="91" t="s">
        <v>90</v>
      </c>
      <c r="M55" s="186"/>
      <c r="N55" s="182"/>
      <c r="O55" s="182"/>
      <c r="P55" s="182"/>
      <c r="Q55" s="182"/>
      <c r="R55" s="182"/>
      <c r="S55" s="182"/>
      <c r="T55" s="182"/>
      <c r="U55" s="182"/>
      <c r="V55" s="184"/>
      <c r="W55" s="94" t="s">
        <v>155</v>
      </c>
      <c r="X55" s="361"/>
      <c r="Y55" s="186"/>
      <c r="Z55" s="182"/>
      <c r="AA55" s="182"/>
      <c r="AB55" s="38"/>
      <c r="AC55" s="38"/>
      <c r="AD55" s="39"/>
      <c r="AE55" s="40"/>
      <c r="AF55" s="40"/>
      <c r="AG55" s="40"/>
      <c r="AH55" s="31"/>
      <c r="AI55" s="31"/>
      <c r="AJ55" s="31"/>
      <c r="AK55" s="31"/>
      <c r="AL55" s="31"/>
      <c r="AM55" s="31"/>
      <c r="AN55" s="31"/>
      <c r="AO55" s="31"/>
      <c r="AP55" s="31"/>
      <c r="AQ55" s="31"/>
      <c r="AR55" s="66"/>
      <c r="AS55" s="31"/>
      <c r="AT55" s="63"/>
      <c r="AU55" s="45"/>
      <c r="AV55" s="31"/>
      <c r="AW55" s="46"/>
      <c r="AX55" s="66"/>
      <c r="AY55" s="48"/>
      <c r="AZ55" s="49"/>
      <c r="BA55" s="50"/>
      <c r="BB55" s="50"/>
      <c r="BC55" s="50"/>
      <c r="BD55" s="50"/>
      <c r="BE55" s="50"/>
      <c r="BF55" s="50"/>
      <c r="BG55" s="50"/>
      <c r="BH55" s="50"/>
      <c r="BI55" s="50"/>
      <c r="BJ55" s="50"/>
      <c r="BK55" s="50"/>
      <c r="BL55" s="50"/>
      <c r="BM55" s="49"/>
      <c r="BN55" s="50"/>
      <c r="BO55" s="51"/>
      <c r="BP55" s="50"/>
      <c r="BQ55" s="50"/>
      <c r="BR55" s="68"/>
      <c r="BS55" s="68"/>
      <c r="BT55" s="68"/>
      <c r="BU55" s="68"/>
      <c r="BV55" s="68"/>
      <c r="BW55" s="68"/>
      <c r="BX55" s="68"/>
      <c r="BY55" s="68"/>
      <c r="BZ55" s="68"/>
      <c r="CA55" s="53"/>
      <c r="CB55" s="68"/>
      <c r="CC55" s="48"/>
      <c r="CD55" s="48"/>
      <c r="CE55" s="54"/>
      <c r="CF55" s="55"/>
      <c r="CG55" s="56"/>
      <c r="CH55" s="29"/>
    </row>
    <row r="56" spans="1:86" s="57" customFormat="1" ht="27" hidden="1" customHeight="1">
      <c r="A56" s="23"/>
      <c r="B56" s="284"/>
      <c r="C56" s="188"/>
      <c r="D56" s="188"/>
      <c r="E56" s="188"/>
      <c r="F56" s="333"/>
      <c r="G56" s="343"/>
      <c r="H56" s="343"/>
      <c r="I56" s="343"/>
      <c r="J56" s="182"/>
      <c r="K56" s="93" t="s">
        <v>91</v>
      </c>
      <c r="L56" s="93" t="s">
        <v>109</v>
      </c>
      <c r="M56" s="186"/>
      <c r="N56" s="182"/>
      <c r="O56" s="182"/>
      <c r="P56" s="182"/>
      <c r="Q56" s="182"/>
      <c r="R56" s="182"/>
      <c r="S56" s="182"/>
      <c r="T56" s="182"/>
      <c r="U56" s="182"/>
      <c r="V56" s="184"/>
      <c r="W56" s="94" t="s">
        <v>197</v>
      </c>
      <c r="X56" s="364" t="s">
        <v>92</v>
      </c>
      <c r="Y56" s="186"/>
      <c r="Z56" s="182"/>
      <c r="AA56" s="182"/>
      <c r="AB56" s="38"/>
      <c r="AC56" s="38"/>
      <c r="AD56" s="60"/>
      <c r="AE56" s="40" t="str">
        <f>AE54</f>
        <v>X</v>
      </c>
      <c r="AF56" s="40" t="str">
        <f>AF54</f>
        <v>X</v>
      </c>
      <c r="AG56" s="40" t="str">
        <f>AG54</f>
        <v>X</v>
      </c>
      <c r="AH56" s="58" t="str">
        <f>AH54</f>
        <v>X</v>
      </c>
      <c r="AI56" s="58"/>
      <c r="AJ56" s="58"/>
      <c r="AK56" s="58"/>
      <c r="AL56" s="58"/>
      <c r="AM56" s="31"/>
      <c r="AN56" s="58"/>
      <c r="AO56" s="58"/>
      <c r="AP56" s="58"/>
      <c r="AQ56" s="58"/>
      <c r="AR56" s="66"/>
      <c r="AS56" s="58"/>
      <c r="AT56" s="63"/>
      <c r="AU56" s="64"/>
      <c r="AV56" s="58"/>
      <c r="AW56" s="65"/>
      <c r="AX56" s="66"/>
      <c r="AY56" s="59"/>
      <c r="AZ56" s="35"/>
      <c r="BA56" s="34" t="e">
        <f>IF(X56="Detectivo: Afecta Impacto",#REF!,#REF!)</f>
        <v>#REF!</v>
      </c>
      <c r="BB56" s="34"/>
      <c r="BC56" s="34"/>
      <c r="BD56" s="34" t="e">
        <f>IF(#REF!="","",LEFT(#REF!,2))</f>
        <v>#REF!</v>
      </c>
      <c r="BE56" s="34"/>
      <c r="BF56" s="34" t="e">
        <f>IF(#REF!="","",LEFT(#REF!,2))</f>
        <v>#REF!</v>
      </c>
      <c r="BG56" s="34"/>
      <c r="BH56" s="34" t="e">
        <f>IF(#REF!="","",LEFT(#REF!,2))</f>
        <v>#REF!</v>
      </c>
      <c r="BI56" s="34"/>
      <c r="BJ56" s="34"/>
      <c r="BK56" s="34" t="e">
        <f>IF(#REF!="","",LEFT(#REF!,2))</f>
        <v>#REF!</v>
      </c>
      <c r="BL56" s="34"/>
      <c r="BM56" s="35"/>
      <c r="BN56" s="34" t="e">
        <f>IF(#REF!="","",LEFT(#REF!,2))</f>
        <v>#REF!</v>
      </c>
      <c r="BO56" s="67"/>
      <c r="BP56" s="34" t="str">
        <f>IFERROR(IF(BA56="Correctivo: Afecta Impacto",#REF!,"No aplica")," ")</f>
        <v xml:space="preserve"> </v>
      </c>
      <c r="BQ56" s="34" t="str">
        <f>IFERROR(IF(BA56="Preventivo: Afecta Probabilidad",#REF!,"No aplica")," ")</f>
        <v xml:space="preserve"> </v>
      </c>
      <c r="BR56" s="68"/>
      <c r="BS56" s="68"/>
      <c r="BT56" s="68"/>
      <c r="BU56" s="68"/>
      <c r="BV56" s="68"/>
      <c r="BW56" s="68"/>
      <c r="BX56" s="68"/>
      <c r="BY56" s="68"/>
      <c r="BZ56" s="68"/>
      <c r="CA56" s="69"/>
      <c r="CB56" s="68"/>
      <c r="CC56" s="59"/>
      <c r="CD56" s="59"/>
      <c r="CE56" s="70"/>
      <c r="CF56" s="71"/>
      <c r="CG56" s="72"/>
      <c r="CH56" s="73"/>
    </row>
    <row r="57" spans="1:86" s="57" customFormat="1" ht="24.75" hidden="1" customHeight="1">
      <c r="A57" s="23"/>
      <c r="B57" s="284"/>
      <c r="C57" s="188"/>
      <c r="D57" s="188"/>
      <c r="E57" s="188"/>
      <c r="F57" s="333"/>
      <c r="G57" s="343"/>
      <c r="H57" s="343"/>
      <c r="I57" s="343"/>
      <c r="J57" s="182"/>
      <c r="K57" s="93" t="s">
        <v>93</v>
      </c>
      <c r="L57" s="93" t="s">
        <v>100</v>
      </c>
      <c r="M57" s="186"/>
      <c r="N57" s="182"/>
      <c r="O57" s="182"/>
      <c r="P57" s="182"/>
      <c r="Q57" s="182"/>
      <c r="R57" s="182"/>
      <c r="S57" s="182"/>
      <c r="T57" s="182"/>
      <c r="U57" s="182"/>
      <c r="V57" s="184"/>
      <c r="W57" s="365"/>
      <c r="X57" s="364"/>
      <c r="Y57" s="186"/>
      <c r="Z57" s="182"/>
      <c r="AA57" s="182"/>
      <c r="AB57" s="38"/>
      <c r="AC57" s="38"/>
      <c r="AD57" s="60"/>
      <c r="AE57" s="40" t="str">
        <f t="shared" ref="AE57:AH58" si="6">AE56</f>
        <v>X</v>
      </c>
      <c r="AF57" s="40" t="str">
        <f t="shared" si="6"/>
        <v>X</v>
      </c>
      <c r="AG57" s="40" t="str">
        <f t="shared" si="6"/>
        <v>X</v>
      </c>
      <c r="AH57" s="58" t="str">
        <f t="shared" si="6"/>
        <v>X</v>
      </c>
      <c r="AI57" s="58"/>
      <c r="AJ57" s="58"/>
      <c r="AK57" s="58"/>
      <c r="AL57" s="58"/>
      <c r="AM57" s="31"/>
      <c r="AN57" s="58"/>
      <c r="AO57" s="58"/>
      <c r="AP57" s="58"/>
      <c r="AQ57" s="58"/>
      <c r="AR57" s="66"/>
      <c r="AS57" s="58"/>
      <c r="AT57" s="63"/>
      <c r="AU57" s="64"/>
      <c r="AV57" s="58"/>
      <c r="AW57" s="65"/>
      <c r="AX57" s="66"/>
      <c r="AY57" s="59"/>
      <c r="AZ57" s="35"/>
      <c r="BA57" s="34" t="e">
        <f>IF(X57="Detectivo: Afecta Impacto",#REF!,#REF!)</f>
        <v>#REF!</v>
      </c>
      <c r="BB57" s="34"/>
      <c r="BC57" s="34"/>
      <c r="BD57" s="34" t="e">
        <f>IF(#REF!="","",LEFT(#REF!,2))</f>
        <v>#REF!</v>
      </c>
      <c r="BE57" s="34"/>
      <c r="BF57" s="34" t="e">
        <f>IF(#REF!="","",LEFT(#REF!,2))</f>
        <v>#REF!</v>
      </c>
      <c r="BG57" s="34"/>
      <c r="BH57" s="34" t="e">
        <f>IF(#REF!="","",LEFT(#REF!,2))</f>
        <v>#REF!</v>
      </c>
      <c r="BI57" s="34"/>
      <c r="BJ57" s="34"/>
      <c r="BK57" s="34" t="e">
        <f>IF(#REF!="","",LEFT(#REF!,2))</f>
        <v>#REF!</v>
      </c>
      <c r="BL57" s="34"/>
      <c r="BM57" s="35"/>
      <c r="BN57" s="34" t="e">
        <f>IF(#REF!="","",LEFT(#REF!,2))</f>
        <v>#REF!</v>
      </c>
      <c r="BO57" s="67"/>
      <c r="BP57" s="34" t="str">
        <f>IFERROR(IF(BA57="Correctivo: Afecta Impacto",#REF!,"No aplica")," ")</f>
        <v xml:space="preserve"> </v>
      </c>
      <c r="BQ57" s="34" t="str">
        <f>IFERROR(IF(BA57="Preventivo: Afecta Probabilidad",#REF!,"No aplica")," ")</f>
        <v xml:space="preserve"> </v>
      </c>
      <c r="BR57" s="68"/>
      <c r="BS57" s="68"/>
      <c r="BT57" s="68"/>
      <c r="BU57" s="68"/>
      <c r="BV57" s="68"/>
      <c r="BW57" s="68"/>
      <c r="BX57" s="68"/>
      <c r="BY57" s="68"/>
      <c r="BZ57" s="68"/>
      <c r="CA57" s="69"/>
      <c r="CB57" s="68"/>
      <c r="CC57" s="59"/>
      <c r="CD57" s="59"/>
      <c r="CE57" s="70"/>
      <c r="CF57" s="71"/>
      <c r="CG57" s="72"/>
      <c r="CH57" s="73"/>
    </row>
    <row r="58" spans="1:86" s="57" customFormat="1" ht="24.75" hidden="1" customHeight="1" thickBot="1">
      <c r="A58" s="23"/>
      <c r="B58" s="285"/>
      <c r="C58" s="205"/>
      <c r="D58" s="205"/>
      <c r="E58" s="205"/>
      <c r="F58" s="362"/>
      <c r="G58" s="348"/>
      <c r="H58" s="348"/>
      <c r="I58" s="348"/>
      <c r="J58" s="193"/>
      <c r="K58" s="97" t="s">
        <v>94</v>
      </c>
      <c r="L58" s="97" t="s">
        <v>95</v>
      </c>
      <c r="M58" s="360"/>
      <c r="N58" s="193"/>
      <c r="O58" s="193"/>
      <c r="P58" s="193"/>
      <c r="Q58" s="193"/>
      <c r="R58" s="193"/>
      <c r="S58" s="193"/>
      <c r="T58" s="193"/>
      <c r="U58" s="193"/>
      <c r="V58" s="194"/>
      <c r="W58" s="290"/>
      <c r="X58" s="366"/>
      <c r="Y58" s="186"/>
      <c r="Z58" s="182"/>
      <c r="AA58" s="182"/>
      <c r="AB58" s="38"/>
      <c r="AC58" s="38"/>
      <c r="AD58" s="60"/>
      <c r="AE58" s="40" t="str">
        <f t="shared" si="6"/>
        <v>X</v>
      </c>
      <c r="AF58" s="40" t="str">
        <f t="shared" si="6"/>
        <v>X</v>
      </c>
      <c r="AG58" s="40" t="str">
        <f t="shared" si="6"/>
        <v>X</v>
      </c>
      <c r="AH58" s="58" t="str">
        <f t="shared" si="6"/>
        <v>X</v>
      </c>
      <c r="AI58" s="58"/>
      <c r="AJ58" s="58"/>
      <c r="AK58" s="58"/>
      <c r="AL58" s="58"/>
      <c r="AM58" s="31"/>
      <c r="AN58" s="58"/>
      <c r="AO58" s="58"/>
      <c r="AP58" s="58"/>
      <c r="AQ58" s="58"/>
      <c r="AR58" s="66"/>
      <c r="AS58" s="58"/>
      <c r="AT58" s="63"/>
      <c r="AU58" s="64"/>
      <c r="AV58" s="58"/>
      <c r="AW58" s="65"/>
      <c r="AX58" s="66"/>
      <c r="AY58" s="59"/>
      <c r="AZ58" s="35"/>
      <c r="BA58" s="34" t="e">
        <f>IF(X58="Detectivo: Afecta Impacto",#REF!,#REF!)</f>
        <v>#REF!</v>
      </c>
      <c r="BB58" s="34"/>
      <c r="BC58" s="34"/>
      <c r="BD58" s="34" t="e">
        <f>IF(#REF!="","",LEFT(#REF!,2))</f>
        <v>#REF!</v>
      </c>
      <c r="BE58" s="34"/>
      <c r="BF58" s="34" t="e">
        <f>IF(#REF!="","",LEFT(#REF!,2))</f>
        <v>#REF!</v>
      </c>
      <c r="BG58" s="34"/>
      <c r="BH58" s="34" t="e">
        <f>IF(#REF!="","",LEFT(#REF!,2))</f>
        <v>#REF!</v>
      </c>
      <c r="BI58" s="34"/>
      <c r="BJ58" s="34"/>
      <c r="BK58" s="34" t="e">
        <f>IF(#REF!="","",LEFT(#REF!,2))</f>
        <v>#REF!</v>
      </c>
      <c r="BL58" s="34"/>
      <c r="BM58" s="35"/>
      <c r="BN58" s="34" t="e">
        <f>IF(#REF!="","",LEFT(#REF!,2))</f>
        <v>#REF!</v>
      </c>
      <c r="BO58" s="67"/>
      <c r="BP58" s="34" t="str">
        <f>IFERROR(IF(BA58="Correctivo: Afecta Impacto",#REF!,"No aplica")," ")</f>
        <v xml:space="preserve"> </v>
      </c>
      <c r="BQ58" s="34" t="str">
        <f>IFERROR(IF(BA58="Preventivo: Afecta Probabilidad",#REF!,"No aplica")," ")</f>
        <v xml:space="preserve"> </v>
      </c>
      <c r="BR58" s="68"/>
      <c r="BS58" s="68"/>
      <c r="BT58" s="68"/>
      <c r="BU58" s="68"/>
      <c r="BV58" s="68"/>
      <c r="BW58" s="68"/>
      <c r="BX58" s="68"/>
      <c r="BY58" s="68"/>
      <c r="BZ58" s="68"/>
      <c r="CA58" s="69"/>
      <c r="CB58" s="68"/>
      <c r="CC58" s="59"/>
      <c r="CD58" s="59"/>
      <c r="CE58" s="70"/>
      <c r="CF58" s="71"/>
      <c r="CG58" s="85"/>
      <c r="CH58" s="73"/>
    </row>
    <row r="59" spans="1:86" s="303" customFormat="1" ht="12.75" customHeight="1">
      <c r="A59" s="23"/>
      <c r="B59" s="283" t="s">
        <v>121</v>
      </c>
      <c r="C59" s="187" t="s">
        <v>84</v>
      </c>
      <c r="D59" s="187" t="s">
        <v>84</v>
      </c>
      <c r="E59" s="187" t="s">
        <v>84</v>
      </c>
      <c r="F59" s="334" t="s">
        <v>162</v>
      </c>
      <c r="G59" s="342" t="s">
        <v>124</v>
      </c>
      <c r="H59" s="342" t="s">
        <v>108</v>
      </c>
      <c r="I59" s="342" t="s">
        <v>105</v>
      </c>
      <c r="J59" s="181" t="s">
        <v>149</v>
      </c>
      <c r="K59" s="96" t="s">
        <v>86</v>
      </c>
      <c r="L59" s="96" t="s">
        <v>87</v>
      </c>
      <c r="M59" s="185"/>
      <c r="N59" s="181"/>
      <c r="O59" s="181" t="s">
        <v>147</v>
      </c>
      <c r="P59" s="181" t="s">
        <v>147</v>
      </c>
      <c r="Q59" s="323"/>
      <c r="R59" s="181" t="s">
        <v>147</v>
      </c>
      <c r="S59" s="181" t="s">
        <v>147</v>
      </c>
      <c r="T59" s="181" t="s">
        <v>183</v>
      </c>
      <c r="U59" s="181" t="s">
        <v>185</v>
      </c>
      <c r="V59" s="183" t="s">
        <v>154</v>
      </c>
      <c r="W59" s="92" t="s">
        <v>201</v>
      </c>
      <c r="X59" s="349" t="s">
        <v>88</v>
      </c>
      <c r="Y59" s="181" t="e">
        <f>IF(BV59="No ha seleccionado ninguna opción","No ha seleccionado el riesgo inherente",VLOOKUP(BV59-0,[1]Listas!$B$25:$C$29,2,0))</f>
        <v>#VALUE!</v>
      </c>
      <c r="Z59" s="181" t="e">
        <f>IF(BV59="No ha seleccionado ninguna opción","No ha seleccionado el riesgo inherente",VLOOKUP(BX59-0,[1]Listas!$E$25:$F$29,2,0))</f>
        <v>#VALUE!</v>
      </c>
      <c r="AA59" s="181" t="e">
        <f>IF(BV59*BX59&gt;12,[1]Listas!B$34,IF(AND(BV59*BX59&gt;9),[1]Listas!B$35,IF(AND(BV59*BX59&gt;4),[1]Listas!B$36,IF(AND(BV59*BX59&gt;2),[1]Listas!B$37,[1]Listas!B$38))))</f>
        <v>#VALUE!</v>
      </c>
      <c r="AB59" s="38"/>
      <c r="AC59" s="38"/>
      <c r="AD59" s="292"/>
      <c r="AE59" s="172" t="str">
        <f>C59</f>
        <v>X</v>
      </c>
      <c r="AF59" s="172" t="str">
        <f>D59</f>
        <v>X</v>
      </c>
      <c r="AG59" s="172" t="str">
        <f>E59</f>
        <v>X</v>
      </c>
      <c r="AH59" s="96" t="str">
        <f>AE59</f>
        <v>X</v>
      </c>
      <c r="AI59" s="96"/>
      <c r="AJ59" s="96"/>
      <c r="AK59" s="96"/>
      <c r="AL59" s="96"/>
      <c r="AM59" s="91"/>
      <c r="AN59" s="96"/>
      <c r="AO59" s="96"/>
      <c r="AP59" s="96"/>
      <c r="AQ59" s="96"/>
      <c r="AR59" s="114" t="str">
        <f>IF(T59="","No ha seleccionado ninguna opción",LEFT(T59,1))</f>
        <v>B</v>
      </c>
      <c r="AS59" s="96"/>
      <c r="AT59" s="293" t="str">
        <f>IF(U59="","No ha seleccionado ninguna opción",LEFT(U59,1))</f>
        <v>M</v>
      </c>
      <c r="AU59" s="294"/>
      <c r="AV59" s="96"/>
      <c r="AW59" s="96"/>
      <c r="AX59" s="114"/>
      <c r="AY59" s="295"/>
      <c r="AZ59" s="92"/>
      <c r="BA59" s="296" t="e">
        <f>IF(X59="Detectivo: Afecta Impacto",#REF!,#REF!)</f>
        <v>#REF!</v>
      </c>
      <c r="BB59" s="296"/>
      <c r="BC59" s="296"/>
      <c r="BD59" s="296" t="e">
        <f>IF(#REF!="","",LEFT(#REF!,2))</f>
        <v>#REF!</v>
      </c>
      <c r="BE59" s="296"/>
      <c r="BF59" s="296" t="e">
        <f>IF(#REF!="","",LEFT(#REF!,2))</f>
        <v>#REF!</v>
      </c>
      <c r="BG59" s="296"/>
      <c r="BH59" s="296" t="e">
        <f>IF(#REF!="","",LEFT(#REF!,2))</f>
        <v>#REF!</v>
      </c>
      <c r="BI59" s="296"/>
      <c r="BJ59" s="296"/>
      <c r="BK59" s="296" t="e">
        <f>IF(#REF!="","",LEFT(#REF!,2))</f>
        <v>#REF!</v>
      </c>
      <c r="BL59" s="296"/>
      <c r="BM59" s="92"/>
      <c r="BN59" s="296" t="e">
        <f>IF(#REF!="","",LEFT(#REF!,2))</f>
        <v>#REF!</v>
      </c>
      <c r="BO59" s="296"/>
      <c r="BP59" s="296" t="str">
        <f>IFERROR(IF(BA59="Correctivo: Afecta Impacto",#REF!,"No aplica")," ")</f>
        <v xml:space="preserve"> </v>
      </c>
      <c r="BQ59" s="296" t="str">
        <f>IFERROR(IF(BA59="Preventivo: Afecta Probabilidad",#REF!,"No aplica")," ")</f>
        <v xml:space="preserve"> </v>
      </c>
      <c r="BR59" s="297"/>
      <c r="BS59" s="297" t="str">
        <f>IF(SUM(BP59:BP66)=0,"No aplica",INT(AVERAGE(BP59:BP66)))</f>
        <v>No aplica</v>
      </c>
      <c r="BT59" s="297" t="str">
        <f>IF(SUM(BQ59:BQ66)=0,"No aplica",SUM(BQ59:BQ66))</f>
        <v>No aplica</v>
      </c>
      <c r="BU59" s="297"/>
      <c r="BV59" s="297" t="str">
        <f>IF(BT59="No aplica",AR59,IF(AR59-#REF!&lt;=0,1,AR59-#REF!))</f>
        <v>B</v>
      </c>
      <c r="BW59" s="297"/>
      <c r="BX59" s="297" t="str">
        <f>IF(BS59="No aplica",AT59,IF(AT59-#REF!&lt;=0,1,AT59-#REF!))</f>
        <v>M</v>
      </c>
      <c r="BY59" s="297"/>
      <c r="BZ59" s="297"/>
      <c r="CA59" s="298"/>
      <c r="CB59" s="297"/>
      <c r="CC59" s="295"/>
      <c r="CD59" s="295"/>
      <c r="CE59" s="299"/>
      <c r="CF59" s="300"/>
      <c r="CG59" s="301"/>
      <c r="CH59" s="302"/>
    </row>
    <row r="60" spans="1:86" s="303" customFormat="1" ht="12.75" customHeight="1">
      <c r="A60" s="23"/>
      <c r="B60" s="284"/>
      <c r="C60" s="188"/>
      <c r="D60" s="188"/>
      <c r="E60" s="188"/>
      <c r="F60" s="333"/>
      <c r="G60" s="343"/>
      <c r="H60" s="343"/>
      <c r="I60" s="343"/>
      <c r="J60" s="182"/>
      <c r="K60" s="91" t="s">
        <v>89</v>
      </c>
      <c r="L60" s="91" t="s">
        <v>90</v>
      </c>
      <c r="M60" s="186"/>
      <c r="N60" s="182"/>
      <c r="O60" s="182"/>
      <c r="P60" s="182"/>
      <c r="Q60" s="324"/>
      <c r="R60" s="182"/>
      <c r="S60" s="182"/>
      <c r="T60" s="182"/>
      <c r="U60" s="182"/>
      <c r="V60" s="184"/>
      <c r="W60" s="101"/>
      <c r="X60" s="350"/>
      <c r="Y60" s="182"/>
      <c r="Z60" s="182"/>
      <c r="AA60" s="182"/>
      <c r="AB60" s="38"/>
      <c r="AC60" s="38"/>
      <c r="AD60" s="292"/>
      <c r="AE60" s="172"/>
      <c r="AF60" s="172"/>
      <c r="AG60" s="172"/>
      <c r="AH60" s="91"/>
      <c r="AI60" s="91"/>
      <c r="AJ60" s="91"/>
      <c r="AK60" s="91"/>
      <c r="AL60" s="91"/>
      <c r="AM60" s="91"/>
      <c r="AN60" s="91"/>
      <c r="AO60" s="91"/>
      <c r="AP60" s="91"/>
      <c r="AQ60" s="91"/>
      <c r="AR60" s="173"/>
      <c r="AS60" s="91"/>
      <c r="AT60" s="304"/>
      <c r="AU60" s="305"/>
      <c r="AV60" s="91"/>
      <c r="AW60" s="91"/>
      <c r="AX60" s="173"/>
      <c r="AY60" s="306"/>
      <c r="AZ60" s="101"/>
      <c r="BA60" s="307"/>
      <c r="BB60" s="307"/>
      <c r="BC60" s="307"/>
      <c r="BD60" s="307"/>
      <c r="BE60" s="307"/>
      <c r="BF60" s="307"/>
      <c r="BG60" s="307"/>
      <c r="BH60" s="307"/>
      <c r="BI60" s="307"/>
      <c r="BJ60" s="307"/>
      <c r="BK60" s="307"/>
      <c r="BL60" s="307"/>
      <c r="BM60" s="101"/>
      <c r="BN60" s="307"/>
      <c r="BO60" s="307"/>
      <c r="BP60" s="307"/>
      <c r="BQ60" s="307"/>
      <c r="BR60" s="308"/>
      <c r="BS60" s="308"/>
      <c r="BT60" s="308"/>
      <c r="BU60" s="308"/>
      <c r="BV60" s="308"/>
      <c r="BW60" s="308"/>
      <c r="BX60" s="308"/>
      <c r="BY60" s="308"/>
      <c r="BZ60" s="308"/>
      <c r="CA60" s="309"/>
      <c r="CB60" s="308"/>
      <c r="CC60" s="306"/>
      <c r="CD60" s="306"/>
      <c r="CE60" s="310"/>
      <c r="CF60" s="311"/>
      <c r="CG60" s="312"/>
      <c r="CH60" s="313"/>
    </row>
    <row r="61" spans="1:86" s="303" customFormat="1" ht="12" customHeight="1">
      <c r="A61" s="23"/>
      <c r="B61" s="284"/>
      <c r="C61" s="188"/>
      <c r="D61" s="188"/>
      <c r="E61" s="188"/>
      <c r="F61" s="333"/>
      <c r="G61" s="343"/>
      <c r="H61" s="343"/>
      <c r="I61" s="343"/>
      <c r="J61" s="182"/>
      <c r="K61" s="93" t="s">
        <v>96</v>
      </c>
      <c r="L61" s="93" t="s">
        <v>114</v>
      </c>
      <c r="M61" s="186"/>
      <c r="N61" s="182"/>
      <c r="O61" s="182"/>
      <c r="P61" s="182"/>
      <c r="Q61" s="324"/>
      <c r="R61" s="182"/>
      <c r="S61" s="182"/>
      <c r="T61" s="182"/>
      <c r="U61" s="182"/>
      <c r="V61" s="184"/>
      <c r="W61" s="94"/>
      <c r="X61" s="350"/>
      <c r="Y61" s="182"/>
      <c r="Z61" s="182"/>
      <c r="AA61" s="182"/>
      <c r="AB61" s="38"/>
      <c r="AC61" s="38"/>
      <c r="AD61" s="314"/>
      <c r="AE61" s="172" t="str">
        <f>AE59</f>
        <v>X</v>
      </c>
      <c r="AF61" s="172" t="str">
        <f>AF59</f>
        <v>X</v>
      </c>
      <c r="AG61" s="172" t="str">
        <f>AG59</f>
        <v>X</v>
      </c>
      <c r="AH61" s="93" t="str">
        <f>AH59</f>
        <v>X</v>
      </c>
      <c r="AI61" s="93"/>
      <c r="AJ61" s="93"/>
      <c r="AK61" s="93"/>
      <c r="AL61" s="93"/>
      <c r="AM61" s="91"/>
      <c r="AN61" s="93"/>
      <c r="AO61" s="93"/>
      <c r="AP61" s="93"/>
      <c r="AQ61" s="93"/>
      <c r="AR61" s="173"/>
      <c r="AS61" s="93"/>
      <c r="AT61" s="304"/>
      <c r="AU61" s="315"/>
      <c r="AV61" s="93"/>
      <c r="AW61" s="93"/>
      <c r="AX61" s="173"/>
      <c r="AY61" s="316"/>
      <c r="AZ61" s="94"/>
      <c r="BA61" s="98" t="e">
        <f>IF(X61="Detectivo: Afecta Impacto",#REF!,#REF!)</f>
        <v>#REF!</v>
      </c>
      <c r="BB61" s="98"/>
      <c r="BC61" s="98"/>
      <c r="BD61" s="98" t="e">
        <f>IF(#REF!="","",LEFT(#REF!,2))</f>
        <v>#REF!</v>
      </c>
      <c r="BE61" s="98"/>
      <c r="BF61" s="98" t="e">
        <f>IF(#REF!="","",LEFT(#REF!,2))</f>
        <v>#REF!</v>
      </c>
      <c r="BG61" s="98"/>
      <c r="BH61" s="98" t="e">
        <f>IF(#REF!="","",LEFT(#REF!,2))</f>
        <v>#REF!</v>
      </c>
      <c r="BI61" s="98"/>
      <c r="BJ61" s="98"/>
      <c r="BK61" s="98" t="e">
        <f>IF(#REF!="","",LEFT(#REF!,2))</f>
        <v>#REF!</v>
      </c>
      <c r="BL61" s="98"/>
      <c r="BM61" s="94"/>
      <c r="BN61" s="98" t="e">
        <f>IF(#REF!="","",LEFT(#REF!,2))</f>
        <v>#REF!</v>
      </c>
      <c r="BO61" s="98"/>
      <c r="BP61" s="98" t="str">
        <f>IFERROR(IF(BA61="Correctivo: Afecta Impacto",#REF!,"No aplica")," ")</f>
        <v xml:space="preserve"> </v>
      </c>
      <c r="BQ61" s="98" t="str">
        <f>IFERROR(IF(BA61="Preventivo: Afecta Probabilidad",#REF!,"No aplica")," ")</f>
        <v xml:space="preserve"> </v>
      </c>
      <c r="BR61" s="308"/>
      <c r="BS61" s="308"/>
      <c r="BT61" s="308"/>
      <c r="BU61" s="308"/>
      <c r="BV61" s="308"/>
      <c r="BW61" s="308"/>
      <c r="BX61" s="308"/>
      <c r="BY61" s="308"/>
      <c r="BZ61" s="308"/>
      <c r="CA61" s="317"/>
      <c r="CB61" s="308"/>
      <c r="CC61" s="316"/>
      <c r="CD61" s="316"/>
      <c r="CE61" s="318"/>
      <c r="CF61" s="319"/>
      <c r="CG61" s="320"/>
      <c r="CH61" s="321"/>
    </row>
    <row r="62" spans="1:86" s="303" customFormat="1" ht="14.25" customHeight="1">
      <c r="A62" s="23"/>
      <c r="B62" s="284"/>
      <c r="C62" s="188"/>
      <c r="D62" s="188"/>
      <c r="E62" s="188"/>
      <c r="F62" s="333"/>
      <c r="G62" s="343"/>
      <c r="H62" s="343"/>
      <c r="I62" s="343"/>
      <c r="J62" s="182"/>
      <c r="K62" s="93" t="s">
        <v>97</v>
      </c>
      <c r="L62" s="93" t="s">
        <v>115</v>
      </c>
      <c r="M62" s="186"/>
      <c r="N62" s="182"/>
      <c r="O62" s="182"/>
      <c r="P62" s="182"/>
      <c r="Q62" s="324"/>
      <c r="R62" s="182"/>
      <c r="S62" s="182"/>
      <c r="T62" s="182"/>
      <c r="U62" s="182"/>
      <c r="V62" s="184"/>
      <c r="W62" s="94"/>
      <c r="X62" s="350"/>
      <c r="Y62" s="182"/>
      <c r="Z62" s="182"/>
      <c r="AA62" s="182"/>
      <c r="AB62" s="38"/>
      <c r="AC62" s="38"/>
      <c r="AD62" s="314"/>
      <c r="AE62" s="172" t="str">
        <f t="shared" ref="AE62:AH66" si="7">AE61</f>
        <v>X</v>
      </c>
      <c r="AF62" s="172" t="str">
        <f t="shared" si="7"/>
        <v>X</v>
      </c>
      <c r="AG62" s="172" t="str">
        <f t="shared" si="7"/>
        <v>X</v>
      </c>
      <c r="AH62" s="93" t="str">
        <f t="shared" si="7"/>
        <v>X</v>
      </c>
      <c r="AI62" s="93"/>
      <c r="AJ62" s="93"/>
      <c r="AK62" s="93"/>
      <c r="AL62" s="93"/>
      <c r="AM62" s="91"/>
      <c r="AN62" s="93"/>
      <c r="AO62" s="93"/>
      <c r="AP62" s="93"/>
      <c r="AQ62" s="93"/>
      <c r="AR62" s="173"/>
      <c r="AS62" s="93"/>
      <c r="AT62" s="304"/>
      <c r="AU62" s="315"/>
      <c r="AV62" s="93"/>
      <c r="AW62" s="93"/>
      <c r="AX62" s="173"/>
      <c r="AY62" s="316"/>
      <c r="AZ62" s="94"/>
      <c r="BA62" s="98" t="e">
        <f>IF(X62="Detectivo: Afecta Impacto",#REF!,#REF!)</f>
        <v>#REF!</v>
      </c>
      <c r="BB62" s="98"/>
      <c r="BC62" s="98"/>
      <c r="BD62" s="98" t="e">
        <f>IF(#REF!="","",LEFT(#REF!,2))</f>
        <v>#REF!</v>
      </c>
      <c r="BE62" s="98"/>
      <c r="BF62" s="98" t="e">
        <f>IF(#REF!="","",LEFT(#REF!,2))</f>
        <v>#REF!</v>
      </c>
      <c r="BG62" s="98"/>
      <c r="BH62" s="98" t="e">
        <f>IF(#REF!="","",LEFT(#REF!,2))</f>
        <v>#REF!</v>
      </c>
      <c r="BI62" s="98"/>
      <c r="BJ62" s="98"/>
      <c r="BK62" s="98" t="e">
        <f>IF(#REF!="","",LEFT(#REF!,2))</f>
        <v>#REF!</v>
      </c>
      <c r="BL62" s="98"/>
      <c r="BM62" s="94"/>
      <c r="BN62" s="98" t="e">
        <f>IF(#REF!="","",LEFT(#REF!,2))</f>
        <v>#REF!</v>
      </c>
      <c r="BO62" s="98"/>
      <c r="BP62" s="98" t="str">
        <f>IFERROR(IF(BA62="Correctivo: Afecta Impacto",#REF!,"No aplica")," ")</f>
        <v xml:space="preserve"> </v>
      </c>
      <c r="BQ62" s="98" t="str">
        <f>IFERROR(IF(BA62="Preventivo: Afecta Probabilidad",#REF!,"No aplica")," ")</f>
        <v xml:space="preserve"> </v>
      </c>
      <c r="BR62" s="308"/>
      <c r="BS62" s="308"/>
      <c r="BT62" s="308"/>
      <c r="BU62" s="308"/>
      <c r="BV62" s="308"/>
      <c r="BW62" s="308"/>
      <c r="BX62" s="308"/>
      <c r="BY62" s="308"/>
      <c r="BZ62" s="308"/>
      <c r="CA62" s="317"/>
      <c r="CB62" s="308"/>
      <c r="CC62" s="316"/>
      <c r="CD62" s="316"/>
      <c r="CE62" s="318"/>
      <c r="CF62" s="319"/>
      <c r="CG62" s="320"/>
      <c r="CH62" s="321"/>
    </row>
    <row r="63" spans="1:86" s="303" customFormat="1" ht="24.75" hidden="1" customHeight="1">
      <c r="A63" s="23"/>
      <c r="B63" s="284"/>
      <c r="C63" s="188"/>
      <c r="D63" s="188"/>
      <c r="E63" s="188"/>
      <c r="F63" s="333"/>
      <c r="G63" s="343"/>
      <c r="H63" s="343"/>
      <c r="I63" s="343"/>
      <c r="J63" s="182"/>
      <c r="K63" s="93" t="s">
        <v>98</v>
      </c>
      <c r="L63" s="93" t="s">
        <v>116</v>
      </c>
      <c r="M63" s="186"/>
      <c r="N63" s="182"/>
      <c r="O63" s="182"/>
      <c r="P63" s="182"/>
      <c r="Q63" s="324"/>
      <c r="R63" s="182"/>
      <c r="S63" s="182"/>
      <c r="T63" s="182"/>
      <c r="U63" s="182"/>
      <c r="V63" s="184"/>
      <c r="W63" s="94"/>
      <c r="X63" s="350"/>
      <c r="Y63" s="182"/>
      <c r="Z63" s="182"/>
      <c r="AA63" s="182"/>
      <c r="AB63" s="38"/>
      <c r="AC63" s="38"/>
      <c r="AD63" s="314"/>
      <c r="AE63" s="172" t="str">
        <f t="shared" si="7"/>
        <v>X</v>
      </c>
      <c r="AF63" s="172" t="str">
        <f t="shared" si="7"/>
        <v>X</v>
      </c>
      <c r="AG63" s="172" t="str">
        <f t="shared" si="7"/>
        <v>X</v>
      </c>
      <c r="AH63" s="93" t="str">
        <f t="shared" si="7"/>
        <v>X</v>
      </c>
      <c r="AI63" s="93"/>
      <c r="AJ63" s="93"/>
      <c r="AK63" s="93"/>
      <c r="AL63" s="93"/>
      <c r="AM63" s="91"/>
      <c r="AN63" s="93"/>
      <c r="AO63" s="93"/>
      <c r="AP63" s="93"/>
      <c r="AQ63" s="93"/>
      <c r="AR63" s="173"/>
      <c r="AS63" s="93"/>
      <c r="AT63" s="304"/>
      <c r="AU63" s="315"/>
      <c r="AV63" s="93"/>
      <c r="AW63" s="93"/>
      <c r="AX63" s="173"/>
      <c r="AY63" s="316"/>
      <c r="AZ63" s="94"/>
      <c r="BA63" s="98" t="e">
        <f>IF(X63="Detectivo: Afecta Impacto",#REF!,#REF!)</f>
        <v>#REF!</v>
      </c>
      <c r="BB63" s="98"/>
      <c r="BC63" s="98"/>
      <c r="BD63" s="98" t="e">
        <f>IF(#REF!="","",LEFT(#REF!,2))</f>
        <v>#REF!</v>
      </c>
      <c r="BE63" s="98"/>
      <c r="BF63" s="98" t="e">
        <f>IF(#REF!="","",LEFT(#REF!,2))</f>
        <v>#REF!</v>
      </c>
      <c r="BG63" s="98"/>
      <c r="BH63" s="98" t="e">
        <f>IF(#REF!="","",LEFT(#REF!,2))</f>
        <v>#REF!</v>
      </c>
      <c r="BI63" s="98"/>
      <c r="BJ63" s="98"/>
      <c r="BK63" s="98" t="e">
        <f>IF(#REF!="","",LEFT(#REF!,2))</f>
        <v>#REF!</v>
      </c>
      <c r="BL63" s="98"/>
      <c r="BM63" s="94"/>
      <c r="BN63" s="98" t="e">
        <f>IF(#REF!="","",LEFT(#REF!,2))</f>
        <v>#REF!</v>
      </c>
      <c r="BO63" s="98"/>
      <c r="BP63" s="98" t="str">
        <f>IFERROR(IF(BA63="Correctivo: Afecta Impacto",#REF!,"No aplica")," ")</f>
        <v xml:space="preserve"> </v>
      </c>
      <c r="BQ63" s="98" t="str">
        <f>IFERROR(IF(BA63="Preventivo: Afecta Probabilidad",#REF!,"No aplica")," ")</f>
        <v xml:space="preserve"> </v>
      </c>
      <c r="BR63" s="308"/>
      <c r="BS63" s="308"/>
      <c r="BT63" s="308"/>
      <c r="BU63" s="308"/>
      <c r="BV63" s="308"/>
      <c r="BW63" s="308"/>
      <c r="BX63" s="308"/>
      <c r="BY63" s="308"/>
      <c r="BZ63" s="308"/>
      <c r="CA63" s="317"/>
      <c r="CB63" s="308"/>
      <c r="CC63" s="316"/>
      <c r="CD63" s="316"/>
      <c r="CE63" s="318"/>
      <c r="CF63" s="319"/>
      <c r="CG63" s="322"/>
      <c r="CH63" s="321"/>
    </row>
    <row r="64" spans="1:86" s="303" customFormat="1" ht="15.75" customHeight="1">
      <c r="A64" s="23"/>
      <c r="B64" s="284"/>
      <c r="C64" s="188"/>
      <c r="D64" s="188"/>
      <c r="E64" s="188"/>
      <c r="F64" s="333"/>
      <c r="G64" s="343"/>
      <c r="H64" s="343"/>
      <c r="I64" s="343"/>
      <c r="J64" s="182"/>
      <c r="K64" s="93" t="s">
        <v>117</v>
      </c>
      <c r="L64" s="93" t="s">
        <v>118</v>
      </c>
      <c r="M64" s="186"/>
      <c r="N64" s="182"/>
      <c r="O64" s="182"/>
      <c r="P64" s="182"/>
      <c r="Q64" s="324"/>
      <c r="R64" s="182"/>
      <c r="S64" s="182"/>
      <c r="T64" s="182"/>
      <c r="U64" s="182"/>
      <c r="V64" s="184"/>
      <c r="W64" s="94"/>
      <c r="X64" s="350"/>
      <c r="Y64" s="182"/>
      <c r="Z64" s="182"/>
      <c r="AA64" s="182"/>
      <c r="AB64" s="38"/>
      <c r="AC64" s="38"/>
      <c r="AD64" s="314"/>
      <c r="AE64" s="172" t="str">
        <f t="shared" si="7"/>
        <v>X</v>
      </c>
      <c r="AF64" s="172" t="str">
        <f t="shared" si="7"/>
        <v>X</v>
      </c>
      <c r="AG64" s="172" t="str">
        <f t="shared" si="7"/>
        <v>X</v>
      </c>
      <c r="AH64" s="93" t="str">
        <f t="shared" si="7"/>
        <v>X</v>
      </c>
      <c r="AI64" s="93"/>
      <c r="AJ64" s="93"/>
      <c r="AK64" s="93"/>
      <c r="AL64" s="93"/>
      <c r="AM64" s="91"/>
      <c r="AN64" s="93"/>
      <c r="AO64" s="93"/>
      <c r="AP64" s="93"/>
      <c r="AQ64" s="93"/>
      <c r="AR64" s="173"/>
      <c r="AS64" s="93"/>
      <c r="AT64" s="304"/>
      <c r="AU64" s="315"/>
      <c r="AV64" s="93"/>
      <c r="AW64" s="93"/>
      <c r="AX64" s="173"/>
      <c r="AY64" s="316"/>
      <c r="AZ64" s="94"/>
      <c r="BA64" s="98" t="e">
        <f>IF(X64="Detectivo: Afecta Impacto",#REF!,#REF!)</f>
        <v>#REF!</v>
      </c>
      <c r="BB64" s="98"/>
      <c r="BC64" s="98"/>
      <c r="BD64" s="98" t="e">
        <f>IF(#REF!="","",LEFT(#REF!,2))</f>
        <v>#REF!</v>
      </c>
      <c r="BE64" s="98"/>
      <c r="BF64" s="98" t="e">
        <f>IF(#REF!="","",LEFT(#REF!,2))</f>
        <v>#REF!</v>
      </c>
      <c r="BG64" s="98"/>
      <c r="BH64" s="98" t="e">
        <f>IF(#REF!="","",LEFT(#REF!,2))</f>
        <v>#REF!</v>
      </c>
      <c r="BI64" s="98"/>
      <c r="BJ64" s="98"/>
      <c r="BK64" s="98" t="e">
        <f>IF(#REF!="","",LEFT(#REF!,2))</f>
        <v>#REF!</v>
      </c>
      <c r="BL64" s="98"/>
      <c r="BM64" s="94"/>
      <c r="BN64" s="98" t="e">
        <f>IF(#REF!="","",LEFT(#REF!,2))</f>
        <v>#REF!</v>
      </c>
      <c r="BO64" s="98"/>
      <c r="BP64" s="98" t="str">
        <f>IFERROR(IF(BA64="Correctivo: Afecta Impacto",#REF!,"No aplica")," ")</f>
        <v xml:space="preserve"> </v>
      </c>
      <c r="BQ64" s="98" t="str">
        <f>IFERROR(IF(BA64="Preventivo: Afecta Probabilidad",#REF!,"No aplica")," ")</f>
        <v xml:space="preserve"> </v>
      </c>
      <c r="BR64" s="308"/>
      <c r="BS64" s="308"/>
      <c r="BT64" s="308"/>
      <c r="BU64" s="308"/>
      <c r="BV64" s="308"/>
      <c r="BW64" s="308"/>
      <c r="BX64" s="308"/>
      <c r="BY64" s="308"/>
      <c r="BZ64" s="308"/>
      <c r="CA64" s="317"/>
      <c r="CB64" s="308"/>
      <c r="CC64" s="316"/>
      <c r="CD64" s="316"/>
      <c r="CE64" s="318"/>
      <c r="CF64" s="319"/>
      <c r="CG64" s="322"/>
      <c r="CH64" s="321"/>
    </row>
    <row r="65" spans="1:86" s="303" customFormat="1" ht="24.75" hidden="1" customHeight="1">
      <c r="A65" s="23"/>
      <c r="B65" s="284"/>
      <c r="C65" s="188"/>
      <c r="D65" s="188"/>
      <c r="E65" s="188"/>
      <c r="F65" s="333"/>
      <c r="G65" s="343"/>
      <c r="H65" s="343"/>
      <c r="I65" s="343"/>
      <c r="J65" s="182"/>
      <c r="K65" s="93" t="s">
        <v>119</v>
      </c>
      <c r="L65" s="93" t="s">
        <v>120</v>
      </c>
      <c r="M65" s="186"/>
      <c r="N65" s="182"/>
      <c r="O65" s="182"/>
      <c r="P65" s="182"/>
      <c r="Q65" s="324"/>
      <c r="R65" s="182"/>
      <c r="S65" s="182"/>
      <c r="T65" s="182"/>
      <c r="U65" s="182"/>
      <c r="V65" s="184"/>
      <c r="W65" s="94"/>
      <c r="X65" s="350"/>
      <c r="Y65" s="182"/>
      <c r="Z65" s="182"/>
      <c r="AA65" s="182"/>
      <c r="AB65" s="38"/>
      <c r="AC65" s="38"/>
      <c r="AD65" s="314"/>
      <c r="AE65" s="172" t="str">
        <f t="shared" si="7"/>
        <v>X</v>
      </c>
      <c r="AF65" s="172" t="str">
        <f t="shared" si="7"/>
        <v>X</v>
      </c>
      <c r="AG65" s="172" t="str">
        <f t="shared" si="7"/>
        <v>X</v>
      </c>
      <c r="AH65" s="93" t="str">
        <f t="shared" si="7"/>
        <v>X</v>
      </c>
      <c r="AI65" s="93"/>
      <c r="AJ65" s="93"/>
      <c r="AK65" s="93"/>
      <c r="AL65" s="93"/>
      <c r="AM65" s="91"/>
      <c r="AN65" s="93"/>
      <c r="AO65" s="93"/>
      <c r="AP65" s="93"/>
      <c r="AQ65" s="93"/>
      <c r="AR65" s="173"/>
      <c r="AS65" s="93"/>
      <c r="AT65" s="304"/>
      <c r="AU65" s="315"/>
      <c r="AV65" s="93"/>
      <c r="AW65" s="93"/>
      <c r="AX65" s="173"/>
      <c r="AY65" s="316"/>
      <c r="AZ65" s="94"/>
      <c r="BA65" s="98" t="e">
        <f>IF(X65="Detectivo: Afecta Impacto",#REF!,#REF!)</f>
        <v>#REF!</v>
      </c>
      <c r="BB65" s="98"/>
      <c r="BC65" s="98"/>
      <c r="BD65" s="98" t="e">
        <f>IF(#REF!="","",LEFT(#REF!,2))</f>
        <v>#REF!</v>
      </c>
      <c r="BE65" s="98"/>
      <c r="BF65" s="98" t="e">
        <f>IF(#REF!="","",LEFT(#REF!,2))</f>
        <v>#REF!</v>
      </c>
      <c r="BG65" s="98"/>
      <c r="BH65" s="98" t="e">
        <f>IF(#REF!="","",LEFT(#REF!,2))</f>
        <v>#REF!</v>
      </c>
      <c r="BI65" s="98"/>
      <c r="BJ65" s="98"/>
      <c r="BK65" s="98" t="e">
        <f>IF(#REF!="","",LEFT(#REF!,2))</f>
        <v>#REF!</v>
      </c>
      <c r="BL65" s="98"/>
      <c r="BM65" s="94"/>
      <c r="BN65" s="98" t="e">
        <f>IF(#REF!="","",LEFT(#REF!,2))</f>
        <v>#REF!</v>
      </c>
      <c r="BO65" s="98"/>
      <c r="BP65" s="98" t="str">
        <f>IFERROR(IF(BA65="Correctivo: Afecta Impacto",#REF!,"No aplica")," ")</f>
        <v xml:space="preserve"> </v>
      </c>
      <c r="BQ65" s="98" t="str">
        <f>IFERROR(IF(BA65="Preventivo: Afecta Probabilidad",#REF!,"No aplica")," ")</f>
        <v xml:space="preserve"> </v>
      </c>
      <c r="BR65" s="308"/>
      <c r="BS65" s="308"/>
      <c r="BT65" s="308"/>
      <c r="BU65" s="308"/>
      <c r="BV65" s="308"/>
      <c r="BW65" s="308"/>
      <c r="BX65" s="308"/>
      <c r="BY65" s="308"/>
      <c r="BZ65" s="308"/>
      <c r="CA65" s="317"/>
      <c r="CB65" s="308"/>
      <c r="CC65" s="316"/>
      <c r="CD65" s="316"/>
      <c r="CE65" s="318"/>
      <c r="CF65" s="319"/>
      <c r="CG65" s="322"/>
      <c r="CH65" s="321"/>
    </row>
    <row r="66" spans="1:86" s="303" customFormat="1" ht="15" customHeight="1" thickBot="1">
      <c r="A66" s="23"/>
      <c r="B66" s="284"/>
      <c r="C66" s="188"/>
      <c r="D66" s="188"/>
      <c r="E66" s="188"/>
      <c r="F66" s="333"/>
      <c r="G66" s="343"/>
      <c r="H66" s="343"/>
      <c r="I66" s="343"/>
      <c r="J66" s="193"/>
      <c r="K66" s="93" t="s">
        <v>111</v>
      </c>
      <c r="L66" s="97" t="s">
        <v>112</v>
      </c>
      <c r="M66" s="186"/>
      <c r="N66" s="182"/>
      <c r="O66" s="182"/>
      <c r="P66" s="182"/>
      <c r="Q66" s="324"/>
      <c r="R66" s="182"/>
      <c r="S66" s="182"/>
      <c r="T66" s="182"/>
      <c r="U66" s="182"/>
      <c r="V66" s="184"/>
      <c r="W66" s="94"/>
      <c r="X66" s="351"/>
      <c r="Y66" s="182"/>
      <c r="Z66" s="182"/>
      <c r="AA66" s="182"/>
      <c r="AB66" s="38"/>
      <c r="AC66" s="38"/>
      <c r="AD66" s="314"/>
      <c r="AE66" s="172" t="str">
        <f t="shared" si="7"/>
        <v>X</v>
      </c>
      <c r="AF66" s="172" t="str">
        <f t="shared" si="7"/>
        <v>X</v>
      </c>
      <c r="AG66" s="172" t="str">
        <f t="shared" si="7"/>
        <v>X</v>
      </c>
      <c r="AH66" s="93" t="str">
        <f t="shared" si="7"/>
        <v>X</v>
      </c>
      <c r="AI66" s="93"/>
      <c r="AJ66" s="93"/>
      <c r="AK66" s="93"/>
      <c r="AL66" s="93"/>
      <c r="AM66" s="91"/>
      <c r="AN66" s="93"/>
      <c r="AO66" s="93"/>
      <c r="AP66" s="93"/>
      <c r="AQ66" s="93"/>
      <c r="AR66" s="173"/>
      <c r="AS66" s="93"/>
      <c r="AT66" s="304"/>
      <c r="AU66" s="315"/>
      <c r="AV66" s="93"/>
      <c r="AW66" s="93"/>
      <c r="AX66" s="173"/>
      <c r="AY66" s="316"/>
      <c r="AZ66" s="94"/>
      <c r="BA66" s="98" t="e">
        <f>IF(X66="Detectivo: Afecta Impacto",#REF!,#REF!)</f>
        <v>#REF!</v>
      </c>
      <c r="BB66" s="98"/>
      <c r="BC66" s="98"/>
      <c r="BD66" s="98" t="e">
        <f>IF(#REF!="","",LEFT(#REF!,2))</f>
        <v>#REF!</v>
      </c>
      <c r="BE66" s="98"/>
      <c r="BF66" s="98" t="e">
        <f>IF(#REF!="","",LEFT(#REF!,2))</f>
        <v>#REF!</v>
      </c>
      <c r="BG66" s="98"/>
      <c r="BH66" s="98" t="e">
        <f>IF(#REF!="","",LEFT(#REF!,2))</f>
        <v>#REF!</v>
      </c>
      <c r="BI66" s="98"/>
      <c r="BJ66" s="98"/>
      <c r="BK66" s="98" t="e">
        <f>IF(#REF!="","",LEFT(#REF!,2))</f>
        <v>#REF!</v>
      </c>
      <c r="BL66" s="98"/>
      <c r="BM66" s="94"/>
      <c r="BN66" s="98" t="e">
        <f>IF(#REF!="","",LEFT(#REF!,2))</f>
        <v>#REF!</v>
      </c>
      <c r="BO66" s="98"/>
      <c r="BP66" s="98" t="str">
        <f>IFERROR(IF(BA66="Correctivo: Afecta Impacto",#REF!,"No aplica")," ")</f>
        <v xml:space="preserve"> </v>
      </c>
      <c r="BQ66" s="98" t="str">
        <f>IFERROR(IF(BA66="Preventivo: Afecta Probabilidad",#REF!,"No aplica")," ")</f>
        <v xml:space="preserve"> </v>
      </c>
      <c r="BR66" s="308"/>
      <c r="BS66" s="308"/>
      <c r="BT66" s="308"/>
      <c r="BU66" s="308"/>
      <c r="BV66" s="308"/>
      <c r="BW66" s="308"/>
      <c r="BX66" s="308"/>
      <c r="BY66" s="308"/>
      <c r="BZ66" s="308"/>
      <c r="CA66" s="317"/>
      <c r="CB66" s="308"/>
      <c r="CC66" s="316"/>
      <c r="CD66" s="316"/>
      <c r="CE66" s="318"/>
      <c r="CF66" s="319"/>
      <c r="CG66" s="322"/>
      <c r="CH66" s="321"/>
    </row>
    <row r="67" spans="1:86" s="57" customFormat="1" ht="15.75" customHeight="1">
      <c r="A67" s="23"/>
      <c r="B67" s="283" t="s">
        <v>123</v>
      </c>
      <c r="C67" s="187" t="s">
        <v>84</v>
      </c>
      <c r="D67" s="187" t="s">
        <v>84</v>
      </c>
      <c r="E67" s="187" t="s">
        <v>84</v>
      </c>
      <c r="F67" s="334" t="s">
        <v>163</v>
      </c>
      <c r="G67" s="342" t="s">
        <v>126</v>
      </c>
      <c r="H67" s="342" t="s">
        <v>108</v>
      </c>
      <c r="I67" s="342" t="s">
        <v>105</v>
      </c>
      <c r="J67" s="181" t="s">
        <v>148</v>
      </c>
      <c r="K67" s="114" t="s">
        <v>86</v>
      </c>
      <c r="L67" s="114" t="s">
        <v>87</v>
      </c>
      <c r="M67" s="185" t="s">
        <v>147</v>
      </c>
      <c r="N67" s="181"/>
      <c r="O67" s="181"/>
      <c r="P67" s="181" t="s">
        <v>147</v>
      </c>
      <c r="Q67" s="181" t="s">
        <v>147</v>
      </c>
      <c r="R67" s="181" t="s">
        <v>147</v>
      </c>
      <c r="S67" s="181"/>
      <c r="T67" s="181" t="s">
        <v>184</v>
      </c>
      <c r="U67" s="181" t="s">
        <v>185</v>
      </c>
      <c r="V67" s="183" t="s">
        <v>154</v>
      </c>
      <c r="W67" s="92" t="s">
        <v>202</v>
      </c>
      <c r="X67" s="349" t="s">
        <v>92</v>
      </c>
      <c r="Y67" s="181" t="e">
        <f>IF(BV67="No ha seleccionado ninguna opción","No ha seleccionado el riesgo inherente",VLOOKUP(BV67-0,[1]Listas!$B$25:$C$29,2,0))</f>
        <v>#VALUE!</v>
      </c>
      <c r="Z67" s="181" t="e">
        <f>IF(BV67="No ha seleccionado ninguna opción","No ha seleccionado el riesgo inherente",VLOOKUP(BX67-0,[1]Listas!$E$25:$F$29,2,0))</f>
        <v>#VALUE!</v>
      </c>
      <c r="AA67" s="181" t="e">
        <f>IF(BV67*BX67&gt;12,[1]Listas!B$34,IF(AND(BV67*BX67&gt;9),[1]Listas!B$35,IF(AND(BV67*BX67&gt;4),[1]Listas!B$36,IF(AND(BV67*BX67&gt;2),[1]Listas!B$37,[1]Listas!B$38))))</f>
        <v>#VALUE!</v>
      </c>
      <c r="AB67" s="38"/>
      <c r="AC67" s="38"/>
      <c r="AD67" s="39"/>
      <c r="AE67" s="40" t="str">
        <f>C67</f>
        <v>X</v>
      </c>
      <c r="AF67" s="40" t="str">
        <f>D67</f>
        <v>X</v>
      </c>
      <c r="AG67" s="40" t="str">
        <f>E67</f>
        <v>X</v>
      </c>
      <c r="AH67" s="74" t="str">
        <f>AE67</f>
        <v>X</v>
      </c>
      <c r="AI67" s="74"/>
      <c r="AJ67" s="74"/>
      <c r="AK67" s="74"/>
      <c r="AL67" s="74"/>
      <c r="AM67" s="31"/>
      <c r="AN67" s="74"/>
      <c r="AO67" s="74"/>
      <c r="AP67" s="74"/>
      <c r="AQ67" s="74"/>
      <c r="AR67" s="76" t="str">
        <f>IF(T67="","No ha seleccionado ninguna opción",LEFT(T67,1))</f>
        <v>A</v>
      </c>
      <c r="AS67" s="74"/>
      <c r="AT67" s="77" t="str">
        <f>IF(U67="","No ha seleccionado ninguna opción",LEFT(U67,1))</f>
        <v>M</v>
      </c>
      <c r="AU67" s="78"/>
      <c r="AV67" s="74"/>
      <c r="AW67" s="79"/>
      <c r="AX67" s="76"/>
      <c r="AY67" s="32"/>
      <c r="AZ67" s="33"/>
      <c r="BA67" s="75" t="e">
        <f>IF(X67="Detectivo: Afecta Impacto",#REF!,#REF!)</f>
        <v>#REF!</v>
      </c>
      <c r="BB67" s="75"/>
      <c r="BC67" s="75"/>
      <c r="BD67" s="75" t="e">
        <f>IF(#REF!="","",LEFT(#REF!,2))</f>
        <v>#REF!</v>
      </c>
      <c r="BE67" s="75"/>
      <c r="BF67" s="75" t="e">
        <f>IF(#REF!="","",LEFT(#REF!,2))</f>
        <v>#REF!</v>
      </c>
      <c r="BG67" s="75"/>
      <c r="BH67" s="75" t="e">
        <f>IF(#REF!="","",LEFT(#REF!,2))</f>
        <v>#REF!</v>
      </c>
      <c r="BI67" s="75"/>
      <c r="BJ67" s="75"/>
      <c r="BK67" s="75" t="e">
        <f>IF(#REF!="","",LEFT(#REF!,2))</f>
        <v>#REF!</v>
      </c>
      <c r="BL67" s="75"/>
      <c r="BM67" s="33"/>
      <c r="BN67" s="75" t="e">
        <f>IF(#REF!="","",LEFT(#REF!,2))</f>
        <v>#REF!</v>
      </c>
      <c r="BO67" s="80"/>
      <c r="BP67" s="75" t="str">
        <f>IFERROR(IF(BA67="Correctivo: Afecta Impacto",#REF!,"No aplica")," ")</f>
        <v xml:space="preserve"> </v>
      </c>
      <c r="BQ67" s="75" t="str">
        <f>IFERROR(IF(BA67="Preventivo: Afecta Probabilidad",#REF!,"No aplica")," ")</f>
        <v xml:space="preserve"> </v>
      </c>
      <c r="BR67" s="81"/>
      <c r="BS67" s="81" t="str">
        <f>IF(SUM(BP67:BP72)=0,"No aplica",INT(AVERAGE(BP67:BP72)))</f>
        <v>No aplica</v>
      </c>
      <c r="BT67" s="81" t="str">
        <f>IF(SUM(BQ67:BQ72)=0,"No aplica",SUM(BQ67:BQ72))</f>
        <v>No aplica</v>
      </c>
      <c r="BU67" s="81"/>
      <c r="BV67" s="81" t="str">
        <f>IF(BT67="No aplica",AR67,IF(AR67-#REF!&lt;=0,1,AR67-#REF!))</f>
        <v>A</v>
      </c>
      <c r="BW67" s="81"/>
      <c r="BX67" s="81" t="str">
        <f>IF(BS67="No aplica",AT67,IF(AT67-#REF!&lt;=0,1,AT67-#REF!))</f>
        <v>M</v>
      </c>
      <c r="BY67" s="81"/>
      <c r="BZ67" s="81"/>
      <c r="CA67" s="82"/>
      <c r="CB67" s="81"/>
      <c r="CC67" s="32"/>
      <c r="CD67" s="32"/>
      <c r="CE67" s="36"/>
      <c r="CF67" s="83"/>
      <c r="CG67" s="37"/>
      <c r="CH67" s="84"/>
    </row>
    <row r="68" spans="1:86" s="57" customFormat="1" ht="14.25" customHeight="1">
      <c r="A68" s="23"/>
      <c r="B68" s="284"/>
      <c r="C68" s="188"/>
      <c r="D68" s="188"/>
      <c r="E68" s="188"/>
      <c r="F68" s="333"/>
      <c r="G68" s="343"/>
      <c r="H68" s="343"/>
      <c r="I68" s="343"/>
      <c r="J68" s="182"/>
      <c r="K68" s="93" t="s">
        <v>89</v>
      </c>
      <c r="L68" s="93" t="s">
        <v>90</v>
      </c>
      <c r="M68" s="186"/>
      <c r="N68" s="182"/>
      <c r="O68" s="182"/>
      <c r="P68" s="182"/>
      <c r="Q68" s="182"/>
      <c r="R68" s="182"/>
      <c r="S68" s="182"/>
      <c r="T68" s="182"/>
      <c r="U68" s="182"/>
      <c r="V68" s="184"/>
      <c r="W68" s="94" t="s">
        <v>203</v>
      </c>
      <c r="X68" s="350"/>
      <c r="Y68" s="182"/>
      <c r="Z68" s="182"/>
      <c r="AA68" s="182"/>
      <c r="AB68" s="38"/>
      <c r="AC68" s="38"/>
      <c r="AD68" s="39"/>
      <c r="AE68" s="40"/>
      <c r="AF68" s="40"/>
      <c r="AG68" s="40"/>
      <c r="AH68" s="31"/>
      <c r="AI68" s="31"/>
      <c r="AJ68" s="31"/>
      <c r="AK68" s="31"/>
      <c r="AL68" s="31"/>
      <c r="AM68" s="31"/>
      <c r="AN68" s="31"/>
      <c r="AO68" s="31"/>
      <c r="AP68" s="31"/>
      <c r="AQ68" s="31"/>
      <c r="AR68" s="66"/>
      <c r="AS68" s="31"/>
      <c r="AT68" s="63"/>
      <c r="AU68" s="45"/>
      <c r="AV68" s="31"/>
      <c r="AW68" s="46"/>
      <c r="AX68" s="66"/>
      <c r="AY68" s="48"/>
      <c r="AZ68" s="49"/>
      <c r="BA68" s="50"/>
      <c r="BB68" s="50"/>
      <c r="BC68" s="50"/>
      <c r="BD68" s="50"/>
      <c r="BE68" s="50"/>
      <c r="BF68" s="50"/>
      <c r="BG68" s="50"/>
      <c r="BH68" s="50"/>
      <c r="BI68" s="50"/>
      <c r="BJ68" s="50"/>
      <c r="BK68" s="50"/>
      <c r="BL68" s="50"/>
      <c r="BM68" s="49"/>
      <c r="BN68" s="50"/>
      <c r="BO68" s="51"/>
      <c r="BP68" s="50"/>
      <c r="BQ68" s="50"/>
      <c r="BR68" s="68"/>
      <c r="BS68" s="68"/>
      <c r="BT68" s="68"/>
      <c r="BU68" s="68"/>
      <c r="BV68" s="68"/>
      <c r="BW68" s="68"/>
      <c r="BX68" s="68"/>
      <c r="BY68" s="68"/>
      <c r="BZ68" s="68"/>
      <c r="CA68" s="53"/>
      <c r="CB68" s="68"/>
      <c r="CC68" s="48"/>
      <c r="CD68" s="48"/>
      <c r="CE68" s="54"/>
      <c r="CF68" s="55"/>
      <c r="CG68" s="56"/>
      <c r="CH68" s="29"/>
    </row>
    <row r="69" spans="1:86" s="57" customFormat="1" ht="13.5" customHeight="1">
      <c r="A69" s="23"/>
      <c r="B69" s="284"/>
      <c r="C69" s="188"/>
      <c r="D69" s="188"/>
      <c r="E69" s="188"/>
      <c r="F69" s="333"/>
      <c r="G69" s="343"/>
      <c r="H69" s="343"/>
      <c r="I69" s="343"/>
      <c r="J69" s="182"/>
      <c r="K69" s="93" t="s">
        <v>96</v>
      </c>
      <c r="L69" s="93" t="s">
        <v>114</v>
      </c>
      <c r="M69" s="186"/>
      <c r="N69" s="182"/>
      <c r="O69" s="182"/>
      <c r="P69" s="182"/>
      <c r="Q69" s="182"/>
      <c r="R69" s="182"/>
      <c r="S69" s="182"/>
      <c r="T69" s="182"/>
      <c r="U69" s="182"/>
      <c r="V69" s="184"/>
      <c r="X69" s="350"/>
      <c r="Y69" s="182"/>
      <c r="Z69" s="182"/>
      <c r="AA69" s="182"/>
      <c r="AB69" s="38"/>
      <c r="AC69" s="38"/>
      <c r="AD69" s="60"/>
      <c r="AE69" s="40" t="str">
        <f>AE67</f>
        <v>X</v>
      </c>
      <c r="AF69" s="40" t="str">
        <f>AF67</f>
        <v>X</v>
      </c>
      <c r="AG69" s="40" t="str">
        <f>AG67</f>
        <v>X</v>
      </c>
      <c r="AH69" s="58" t="str">
        <f>AH67</f>
        <v>X</v>
      </c>
      <c r="AI69" s="58"/>
      <c r="AJ69" s="58"/>
      <c r="AK69" s="58"/>
      <c r="AL69" s="58"/>
      <c r="AM69" s="31"/>
      <c r="AN69" s="58"/>
      <c r="AO69" s="58"/>
      <c r="AP69" s="58"/>
      <c r="AQ69" s="58"/>
      <c r="AR69" s="66"/>
      <c r="AS69" s="58"/>
      <c r="AT69" s="63"/>
      <c r="AU69" s="64"/>
      <c r="AV69" s="58"/>
      <c r="AW69" s="65"/>
      <c r="AX69" s="66"/>
      <c r="AY69" s="59"/>
      <c r="AZ69" s="35"/>
      <c r="BA69" s="34" t="e">
        <f>IF(X69="Detectivo: Afecta Impacto",#REF!,#REF!)</f>
        <v>#REF!</v>
      </c>
      <c r="BB69" s="34"/>
      <c r="BC69" s="34"/>
      <c r="BD69" s="34" t="e">
        <f>IF(#REF!="","",LEFT(#REF!,2))</f>
        <v>#REF!</v>
      </c>
      <c r="BE69" s="34"/>
      <c r="BF69" s="34" t="e">
        <f>IF(#REF!="","",LEFT(#REF!,2))</f>
        <v>#REF!</v>
      </c>
      <c r="BG69" s="34"/>
      <c r="BH69" s="34" t="e">
        <f>IF(#REF!="","",LEFT(#REF!,2))</f>
        <v>#REF!</v>
      </c>
      <c r="BI69" s="34"/>
      <c r="BJ69" s="34"/>
      <c r="BK69" s="34" t="e">
        <f>IF(#REF!="","",LEFT(#REF!,2))</f>
        <v>#REF!</v>
      </c>
      <c r="BL69" s="34"/>
      <c r="BM69" s="35"/>
      <c r="BN69" s="34" t="e">
        <f>IF(#REF!="","",LEFT(#REF!,2))</f>
        <v>#REF!</v>
      </c>
      <c r="BO69" s="67"/>
      <c r="BP69" s="34" t="str">
        <f>IFERROR(IF(BA69="Correctivo: Afecta Impacto",#REF!,"No aplica")," ")</f>
        <v xml:space="preserve"> </v>
      </c>
      <c r="BQ69" s="34" t="str">
        <f>IFERROR(IF(BA69="Preventivo: Afecta Probabilidad",#REF!,"No aplica")," ")</f>
        <v xml:space="preserve"> </v>
      </c>
      <c r="BR69" s="68"/>
      <c r="BS69" s="68"/>
      <c r="BT69" s="68"/>
      <c r="BU69" s="68"/>
      <c r="BV69" s="68"/>
      <c r="BW69" s="68"/>
      <c r="BX69" s="68"/>
      <c r="BY69" s="68"/>
      <c r="BZ69" s="68"/>
      <c r="CA69" s="69"/>
      <c r="CB69" s="68"/>
      <c r="CC69" s="59"/>
      <c r="CD69" s="59"/>
      <c r="CE69" s="70"/>
      <c r="CF69" s="71"/>
      <c r="CG69" s="72"/>
      <c r="CH69" s="73"/>
    </row>
    <row r="70" spans="1:86" s="57" customFormat="1" ht="16.5" customHeight="1">
      <c r="A70" s="23"/>
      <c r="B70" s="284"/>
      <c r="C70" s="188"/>
      <c r="D70" s="188"/>
      <c r="E70" s="188"/>
      <c r="F70" s="333"/>
      <c r="G70" s="343"/>
      <c r="H70" s="343"/>
      <c r="I70" s="343"/>
      <c r="J70" s="182"/>
      <c r="K70" s="93" t="s">
        <v>97</v>
      </c>
      <c r="L70" s="93" t="s">
        <v>189</v>
      </c>
      <c r="M70" s="186"/>
      <c r="N70" s="182"/>
      <c r="O70" s="182"/>
      <c r="P70" s="182"/>
      <c r="Q70" s="182"/>
      <c r="R70" s="182"/>
      <c r="S70" s="182"/>
      <c r="T70" s="182"/>
      <c r="U70" s="182"/>
      <c r="V70" s="184"/>
      <c r="W70" s="94"/>
      <c r="X70" s="350"/>
      <c r="Y70" s="182"/>
      <c r="Z70" s="182"/>
      <c r="AA70" s="182"/>
      <c r="AB70" s="38"/>
      <c r="AC70" s="38"/>
      <c r="AD70" s="60"/>
      <c r="AE70" s="40" t="str">
        <f t="shared" ref="AE70:AH72" si="8">AE69</f>
        <v>X</v>
      </c>
      <c r="AF70" s="40" t="str">
        <f t="shared" si="8"/>
        <v>X</v>
      </c>
      <c r="AG70" s="40" t="str">
        <f t="shared" si="8"/>
        <v>X</v>
      </c>
      <c r="AH70" s="58" t="str">
        <f t="shared" si="8"/>
        <v>X</v>
      </c>
      <c r="AI70" s="58"/>
      <c r="AJ70" s="58"/>
      <c r="AK70" s="58"/>
      <c r="AL70" s="58"/>
      <c r="AM70" s="31"/>
      <c r="AN70" s="58"/>
      <c r="AO70" s="58"/>
      <c r="AP70" s="58"/>
      <c r="AQ70" s="58"/>
      <c r="AR70" s="66"/>
      <c r="AS70" s="58"/>
      <c r="AT70" s="63"/>
      <c r="AU70" s="64"/>
      <c r="AV70" s="58"/>
      <c r="AW70" s="65"/>
      <c r="AX70" s="66"/>
      <c r="AY70" s="59"/>
      <c r="AZ70" s="35"/>
      <c r="BA70" s="34" t="e">
        <f>IF(X70="Detectivo: Afecta Impacto",#REF!,#REF!)</f>
        <v>#REF!</v>
      </c>
      <c r="BB70" s="34"/>
      <c r="BC70" s="34"/>
      <c r="BD70" s="34" t="e">
        <f>IF(#REF!="","",LEFT(#REF!,2))</f>
        <v>#REF!</v>
      </c>
      <c r="BE70" s="34"/>
      <c r="BF70" s="34" t="e">
        <f>IF(#REF!="","",LEFT(#REF!,2))</f>
        <v>#REF!</v>
      </c>
      <c r="BG70" s="34"/>
      <c r="BH70" s="34" t="e">
        <f>IF(#REF!="","",LEFT(#REF!,2))</f>
        <v>#REF!</v>
      </c>
      <c r="BI70" s="34"/>
      <c r="BJ70" s="34"/>
      <c r="BK70" s="34" t="e">
        <f>IF(#REF!="","",LEFT(#REF!,2))</f>
        <v>#REF!</v>
      </c>
      <c r="BL70" s="34"/>
      <c r="BM70" s="35"/>
      <c r="BN70" s="34" t="e">
        <f>IF(#REF!="","",LEFT(#REF!,2))</f>
        <v>#REF!</v>
      </c>
      <c r="BO70" s="67"/>
      <c r="BP70" s="34" t="str">
        <f>IFERROR(IF(BA70="Correctivo: Afecta Impacto",#REF!,"No aplica")," ")</f>
        <v xml:space="preserve"> </v>
      </c>
      <c r="BQ70" s="34" t="str">
        <f>IFERROR(IF(BA70="Preventivo: Afecta Probabilidad",#REF!,"No aplica")," ")</f>
        <v xml:space="preserve"> </v>
      </c>
      <c r="BR70" s="68"/>
      <c r="BS70" s="68"/>
      <c r="BT70" s="68"/>
      <c r="BU70" s="68"/>
      <c r="BV70" s="68"/>
      <c r="BW70" s="68"/>
      <c r="BX70" s="68"/>
      <c r="BY70" s="68"/>
      <c r="BZ70" s="68"/>
      <c r="CA70" s="69"/>
      <c r="CB70" s="68"/>
      <c r="CC70" s="59"/>
      <c r="CD70" s="59"/>
      <c r="CE70" s="70"/>
      <c r="CF70" s="71"/>
      <c r="CG70" s="72"/>
      <c r="CH70" s="73"/>
    </row>
    <row r="71" spans="1:86" s="57" customFormat="1" ht="24.75" hidden="1" customHeight="1">
      <c r="A71" s="23"/>
      <c r="B71" s="284"/>
      <c r="C71" s="188"/>
      <c r="D71" s="188"/>
      <c r="E71" s="188"/>
      <c r="F71" s="333"/>
      <c r="G71" s="343"/>
      <c r="H71" s="343"/>
      <c r="I71" s="343"/>
      <c r="J71" s="182"/>
      <c r="K71" s="93" t="s">
        <v>117</v>
      </c>
      <c r="L71" s="93" t="s">
        <v>118</v>
      </c>
      <c r="M71" s="186"/>
      <c r="N71" s="182"/>
      <c r="O71" s="182"/>
      <c r="P71" s="182"/>
      <c r="Q71" s="182"/>
      <c r="R71" s="182"/>
      <c r="S71" s="182"/>
      <c r="T71" s="182"/>
      <c r="U71" s="182"/>
      <c r="V71" s="184"/>
      <c r="W71" s="94"/>
      <c r="X71" s="350"/>
      <c r="Y71" s="182"/>
      <c r="Z71" s="182"/>
      <c r="AA71" s="182"/>
      <c r="AB71" s="38"/>
      <c r="AC71" s="38"/>
      <c r="AD71" s="60"/>
      <c r="AE71" s="40" t="str">
        <f t="shared" si="8"/>
        <v>X</v>
      </c>
      <c r="AF71" s="40" t="str">
        <f t="shared" si="8"/>
        <v>X</v>
      </c>
      <c r="AG71" s="40" t="str">
        <f t="shared" si="8"/>
        <v>X</v>
      </c>
      <c r="AH71" s="58" t="str">
        <f t="shared" si="8"/>
        <v>X</v>
      </c>
      <c r="AI71" s="58"/>
      <c r="AJ71" s="58"/>
      <c r="AK71" s="58"/>
      <c r="AL71" s="58"/>
      <c r="AM71" s="31"/>
      <c r="AN71" s="58"/>
      <c r="AO71" s="58"/>
      <c r="AP71" s="58"/>
      <c r="AQ71" s="58"/>
      <c r="AR71" s="66"/>
      <c r="AS71" s="58"/>
      <c r="AT71" s="63"/>
      <c r="AU71" s="64"/>
      <c r="AV71" s="58"/>
      <c r="AW71" s="65"/>
      <c r="AX71" s="66"/>
      <c r="AY71" s="59"/>
      <c r="AZ71" s="35"/>
      <c r="BA71" s="34" t="e">
        <f>IF(X71="Detectivo: Afecta Impacto",#REF!,#REF!)</f>
        <v>#REF!</v>
      </c>
      <c r="BB71" s="34"/>
      <c r="BC71" s="34"/>
      <c r="BD71" s="34" t="e">
        <f>IF(#REF!="","",LEFT(#REF!,2))</f>
        <v>#REF!</v>
      </c>
      <c r="BE71" s="34"/>
      <c r="BF71" s="34" t="e">
        <f>IF(#REF!="","",LEFT(#REF!,2))</f>
        <v>#REF!</v>
      </c>
      <c r="BG71" s="34"/>
      <c r="BH71" s="34" t="e">
        <f>IF(#REF!="","",LEFT(#REF!,2))</f>
        <v>#REF!</v>
      </c>
      <c r="BI71" s="34"/>
      <c r="BJ71" s="34"/>
      <c r="BK71" s="34" t="e">
        <f>IF(#REF!="","",LEFT(#REF!,2))</f>
        <v>#REF!</v>
      </c>
      <c r="BL71" s="34"/>
      <c r="BM71" s="35"/>
      <c r="BN71" s="34" t="e">
        <f>IF(#REF!="","",LEFT(#REF!,2))</f>
        <v>#REF!</v>
      </c>
      <c r="BO71" s="67"/>
      <c r="BP71" s="34" t="str">
        <f>IFERROR(IF(BA71="Correctivo: Afecta Impacto",#REF!,"No aplica")," ")</f>
        <v xml:space="preserve"> </v>
      </c>
      <c r="BQ71" s="34" t="str">
        <f>IFERROR(IF(BA71="Preventivo: Afecta Probabilidad",#REF!,"No aplica")," ")</f>
        <v xml:space="preserve"> </v>
      </c>
      <c r="BR71" s="68"/>
      <c r="BS71" s="68"/>
      <c r="BT71" s="68"/>
      <c r="BU71" s="68"/>
      <c r="BV71" s="68"/>
      <c r="BW71" s="68"/>
      <c r="BX71" s="68"/>
      <c r="BY71" s="68"/>
      <c r="BZ71" s="68"/>
      <c r="CA71" s="69"/>
      <c r="CB71" s="68"/>
      <c r="CC71" s="59"/>
      <c r="CD71" s="59"/>
      <c r="CE71" s="70"/>
      <c r="CF71" s="71"/>
      <c r="CG71" s="85"/>
      <c r="CH71" s="73"/>
    </row>
    <row r="72" spans="1:86" s="57" customFormat="1" ht="25.5" customHeight="1" thickBot="1">
      <c r="A72" s="23"/>
      <c r="B72" s="284"/>
      <c r="C72" s="188"/>
      <c r="D72" s="188"/>
      <c r="E72" s="188"/>
      <c r="F72" s="333"/>
      <c r="G72" s="343"/>
      <c r="H72" s="343"/>
      <c r="I72" s="343"/>
      <c r="J72" s="193"/>
      <c r="K72" s="99" t="s">
        <v>119</v>
      </c>
      <c r="L72" s="97" t="s">
        <v>120</v>
      </c>
      <c r="M72" s="186"/>
      <c r="N72" s="182"/>
      <c r="O72" s="182"/>
      <c r="P72" s="182"/>
      <c r="Q72" s="182"/>
      <c r="R72" s="182"/>
      <c r="S72" s="182"/>
      <c r="T72" s="182"/>
      <c r="U72" s="182"/>
      <c r="V72" s="184"/>
      <c r="W72" s="95"/>
      <c r="X72" s="351"/>
      <c r="Y72" s="182"/>
      <c r="Z72" s="182"/>
      <c r="AA72" s="182"/>
      <c r="AB72" s="38"/>
      <c r="AC72" s="38"/>
      <c r="AD72" s="60"/>
      <c r="AE72" s="40" t="str">
        <f t="shared" si="8"/>
        <v>X</v>
      </c>
      <c r="AF72" s="40" t="str">
        <f t="shared" si="8"/>
        <v>X</v>
      </c>
      <c r="AG72" s="40" t="str">
        <f t="shared" si="8"/>
        <v>X</v>
      </c>
      <c r="AH72" s="58" t="str">
        <f t="shared" si="8"/>
        <v>X</v>
      </c>
      <c r="AI72" s="58"/>
      <c r="AJ72" s="58"/>
      <c r="AK72" s="58"/>
      <c r="AL72" s="58"/>
      <c r="AM72" s="31"/>
      <c r="AN72" s="58"/>
      <c r="AO72" s="58"/>
      <c r="AP72" s="58"/>
      <c r="AQ72" s="58"/>
      <c r="AR72" s="66"/>
      <c r="AS72" s="58"/>
      <c r="AT72" s="63"/>
      <c r="AU72" s="64"/>
      <c r="AV72" s="58"/>
      <c r="AW72" s="65"/>
      <c r="AX72" s="66"/>
      <c r="AY72" s="59"/>
      <c r="AZ72" s="35"/>
      <c r="BA72" s="34" t="e">
        <f>IF(X72="Detectivo: Afecta Impacto",#REF!,#REF!)</f>
        <v>#REF!</v>
      </c>
      <c r="BB72" s="34"/>
      <c r="BC72" s="34"/>
      <c r="BD72" s="34" t="e">
        <f>IF(#REF!="","",LEFT(#REF!,2))</f>
        <v>#REF!</v>
      </c>
      <c r="BE72" s="34"/>
      <c r="BF72" s="34" t="e">
        <f>IF(#REF!="","",LEFT(#REF!,2))</f>
        <v>#REF!</v>
      </c>
      <c r="BG72" s="34"/>
      <c r="BH72" s="34" t="e">
        <f>IF(#REF!="","",LEFT(#REF!,2))</f>
        <v>#REF!</v>
      </c>
      <c r="BI72" s="34"/>
      <c r="BJ72" s="34"/>
      <c r="BK72" s="34" t="e">
        <f>IF(#REF!="","",LEFT(#REF!,2))</f>
        <v>#REF!</v>
      </c>
      <c r="BL72" s="34"/>
      <c r="BM72" s="35"/>
      <c r="BN72" s="34" t="e">
        <f>IF(#REF!="","",LEFT(#REF!,2))</f>
        <v>#REF!</v>
      </c>
      <c r="BO72" s="67"/>
      <c r="BP72" s="34" t="str">
        <f>IFERROR(IF(BA72="Correctivo: Afecta Impacto",#REF!,"No aplica")," ")</f>
        <v xml:space="preserve"> </v>
      </c>
      <c r="BQ72" s="34" t="str">
        <f>IFERROR(IF(BA72="Preventivo: Afecta Probabilidad",#REF!,"No aplica")," ")</f>
        <v xml:space="preserve"> </v>
      </c>
      <c r="BR72" s="68"/>
      <c r="BS72" s="68"/>
      <c r="BT72" s="68"/>
      <c r="BU72" s="68"/>
      <c r="BV72" s="68"/>
      <c r="BW72" s="68"/>
      <c r="BX72" s="68"/>
      <c r="BY72" s="68"/>
      <c r="BZ72" s="68"/>
      <c r="CA72" s="69"/>
      <c r="CB72" s="68"/>
      <c r="CC72" s="59"/>
      <c r="CD72" s="59"/>
      <c r="CE72" s="70"/>
      <c r="CF72" s="71"/>
      <c r="CG72" s="85"/>
      <c r="CH72" s="73"/>
    </row>
    <row r="73" spans="1:86" s="57" customFormat="1" ht="13.5" customHeight="1">
      <c r="A73" s="23"/>
      <c r="B73" s="286" t="s">
        <v>125</v>
      </c>
      <c r="C73" s="325" t="s">
        <v>84</v>
      </c>
      <c r="D73" s="325" t="s">
        <v>84</v>
      </c>
      <c r="E73" s="325" t="s">
        <v>84</v>
      </c>
      <c r="F73" s="335" t="s">
        <v>164</v>
      </c>
      <c r="G73" s="344" t="s">
        <v>127</v>
      </c>
      <c r="H73" s="344" t="s">
        <v>108</v>
      </c>
      <c r="I73" s="344" t="s">
        <v>105</v>
      </c>
      <c r="J73" s="181" t="s">
        <v>148</v>
      </c>
      <c r="K73" s="96" t="s">
        <v>86</v>
      </c>
      <c r="L73" s="96" t="s">
        <v>87</v>
      </c>
      <c r="M73" s="326"/>
      <c r="N73" s="326"/>
      <c r="O73" s="326" t="s">
        <v>147</v>
      </c>
      <c r="P73" s="326" t="s">
        <v>147</v>
      </c>
      <c r="Q73" s="326" t="s">
        <v>147</v>
      </c>
      <c r="R73" s="326" t="s">
        <v>147</v>
      </c>
      <c r="S73" s="326"/>
      <c r="T73" s="326" t="s">
        <v>183</v>
      </c>
      <c r="U73" s="326" t="s">
        <v>185</v>
      </c>
      <c r="V73" s="326" t="s">
        <v>154</v>
      </c>
      <c r="W73" s="92" t="s">
        <v>204</v>
      </c>
      <c r="X73" s="349" t="s">
        <v>92</v>
      </c>
      <c r="Y73" s="174" t="e">
        <f>IF(BV73="No ha seleccionado ninguna opción","No ha seleccionado el riesgo inherente",VLOOKUP(BV73-0,[1]Listas!$B$25:$C$29,2,0))</f>
        <v>#VALUE!</v>
      </c>
      <c r="Z73" s="174" t="e">
        <f>IF(BV73="No ha seleccionado ninguna opción","No ha seleccionado el riesgo inherente",VLOOKUP(BX73-0,[1]Listas!$E$25:$F$29,2,0))</f>
        <v>#VALUE!</v>
      </c>
      <c r="AA73" s="174" t="e">
        <f>IF(BV73*BX73&gt;12,[1]Listas!B$34,IF(AND(BV73*BX73&gt;9),[1]Listas!B$35,IF(AND(BV73*BX73&gt;4),[1]Listas!B$36,IF(AND(BV73*BX73&gt;2),[1]Listas!B$37,[1]Listas!B$38))))</f>
        <v>#VALUE!</v>
      </c>
      <c r="AB73" s="38"/>
      <c r="AC73" s="38"/>
      <c r="AD73" s="39"/>
      <c r="AE73" s="40" t="str">
        <f>C73</f>
        <v>X</v>
      </c>
      <c r="AF73" s="40" t="str">
        <f>D73</f>
        <v>X</v>
      </c>
      <c r="AG73" s="40" t="str">
        <f>E73</f>
        <v>X</v>
      </c>
      <c r="AH73" s="74" t="str">
        <f>AE73</f>
        <v>X</v>
      </c>
      <c r="AI73" s="74"/>
      <c r="AJ73" s="74"/>
      <c r="AK73" s="74"/>
      <c r="AL73" s="74"/>
      <c r="AM73" s="31"/>
      <c r="AN73" s="74"/>
      <c r="AO73" s="74"/>
      <c r="AP73" s="74"/>
      <c r="AQ73" s="74"/>
      <c r="AR73" s="76" t="str">
        <f>IF(T73="","No ha seleccionado ninguna opción",LEFT(T73,1))</f>
        <v>B</v>
      </c>
      <c r="AS73" s="74"/>
      <c r="AT73" s="77" t="str">
        <f>IF(U73="","No ha seleccionado ninguna opción",LEFT(U73,1))</f>
        <v>M</v>
      </c>
      <c r="AU73" s="78"/>
      <c r="AV73" s="74"/>
      <c r="AW73" s="79"/>
      <c r="AX73" s="76"/>
      <c r="AY73" s="32"/>
      <c r="AZ73" s="33"/>
      <c r="BA73" s="75" t="e">
        <f>IF(X73="Detectivo: Afecta Impacto",#REF!,#REF!)</f>
        <v>#REF!</v>
      </c>
      <c r="BB73" s="75"/>
      <c r="BC73" s="75"/>
      <c r="BD73" s="75" t="e">
        <f>IF(#REF!="","",LEFT(#REF!,2))</f>
        <v>#REF!</v>
      </c>
      <c r="BE73" s="75"/>
      <c r="BF73" s="75" t="e">
        <f>IF(#REF!="","",LEFT(#REF!,2))</f>
        <v>#REF!</v>
      </c>
      <c r="BG73" s="75"/>
      <c r="BH73" s="75" t="e">
        <f>IF(#REF!="","",LEFT(#REF!,2))</f>
        <v>#REF!</v>
      </c>
      <c r="BI73" s="75"/>
      <c r="BJ73" s="75"/>
      <c r="BK73" s="75" t="e">
        <f>IF(#REF!="","",LEFT(#REF!,2))</f>
        <v>#REF!</v>
      </c>
      <c r="BL73" s="75"/>
      <c r="BM73" s="33"/>
      <c r="BN73" s="75" t="e">
        <f>IF(#REF!="","",LEFT(#REF!,2))</f>
        <v>#REF!</v>
      </c>
      <c r="BO73" s="80"/>
      <c r="BP73" s="75" t="str">
        <f>IFERROR(IF(BA73="Correctivo: Afecta Impacto",#REF!,"No aplica")," ")</f>
        <v xml:space="preserve"> </v>
      </c>
      <c r="BQ73" s="75" t="str">
        <f>IFERROR(IF(BA73="Preventivo: Afecta Probabilidad",#REF!,"No aplica")," ")</f>
        <v xml:space="preserve"> </v>
      </c>
      <c r="BR73" s="81"/>
      <c r="BS73" s="81" t="str">
        <f>IF(SUM(BP73:BP79)=0,"No aplica",INT(AVERAGE(BP73:BP79)))</f>
        <v>No aplica</v>
      </c>
      <c r="BT73" s="81" t="str">
        <f>IF(SUM(BQ73:BQ79)=0,"No aplica",SUM(BQ73:BQ79))</f>
        <v>No aplica</v>
      </c>
      <c r="BU73" s="81"/>
      <c r="BV73" s="81" t="str">
        <f>IF(BT73="No aplica",AR73,IF(AR73-#REF!&lt;=0,1,AR73-#REF!))</f>
        <v>B</v>
      </c>
      <c r="BW73" s="81"/>
      <c r="BX73" s="81" t="str">
        <f>IF(BS73="No aplica",AT73,IF(AT73-#REF!&lt;=0,1,AT73-#REF!))</f>
        <v>M</v>
      </c>
      <c r="BY73" s="81"/>
      <c r="BZ73" s="81"/>
      <c r="CA73" s="82"/>
      <c r="CB73" s="81"/>
      <c r="CC73" s="32"/>
      <c r="CD73" s="32"/>
      <c r="CE73" s="36"/>
      <c r="CF73" s="83"/>
      <c r="CG73" s="37"/>
      <c r="CH73" s="84"/>
    </row>
    <row r="74" spans="1:86" s="57" customFormat="1" ht="15" customHeight="1">
      <c r="A74" s="23"/>
      <c r="B74" s="287"/>
      <c r="C74" s="327"/>
      <c r="D74" s="327"/>
      <c r="E74" s="327"/>
      <c r="F74" s="336"/>
      <c r="G74" s="345"/>
      <c r="H74" s="345"/>
      <c r="I74" s="345"/>
      <c r="J74" s="182"/>
      <c r="K74" s="91" t="s">
        <v>89</v>
      </c>
      <c r="L74" s="91" t="s">
        <v>90</v>
      </c>
      <c r="M74" s="328"/>
      <c r="N74" s="328"/>
      <c r="O74" s="328"/>
      <c r="P74" s="328"/>
      <c r="Q74" s="328"/>
      <c r="R74" s="328"/>
      <c r="S74" s="328"/>
      <c r="T74" s="328"/>
      <c r="U74" s="328"/>
      <c r="V74" s="328"/>
      <c r="W74" s="101"/>
      <c r="X74" s="350"/>
      <c r="Y74" s="175"/>
      <c r="Z74" s="175"/>
      <c r="AA74" s="175"/>
      <c r="AB74" s="38"/>
      <c r="AC74" s="38"/>
      <c r="AD74" s="39"/>
      <c r="AE74" s="40"/>
      <c r="AF74" s="40"/>
      <c r="AG74" s="40"/>
      <c r="AH74" s="31"/>
      <c r="AI74" s="31"/>
      <c r="AJ74" s="31"/>
      <c r="AK74" s="31"/>
      <c r="AL74" s="31"/>
      <c r="AM74" s="31"/>
      <c r="AN74" s="31"/>
      <c r="AO74" s="31"/>
      <c r="AP74" s="31"/>
      <c r="AQ74" s="31"/>
      <c r="AR74" s="66"/>
      <c r="AS74" s="31"/>
      <c r="AT74" s="63"/>
      <c r="AU74" s="45"/>
      <c r="AV74" s="31"/>
      <c r="AW74" s="46"/>
      <c r="AX74" s="66"/>
      <c r="AY74" s="48"/>
      <c r="AZ74" s="49"/>
      <c r="BA74" s="50"/>
      <c r="BB74" s="50"/>
      <c r="BC74" s="50"/>
      <c r="BD74" s="50"/>
      <c r="BE74" s="50"/>
      <c r="BF74" s="50"/>
      <c r="BG74" s="50"/>
      <c r="BH74" s="50"/>
      <c r="BI74" s="50"/>
      <c r="BJ74" s="50"/>
      <c r="BK74" s="50"/>
      <c r="BL74" s="50"/>
      <c r="BM74" s="49"/>
      <c r="BN74" s="50"/>
      <c r="BO74" s="51"/>
      <c r="BP74" s="50"/>
      <c r="BQ74" s="50"/>
      <c r="BR74" s="68"/>
      <c r="BS74" s="68"/>
      <c r="BT74" s="68"/>
      <c r="BU74" s="68"/>
      <c r="BV74" s="68"/>
      <c r="BW74" s="68"/>
      <c r="BX74" s="68"/>
      <c r="BY74" s="68"/>
      <c r="BZ74" s="68"/>
      <c r="CA74" s="53"/>
      <c r="CB74" s="68"/>
      <c r="CC74" s="48"/>
      <c r="CD74" s="48"/>
      <c r="CE74" s="54"/>
      <c r="CF74" s="55"/>
      <c r="CG74" s="56"/>
      <c r="CH74" s="29"/>
    </row>
    <row r="75" spans="1:86" s="57" customFormat="1" ht="15" customHeight="1">
      <c r="A75" s="23"/>
      <c r="B75" s="288"/>
      <c r="C75" s="329"/>
      <c r="D75" s="329"/>
      <c r="E75" s="329"/>
      <c r="F75" s="337"/>
      <c r="G75" s="346"/>
      <c r="H75" s="346"/>
      <c r="I75" s="346"/>
      <c r="J75" s="182"/>
      <c r="K75" s="93" t="s">
        <v>96</v>
      </c>
      <c r="L75" s="93" t="s">
        <v>114</v>
      </c>
      <c r="M75" s="330"/>
      <c r="N75" s="330"/>
      <c r="O75" s="330"/>
      <c r="P75" s="330"/>
      <c r="Q75" s="330"/>
      <c r="R75" s="330"/>
      <c r="S75" s="330"/>
      <c r="T75" s="330"/>
      <c r="U75" s="330"/>
      <c r="V75" s="330"/>
      <c r="W75" s="94"/>
      <c r="X75" s="350"/>
      <c r="Y75" s="176"/>
      <c r="Z75" s="176"/>
      <c r="AA75" s="176"/>
      <c r="AB75" s="38"/>
      <c r="AC75" s="38"/>
      <c r="AD75" s="60"/>
      <c r="AE75" s="40" t="str">
        <f>AE73</f>
        <v>X</v>
      </c>
      <c r="AF75" s="40" t="str">
        <f>AF73</f>
        <v>X</v>
      </c>
      <c r="AG75" s="40" t="str">
        <f>AG73</f>
        <v>X</v>
      </c>
      <c r="AH75" s="58" t="str">
        <f>AH73</f>
        <v>X</v>
      </c>
      <c r="AI75" s="58"/>
      <c r="AJ75" s="58"/>
      <c r="AK75" s="58"/>
      <c r="AL75" s="58"/>
      <c r="AM75" s="31"/>
      <c r="AN75" s="58"/>
      <c r="AO75" s="58"/>
      <c r="AP75" s="58"/>
      <c r="AQ75" s="58"/>
      <c r="AR75" s="66"/>
      <c r="AS75" s="58"/>
      <c r="AT75" s="63"/>
      <c r="AU75" s="64"/>
      <c r="AV75" s="58"/>
      <c r="AW75" s="65"/>
      <c r="AX75" s="66"/>
      <c r="AY75" s="59"/>
      <c r="AZ75" s="35"/>
      <c r="BA75" s="34" t="e">
        <f>IF(X75="Detectivo: Afecta Impacto",#REF!,#REF!)</f>
        <v>#REF!</v>
      </c>
      <c r="BB75" s="34"/>
      <c r="BC75" s="34"/>
      <c r="BD75" s="34" t="e">
        <f>IF(#REF!="","",LEFT(#REF!,2))</f>
        <v>#REF!</v>
      </c>
      <c r="BE75" s="34"/>
      <c r="BF75" s="34" t="e">
        <f>IF(#REF!="","",LEFT(#REF!,2))</f>
        <v>#REF!</v>
      </c>
      <c r="BG75" s="34"/>
      <c r="BH75" s="34" t="e">
        <f>IF(#REF!="","",LEFT(#REF!,2))</f>
        <v>#REF!</v>
      </c>
      <c r="BI75" s="34"/>
      <c r="BJ75" s="34"/>
      <c r="BK75" s="34" t="e">
        <f>IF(#REF!="","",LEFT(#REF!,2))</f>
        <v>#REF!</v>
      </c>
      <c r="BL75" s="34"/>
      <c r="BM75" s="35"/>
      <c r="BN75" s="34" t="e">
        <f>IF(#REF!="","",LEFT(#REF!,2))</f>
        <v>#REF!</v>
      </c>
      <c r="BO75" s="67"/>
      <c r="BP75" s="34" t="str">
        <f>IFERROR(IF(BA75="Correctivo: Afecta Impacto",#REF!,"No aplica")," ")</f>
        <v xml:space="preserve"> </v>
      </c>
      <c r="BQ75" s="34" t="str">
        <f>IFERROR(IF(BA75="Preventivo: Afecta Probabilidad",#REF!,"No aplica")," ")</f>
        <v xml:space="preserve"> </v>
      </c>
      <c r="BR75" s="68"/>
      <c r="BS75" s="68"/>
      <c r="BT75" s="68"/>
      <c r="BU75" s="68"/>
      <c r="BV75" s="68"/>
      <c r="BW75" s="68"/>
      <c r="BX75" s="68"/>
      <c r="BY75" s="68"/>
      <c r="BZ75" s="68"/>
      <c r="CA75" s="69"/>
      <c r="CB75" s="68"/>
      <c r="CC75" s="59"/>
      <c r="CD75" s="59"/>
      <c r="CE75" s="70"/>
      <c r="CF75" s="71"/>
      <c r="CG75" s="72"/>
      <c r="CH75" s="73"/>
    </row>
    <row r="76" spans="1:86" s="57" customFormat="1" ht="25.5">
      <c r="A76" s="23"/>
      <c r="B76" s="288"/>
      <c r="C76" s="329"/>
      <c r="D76" s="329"/>
      <c r="E76" s="329"/>
      <c r="F76" s="337"/>
      <c r="G76" s="346"/>
      <c r="H76" s="346"/>
      <c r="I76" s="346"/>
      <c r="J76" s="182"/>
      <c r="K76" s="93" t="s">
        <v>97</v>
      </c>
      <c r="L76" s="93" t="s">
        <v>189</v>
      </c>
      <c r="M76" s="330"/>
      <c r="N76" s="330"/>
      <c r="O76" s="330"/>
      <c r="P76" s="330"/>
      <c r="Q76" s="330"/>
      <c r="R76" s="330"/>
      <c r="S76" s="330"/>
      <c r="T76" s="330"/>
      <c r="U76" s="330"/>
      <c r="V76" s="330"/>
      <c r="W76" s="94"/>
      <c r="X76" s="350"/>
      <c r="Y76" s="176"/>
      <c r="Z76" s="176"/>
      <c r="AA76" s="176"/>
      <c r="AB76" s="38"/>
      <c r="AC76" s="38"/>
      <c r="AD76" s="60"/>
      <c r="AE76" s="40" t="str">
        <f t="shared" ref="AE76:AH79" si="9">AE75</f>
        <v>X</v>
      </c>
      <c r="AF76" s="40" t="str">
        <f t="shared" si="9"/>
        <v>X</v>
      </c>
      <c r="AG76" s="40" t="str">
        <f t="shared" si="9"/>
        <v>X</v>
      </c>
      <c r="AH76" s="58" t="str">
        <f t="shared" si="9"/>
        <v>X</v>
      </c>
      <c r="AI76" s="58"/>
      <c r="AJ76" s="58"/>
      <c r="AK76" s="58"/>
      <c r="AL76" s="58"/>
      <c r="AM76" s="31"/>
      <c r="AN76" s="58"/>
      <c r="AO76" s="58"/>
      <c r="AP76" s="58"/>
      <c r="AQ76" s="58"/>
      <c r="AR76" s="66"/>
      <c r="AS76" s="58"/>
      <c r="AT76" s="63"/>
      <c r="AU76" s="64"/>
      <c r="AV76" s="58"/>
      <c r="AW76" s="65"/>
      <c r="AX76" s="66"/>
      <c r="AY76" s="59"/>
      <c r="AZ76" s="35"/>
      <c r="BA76" s="34" t="e">
        <f>IF(X76="Detectivo: Afecta Impacto",#REF!,#REF!)</f>
        <v>#REF!</v>
      </c>
      <c r="BB76" s="34"/>
      <c r="BC76" s="34"/>
      <c r="BD76" s="34" t="e">
        <f>IF(#REF!="","",LEFT(#REF!,2))</f>
        <v>#REF!</v>
      </c>
      <c r="BE76" s="34"/>
      <c r="BF76" s="34" t="e">
        <f>IF(#REF!="","",LEFT(#REF!,2))</f>
        <v>#REF!</v>
      </c>
      <c r="BG76" s="34"/>
      <c r="BH76" s="34" t="e">
        <f>IF(#REF!="","",LEFT(#REF!,2))</f>
        <v>#REF!</v>
      </c>
      <c r="BI76" s="34"/>
      <c r="BJ76" s="34"/>
      <c r="BK76" s="34" t="e">
        <f>IF(#REF!="","",LEFT(#REF!,2))</f>
        <v>#REF!</v>
      </c>
      <c r="BL76" s="34"/>
      <c r="BM76" s="35"/>
      <c r="BN76" s="34" t="e">
        <f>IF(#REF!="","",LEFT(#REF!,2))</f>
        <v>#REF!</v>
      </c>
      <c r="BO76" s="67"/>
      <c r="BP76" s="34" t="str">
        <f>IFERROR(IF(BA76="Correctivo: Afecta Impacto",#REF!,"No aplica")," ")</f>
        <v xml:space="preserve"> </v>
      </c>
      <c r="BQ76" s="34" t="str">
        <f>IFERROR(IF(BA76="Preventivo: Afecta Probabilidad",#REF!,"No aplica")," ")</f>
        <v xml:space="preserve"> </v>
      </c>
      <c r="BR76" s="68"/>
      <c r="BS76" s="68"/>
      <c r="BT76" s="68"/>
      <c r="BU76" s="68"/>
      <c r="BV76" s="68"/>
      <c r="BW76" s="68"/>
      <c r="BX76" s="68"/>
      <c r="BY76" s="68"/>
      <c r="BZ76" s="68"/>
      <c r="CA76" s="69"/>
      <c r="CB76" s="68"/>
      <c r="CC76" s="59"/>
      <c r="CD76" s="59"/>
      <c r="CE76" s="70"/>
      <c r="CF76" s="71"/>
      <c r="CG76" s="72"/>
      <c r="CH76" s="73"/>
    </row>
    <row r="77" spans="1:86" s="57" customFormat="1" ht="15" customHeight="1">
      <c r="A77" s="23"/>
      <c r="B77" s="288"/>
      <c r="C77" s="329"/>
      <c r="D77" s="329"/>
      <c r="E77" s="329"/>
      <c r="F77" s="337"/>
      <c r="G77" s="346"/>
      <c r="H77" s="346"/>
      <c r="I77" s="346"/>
      <c r="J77" s="182"/>
      <c r="K77" s="93" t="s">
        <v>98</v>
      </c>
      <c r="L77" s="93" t="s">
        <v>116</v>
      </c>
      <c r="M77" s="330"/>
      <c r="N77" s="330"/>
      <c r="O77" s="330"/>
      <c r="P77" s="330"/>
      <c r="Q77" s="330"/>
      <c r="R77" s="330"/>
      <c r="S77" s="330"/>
      <c r="T77" s="330"/>
      <c r="U77" s="330"/>
      <c r="V77" s="330"/>
      <c r="W77" s="94"/>
      <c r="X77" s="350"/>
      <c r="Y77" s="176"/>
      <c r="Z77" s="176"/>
      <c r="AA77" s="176"/>
      <c r="AB77" s="38"/>
      <c r="AC77" s="38"/>
      <c r="AD77" s="60"/>
      <c r="AE77" s="40" t="str">
        <f t="shared" si="9"/>
        <v>X</v>
      </c>
      <c r="AF77" s="40" t="str">
        <f t="shared" si="9"/>
        <v>X</v>
      </c>
      <c r="AG77" s="40" t="str">
        <f t="shared" si="9"/>
        <v>X</v>
      </c>
      <c r="AH77" s="58" t="str">
        <f t="shared" si="9"/>
        <v>X</v>
      </c>
      <c r="AI77" s="58"/>
      <c r="AJ77" s="58"/>
      <c r="AK77" s="58"/>
      <c r="AL77" s="58"/>
      <c r="AM77" s="31"/>
      <c r="AN77" s="58"/>
      <c r="AO77" s="58"/>
      <c r="AP77" s="58"/>
      <c r="AQ77" s="58"/>
      <c r="AR77" s="66"/>
      <c r="AS77" s="58"/>
      <c r="AT77" s="63"/>
      <c r="AU77" s="64"/>
      <c r="AV77" s="58"/>
      <c r="AW77" s="65"/>
      <c r="AX77" s="66"/>
      <c r="AY77" s="59"/>
      <c r="AZ77" s="35"/>
      <c r="BA77" s="34" t="e">
        <f>IF(X77="Detectivo: Afecta Impacto",#REF!,#REF!)</f>
        <v>#REF!</v>
      </c>
      <c r="BB77" s="34"/>
      <c r="BC77" s="34"/>
      <c r="BD77" s="34" t="e">
        <f>IF(#REF!="","",LEFT(#REF!,2))</f>
        <v>#REF!</v>
      </c>
      <c r="BE77" s="34"/>
      <c r="BF77" s="34" t="e">
        <f>IF(#REF!="","",LEFT(#REF!,2))</f>
        <v>#REF!</v>
      </c>
      <c r="BG77" s="34"/>
      <c r="BH77" s="34" t="e">
        <f>IF(#REF!="","",LEFT(#REF!,2))</f>
        <v>#REF!</v>
      </c>
      <c r="BI77" s="34"/>
      <c r="BJ77" s="34"/>
      <c r="BK77" s="34" t="e">
        <f>IF(#REF!="","",LEFT(#REF!,2))</f>
        <v>#REF!</v>
      </c>
      <c r="BL77" s="34"/>
      <c r="BM77" s="35"/>
      <c r="BN77" s="34" t="e">
        <f>IF(#REF!="","",LEFT(#REF!,2))</f>
        <v>#REF!</v>
      </c>
      <c r="BO77" s="67"/>
      <c r="BP77" s="34" t="str">
        <f>IFERROR(IF(BA77="Correctivo: Afecta Impacto",#REF!,"No aplica")," ")</f>
        <v xml:space="preserve"> </v>
      </c>
      <c r="BQ77" s="34" t="str">
        <f>IFERROR(IF(BA77="Preventivo: Afecta Probabilidad",#REF!,"No aplica")," ")</f>
        <v xml:space="preserve"> </v>
      </c>
      <c r="BR77" s="68"/>
      <c r="BS77" s="68"/>
      <c r="BT77" s="68"/>
      <c r="BU77" s="68"/>
      <c r="BV77" s="68"/>
      <c r="BW77" s="68"/>
      <c r="BX77" s="68"/>
      <c r="BY77" s="68"/>
      <c r="BZ77" s="68"/>
      <c r="CA77" s="69"/>
      <c r="CB77" s="68"/>
      <c r="CC77" s="59"/>
      <c r="CD77" s="59"/>
      <c r="CE77" s="70"/>
      <c r="CF77" s="71"/>
      <c r="CG77" s="85"/>
      <c r="CH77" s="73"/>
    </row>
    <row r="78" spans="1:86" s="57" customFormat="1" ht="15" customHeight="1">
      <c r="A78" s="23"/>
      <c r="B78" s="288"/>
      <c r="C78" s="329"/>
      <c r="D78" s="329"/>
      <c r="E78" s="329"/>
      <c r="F78" s="337"/>
      <c r="G78" s="346"/>
      <c r="H78" s="346"/>
      <c r="I78" s="346"/>
      <c r="J78" s="182"/>
      <c r="K78" s="93" t="s">
        <v>117</v>
      </c>
      <c r="L78" s="93" t="s">
        <v>118</v>
      </c>
      <c r="M78" s="330"/>
      <c r="N78" s="330"/>
      <c r="O78" s="330"/>
      <c r="P78" s="330"/>
      <c r="Q78" s="330"/>
      <c r="R78" s="330"/>
      <c r="S78" s="330"/>
      <c r="T78" s="330"/>
      <c r="U78" s="330"/>
      <c r="V78" s="330"/>
      <c r="W78" s="94"/>
      <c r="X78" s="350"/>
      <c r="Y78" s="176"/>
      <c r="Z78" s="176"/>
      <c r="AA78" s="176"/>
      <c r="AB78" s="38"/>
      <c r="AC78" s="38"/>
      <c r="AD78" s="60"/>
      <c r="AE78" s="40" t="str">
        <f t="shared" si="9"/>
        <v>X</v>
      </c>
      <c r="AF78" s="40" t="str">
        <f t="shared" si="9"/>
        <v>X</v>
      </c>
      <c r="AG78" s="40" t="str">
        <f t="shared" si="9"/>
        <v>X</v>
      </c>
      <c r="AH78" s="58" t="str">
        <f t="shared" si="9"/>
        <v>X</v>
      </c>
      <c r="AI78" s="58"/>
      <c r="AJ78" s="58"/>
      <c r="AK78" s="58"/>
      <c r="AL78" s="58"/>
      <c r="AM78" s="31"/>
      <c r="AN78" s="58"/>
      <c r="AO78" s="58"/>
      <c r="AP78" s="58"/>
      <c r="AQ78" s="58"/>
      <c r="AR78" s="66"/>
      <c r="AS78" s="58"/>
      <c r="AT78" s="63"/>
      <c r="AU78" s="64"/>
      <c r="AV78" s="58"/>
      <c r="AW78" s="65"/>
      <c r="AX78" s="66"/>
      <c r="AY78" s="59"/>
      <c r="AZ78" s="35"/>
      <c r="BA78" s="34" t="e">
        <f>IF(X78="Detectivo: Afecta Impacto",#REF!,#REF!)</f>
        <v>#REF!</v>
      </c>
      <c r="BB78" s="34"/>
      <c r="BC78" s="34"/>
      <c r="BD78" s="34" t="e">
        <f>IF(#REF!="","",LEFT(#REF!,2))</f>
        <v>#REF!</v>
      </c>
      <c r="BE78" s="34"/>
      <c r="BF78" s="34" t="e">
        <f>IF(#REF!="","",LEFT(#REF!,2))</f>
        <v>#REF!</v>
      </c>
      <c r="BG78" s="34"/>
      <c r="BH78" s="34" t="e">
        <f>IF(#REF!="","",LEFT(#REF!,2))</f>
        <v>#REF!</v>
      </c>
      <c r="BI78" s="34"/>
      <c r="BJ78" s="34"/>
      <c r="BK78" s="34" t="e">
        <f>IF(#REF!="","",LEFT(#REF!,2))</f>
        <v>#REF!</v>
      </c>
      <c r="BL78" s="34"/>
      <c r="BM78" s="35"/>
      <c r="BN78" s="34" t="e">
        <f>IF(#REF!="","",LEFT(#REF!,2))</f>
        <v>#REF!</v>
      </c>
      <c r="BO78" s="67"/>
      <c r="BP78" s="34" t="str">
        <f>IFERROR(IF(BA78="Correctivo: Afecta Impacto",#REF!,"No aplica")," ")</f>
        <v xml:space="preserve"> </v>
      </c>
      <c r="BQ78" s="34" t="str">
        <f>IFERROR(IF(BA78="Preventivo: Afecta Probabilidad",#REF!,"No aplica")," ")</f>
        <v xml:space="preserve"> </v>
      </c>
      <c r="BR78" s="68"/>
      <c r="BS78" s="68"/>
      <c r="BT78" s="68"/>
      <c r="BU78" s="68"/>
      <c r="BV78" s="68"/>
      <c r="BW78" s="68"/>
      <c r="BX78" s="68"/>
      <c r="BY78" s="68"/>
      <c r="BZ78" s="68"/>
      <c r="CA78" s="69"/>
      <c r="CB78" s="68"/>
      <c r="CC78" s="59"/>
      <c r="CD78" s="59"/>
      <c r="CE78" s="70"/>
      <c r="CF78" s="71"/>
      <c r="CG78" s="85"/>
      <c r="CH78" s="73"/>
    </row>
    <row r="79" spans="1:86" s="57" customFormat="1" ht="26.25" thickBot="1">
      <c r="A79" s="23"/>
      <c r="B79" s="289"/>
      <c r="C79" s="331"/>
      <c r="D79" s="331"/>
      <c r="E79" s="331"/>
      <c r="F79" s="338"/>
      <c r="G79" s="347"/>
      <c r="H79" s="347"/>
      <c r="I79" s="347"/>
      <c r="J79" s="193"/>
      <c r="K79" s="97" t="s">
        <v>119</v>
      </c>
      <c r="L79" s="97" t="s">
        <v>120</v>
      </c>
      <c r="M79" s="332"/>
      <c r="N79" s="332"/>
      <c r="O79" s="332"/>
      <c r="P79" s="332"/>
      <c r="Q79" s="332"/>
      <c r="R79" s="332"/>
      <c r="S79" s="332"/>
      <c r="T79" s="332"/>
      <c r="U79" s="332"/>
      <c r="V79" s="332"/>
      <c r="W79" s="290"/>
      <c r="X79" s="351"/>
      <c r="Y79" s="177"/>
      <c r="Z79" s="177"/>
      <c r="AA79" s="177"/>
      <c r="AB79" s="38"/>
      <c r="AC79" s="38"/>
      <c r="AD79" s="60"/>
      <c r="AE79" s="40" t="str">
        <f t="shared" si="9"/>
        <v>X</v>
      </c>
      <c r="AF79" s="40" t="str">
        <f t="shared" si="9"/>
        <v>X</v>
      </c>
      <c r="AG79" s="40" t="str">
        <f t="shared" si="9"/>
        <v>X</v>
      </c>
      <c r="AH79" s="58" t="str">
        <f t="shared" si="9"/>
        <v>X</v>
      </c>
      <c r="AI79" s="58"/>
      <c r="AJ79" s="58"/>
      <c r="AK79" s="58"/>
      <c r="AL79" s="58"/>
      <c r="AM79" s="31"/>
      <c r="AN79" s="58"/>
      <c r="AO79" s="58"/>
      <c r="AP79" s="58"/>
      <c r="AQ79" s="58"/>
      <c r="AR79" s="66"/>
      <c r="AS79" s="58"/>
      <c r="AT79" s="63"/>
      <c r="AU79" s="64"/>
      <c r="AV79" s="58"/>
      <c r="AW79" s="65"/>
      <c r="AX79" s="66"/>
      <c r="AY79" s="59"/>
      <c r="AZ79" s="35"/>
      <c r="BA79" s="34" t="e">
        <f>IF(X79="Detectivo: Afecta Impacto",#REF!,#REF!)</f>
        <v>#REF!</v>
      </c>
      <c r="BB79" s="34"/>
      <c r="BC79" s="34"/>
      <c r="BD79" s="34" t="e">
        <f>IF(#REF!="","",LEFT(#REF!,2))</f>
        <v>#REF!</v>
      </c>
      <c r="BE79" s="34"/>
      <c r="BF79" s="34" t="e">
        <f>IF(#REF!="","",LEFT(#REF!,2))</f>
        <v>#REF!</v>
      </c>
      <c r="BG79" s="34"/>
      <c r="BH79" s="34" t="e">
        <f>IF(#REF!="","",LEFT(#REF!,2))</f>
        <v>#REF!</v>
      </c>
      <c r="BI79" s="34"/>
      <c r="BJ79" s="34"/>
      <c r="BK79" s="34" t="e">
        <f>IF(#REF!="","",LEFT(#REF!,2))</f>
        <v>#REF!</v>
      </c>
      <c r="BL79" s="34"/>
      <c r="BM79" s="35"/>
      <c r="BN79" s="34" t="e">
        <f>IF(#REF!="","",LEFT(#REF!,2))</f>
        <v>#REF!</v>
      </c>
      <c r="BO79" s="67"/>
      <c r="BP79" s="34" t="str">
        <f>IFERROR(IF(BA79="Correctivo: Afecta Impacto",#REF!,"No aplica")," ")</f>
        <v xml:space="preserve"> </v>
      </c>
      <c r="BQ79" s="34" t="str">
        <f>IFERROR(IF(BA79="Preventivo: Afecta Probabilidad",#REF!,"No aplica")," ")</f>
        <v xml:space="preserve"> </v>
      </c>
      <c r="BR79" s="68"/>
      <c r="BS79" s="68"/>
      <c r="BT79" s="68"/>
      <c r="BU79" s="68"/>
      <c r="BV79" s="68"/>
      <c r="BW79" s="68"/>
      <c r="BX79" s="68"/>
      <c r="BY79" s="68"/>
      <c r="BZ79" s="68"/>
      <c r="CA79" s="69"/>
      <c r="CB79" s="68"/>
      <c r="CC79" s="59"/>
      <c r="CD79" s="59"/>
      <c r="CE79" s="70"/>
      <c r="CF79" s="71"/>
      <c r="CG79" s="85"/>
      <c r="CH79" s="73"/>
    </row>
    <row r="80" spans="1:86"/>
    <row r="81"/>
    <row r="82"/>
  </sheetData>
  <protectedRanges>
    <protectedRange sqref="BN20:BN79 BD20:BD79 BK20:BK79 BH20:BH79 BF20:BF79" name="Rango2_1_1"/>
  </protectedRanges>
  <mergeCells count="301">
    <mergeCell ref="G12:V12"/>
    <mergeCell ref="B2:E6"/>
    <mergeCell ref="F2:AA4"/>
    <mergeCell ref="F5:AA6"/>
    <mergeCell ref="B9:F9"/>
    <mergeCell ref="B10:F11"/>
    <mergeCell ref="G11:V11"/>
    <mergeCell ref="X20:X22"/>
    <mergeCell ref="X23:X26"/>
    <mergeCell ref="B14:L14"/>
    <mergeCell ref="M14:V14"/>
    <mergeCell ref="W14:AA14"/>
    <mergeCell ref="B15:B19"/>
    <mergeCell ref="C15:E17"/>
    <mergeCell ref="F15:F19"/>
    <mergeCell ref="G15:G19"/>
    <mergeCell ref="H15:H19"/>
    <mergeCell ref="I15:I19"/>
    <mergeCell ref="AH15:AH19"/>
    <mergeCell ref="BX15:BX19"/>
    <mergeCell ref="M17:M19"/>
    <mergeCell ref="N17:N19"/>
    <mergeCell ref="O17:O19"/>
    <mergeCell ref="P17:P19"/>
    <mergeCell ref="Q17:Q19"/>
    <mergeCell ref="AE15:AG17"/>
    <mergeCell ref="AF18:AF19"/>
    <mergeCell ref="AG18:AG19"/>
    <mergeCell ref="Y15:Y19"/>
    <mergeCell ref="Z15:Z19"/>
    <mergeCell ref="AA15:AA19"/>
    <mergeCell ref="M15:O16"/>
    <mergeCell ref="P15:P16"/>
    <mergeCell ref="Q15:S16"/>
    <mergeCell ref="T15:V16"/>
    <mergeCell ref="W15:X16"/>
    <mergeCell ref="R17:R19"/>
    <mergeCell ref="S17:S19"/>
    <mergeCell ref="T17:T19"/>
    <mergeCell ref="G20:G22"/>
    <mergeCell ref="C18:C19"/>
    <mergeCell ref="D18:D19"/>
    <mergeCell ref="E18:E19"/>
    <mergeCell ref="K18:K19"/>
    <mergeCell ref="L18:L19"/>
    <mergeCell ref="AE18:AE19"/>
    <mergeCell ref="W17:W19"/>
    <mergeCell ref="X17:X19"/>
    <mergeCell ref="K15:L17"/>
    <mergeCell ref="J20:J22"/>
    <mergeCell ref="AA20:AA22"/>
    <mergeCell ref="Y20:Y22"/>
    <mergeCell ref="Z20:Z22"/>
    <mergeCell ref="J15:J19"/>
    <mergeCell ref="N20:N22"/>
    <mergeCell ref="U17:U19"/>
    <mergeCell ref="V17:V19"/>
    <mergeCell ref="B23:B26"/>
    <mergeCell ref="C23:C26"/>
    <mergeCell ref="D23:D26"/>
    <mergeCell ref="E23:E26"/>
    <mergeCell ref="F23:F26"/>
    <mergeCell ref="G23:G26"/>
    <mergeCell ref="H23:H26"/>
    <mergeCell ref="I23:I26"/>
    <mergeCell ref="V20:V22"/>
    <mergeCell ref="Q20:Q22"/>
    <mergeCell ref="R20:R22"/>
    <mergeCell ref="S20:S22"/>
    <mergeCell ref="T20:T22"/>
    <mergeCell ref="U20:U22"/>
    <mergeCell ref="H20:H22"/>
    <mergeCell ref="I20:I22"/>
    <mergeCell ref="B20:B22"/>
    <mergeCell ref="C20:C22"/>
    <mergeCell ref="D20:D22"/>
    <mergeCell ref="E20:E22"/>
    <mergeCell ref="F20:F22"/>
    <mergeCell ref="O20:O22"/>
    <mergeCell ref="P20:P22"/>
    <mergeCell ref="M20:M22"/>
    <mergeCell ref="E27:E30"/>
    <mergeCell ref="F27:F30"/>
    <mergeCell ref="G27:G30"/>
    <mergeCell ref="Y23:Y26"/>
    <mergeCell ref="Z23:Z26"/>
    <mergeCell ref="AA23:AA26"/>
    <mergeCell ref="S23:S26"/>
    <mergeCell ref="T23:T26"/>
    <mergeCell ref="U23:U26"/>
    <mergeCell ref="V23:V26"/>
    <mergeCell ref="M23:M26"/>
    <mergeCell ref="N23:N26"/>
    <mergeCell ref="O23:O26"/>
    <mergeCell ref="P23:P26"/>
    <mergeCell ref="Q23:Q26"/>
    <mergeCell ref="R23:R26"/>
    <mergeCell ref="AA27:AA30"/>
    <mergeCell ref="Y27:Y30"/>
    <mergeCell ref="Z27:Z30"/>
    <mergeCell ref="J23:J26"/>
    <mergeCell ref="X27:X30"/>
    <mergeCell ref="B31:B36"/>
    <mergeCell ref="C31:C36"/>
    <mergeCell ref="D31:D36"/>
    <mergeCell ref="E31:E36"/>
    <mergeCell ref="F31:F36"/>
    <mergeCell ref="G31:G36"/>
    <mergeCell ref="H31:H36"/>
    <mergeCell ref="I31:I36"/>
    <mergeCell ref="V27:V30"/>
    <mergeCell ref="Q27:Q30"/>
    <mergeCell ref="R27:R30"/>
    <mergeCell ref="S27:S30"/>
    <mergeCell ref="T27:T30"/>
    <mergeCell ref="U27:U30"/>
    <mergeCell ref="H27:H30"/>
    <mergeCell ref="I27:I30"/>
    <mergeCell ref="M27:M30"/>
    <mergeCell ref="N27:N30"/>
    <mergeCell ref="O27:O30"/>
    <mergeCell ref="P27:P30"/>
    <mergeCell ref="B27:B30"/>
    <mergeCell ref="J27:J30"/>
    <mergeCell ref="C27:C30"/>
    <mergeCell ref="D27:D30"/>
    <mergeCell ref="F37:F41"/>
    <mergeCell ref="G37:G41"/>
    <mergeCell ref="Y31:Y36"/>
    <mergeCell ref="Z31:Z36"/>
    <mergeCell ref="AA31:AA36"/>
    <mergeCell ref="S31:S36"/>
    <mergeCell ref="T31:T36"/>
    <mergeCell ref="U31:U36"/>
    <mergeCell ref="V31:V36"/>
    <mergeCell ref="M31:M36"/>
    <mergeCell ref="N31:N36"/>
    <mergeCell ref="O31:O36"/>
    <mergeCell ref="P31:P36"/>
    <mergeCell ref="Q31:Q36"/>
    <mergeCell ref="R31:R36"/>
    <mergeCell ref="J31:J36"/>
    <mergeCell ref="J37:J41"/>
    <mergeCell ref="AA37:AA41"/>
    <mergeCell ref="Y37:Y41"/>
    <mergeCell ref="Z37:Z41"/>
    <mergeCell ref="X37:X41"/>
    <mergeCell ref="B42:B46"/>
    <mergeCell ref="C42:C46"/>
    <mergeCell ref="D42:D46"/>
    <mergeCell ref="E42:E46"/>
    <mergeCell ref="F42:F46"/>
    <mergeCell ref="G42:G46"/>
    <mergeCell ref="H42:H46"/>
    <mergeCell ref="I42:I46"/>
    <mergeCell ref="V37:V41"/>
    <mergeCell ref="Q37:Q41"/>
    <mergeCell ref="R37:R41"/>
    <mergeCell ref="S37:S41"/>
    <mergeCell ref="T37:T41"/>
    <mergeCell ref="U37:U41"/>
    <mergeCell ref="H37:H41"/>
    <mergeCell ref="I37:I41"/>
    <mergeCell ref="M37:M41"/>
    <mergeCell ref="N37:N41"/>
    <mergeCell ref="O37:O41"/>
    <mergeCell ref="P37:P41"/>
    <mergeCell ref="B37:B41"/>
    <mergeCell ref="C37:C41"/>
    <mergeCell ref="D37:D41"/>
    <mergeCell ref="E37:E41"/>
    <mergeCell ref="E47:E53"/>
    <mergeCell ref="F47:F53"/>
    <mergeCell ref="G47:G53"/>
    <mergeCell ref="Y42:Y46"/>
    <mergeCell ref="Z42:Z46"/>
    <mergeCell ref="AA42:AA46"/>
    <mergeCell ref="S42:S46"/>
    <mergeCell ref="T42:T46"/>
    <mergeCell ref="U42:U46"/>
    <mergeCell ref="V42:V46"/>
    <mergeCell ref="M42:M46"/>
    <mergeCell ref="N42:N46"/>
    <mergeCell ref="O42:O46"/>
    <mergeCell ref="P42:P46"/>
    <mergeCell ref="Q42:Q46"/>
    <mergeCell ref="R42:R46"/>
    <mergeCell ref="AA47:AA53"/>
    <mergeCell ref="Y47:Y53"/>
    <mergeCell ref="Z47:Z53"/>
    <mergeCell ref="J42:J46"/>
    <mergeCell ref="X47:X53"/>
    <mergeCell ref="X42:X45"/>
    <mergeCell ref="B54:B58"/>
    <mergeCell ref="C54:C58"/>
    <mergeCell ref="D54:D58"/>
    <mergeCell ref="E54:E58"/>
    <mergeCell ref="F54:F58"/>
    <mergeCell ref="G54:G58"/>
    <mergeCell ref="H54:H58"/>
    <mergeCell ref="I54:I58"/>
    <mergeCell ref="V47:V53"/>
    <mergeCell ref="Q47:Q53"/>
    <mergeCell ref="R47:R53"/>
    <mergeCell ref="S47:S53"/>
    <mergeCell ref="T47:T53"/>
    <mergeCell ref="U47:U53"/>
    <mergeCell ref="H47:H53"/>
    <mergeCell ref="I47:I53"/>
    <mergeCell ref="M47:M53"/>
    <mergeCell ref="N47:N53"/>
    <mergeCell ref="O47:O53"/>
    <mergeCell ref="P47:P53"/>
    <mergeCell ref="B47:B53"/>
    <mergeCell ref="J47:J53"/>
    <mergeCell ref="C47:C53"/>
    <mergeCell ref="D47:D53"/>
    <mergeCell ref="E59:E66"/>
    <mergeCell ref="F59:F66"/>
    <mergeCell ref="G59:G66"/>
    <mergeCell ref="Y54:Y58"/>
    <mergeCell ref="Z54:Z58"/>
    <mergeCell ref="AA54:AA58"/>
    <mergeCell ref="S54:S58"/>
    <mergeCell ref="T54:T58"/>
    <mergeCell ref="U54:U58"/>
    <mergeCell ref="V54:V58"/>
    <mergeCell ref="M54:M58"/>
    <mergeCell ref="N54:N58"/>
    <mergeCell ref="O54:O58"/>
    <mergeCell ref="P54:P58"/>
    <mergeCell ref="Q54:Q58"/>
    <mergeCell ref="R54:R58"/>
    <mergeCell ref="J54:J58"/>
    <mergeCell ref="J59:J66"/>
    <mergeCell ref="AA59:AA66"/>
    <mergeCell ref="Y59:Y66"/>
    <mergeCell ref="Z59:Z66"/>
    <mergeCell ref="X54:X55"/>
    <mergeCell ref="X59:X66"/>
    <mergeCell ref="B67:B72"/>
    <mergeCell ref="C67:C72"/>
    <mergeCell ref="D67:D72"/>
    <mergeCell ref="E67:E72"/>
    <mergeCell ref="F67:F72"/>
    <mergeCell ref="G67:G72"/>
    <mergeCell ref="H67:H72"/>
    <mergeCell ref="I67:I72"/>
    <mergeCell ref="V59:V66"/>
    <mergeCell ref="Q59:Q66"/>
    <mergeCell ref="R59:R66"/>
    <mergeCell ref="S59:S66"/>
    <mergeCell ref="T59:T66"/>
    <mergeCell ref="U59:U66"/>
    <mergeCell ref="H59:H66"/>
    <mergeCell ref="I59:I66"/>
    <mergeCell ref="M59:M66"/>
    <mergeCell ref="N59:N66"/>
    <mergeCell ref="O59:O66"/>
    <mergeCell ref="P59:P66"/>
    <mergeCell ref="B59:B66"/>
    <mergeCell ref="J67:J72"/>
    <mergeCell ref="C59:C66"/>
    <mergeCell ref="D59:D66"/>
    <mergeCell ref="Y67:Y72"/>
    <mergeCell ref="Z67:Z72"/>
    <mergeCell ref="AA67:AA72"/>
    <mergeCell ref="S67:S72"/>
    <mergeCell ref="T67:T72"/>
    <mergeCell ref="U67:U72"/>
    <mergeCell ref="V67:V72"/>
    <mergeCell ref="M67:M72"/>
    <mergeCell ref="N67:N72"/>
    <mergeCell ref="O67:O72"/>
    <mergeCell ref="P67:P72"/>
    <mergeCell ref="Q67:Q72"/>
    <mergeCell ref="R67:R72"/>
    <mergeCell ref="X67:X72"/>
    <mergeCell ref="H73:H79"/>
    <mergeCell ref="I73:I79"/>
    <mergeCell ref="M73:M79"/>
    <mergeCell ref="N73:N79"/>
    <mergeCell ref="O73:O79"/>
    <mergeCell ref="P73:P79"/>
    <mergeCell ref="B73:B79"/>
    <mergeCell ref="C73:C79"/>
    <mergeCell ref="D73:D79"/>
    <mergeCell ref="E73:E79"/>
    <mergeCell ref="F73:F79"/>
    <mergeCell ref="G73:G79"/>
    <mergeCell ref="J73:J79"/>
    <mergeCell ref="AA73:AA79"/>
    <mergeCell ref="V73:V79"/>
    <mergeCell ref="Y73:Y79"/>
    <mergeCell ref="Z73:Z79"/>
    <mergeCell ref="Q73:Q79"/>
    <mergeCell ref="R73:R79"/>
    <mergeCell ref="S73:S79"/>
    <mergeCell ref="T73:T79"/>
    <mergeCell ref="U73:U79"/>
    <mergeCell ref="X73:X79"/>
  </mergeCells>
  <phoneticPr fontId="14" type="noConversion"/>
  <conditionalFormatting sqref="K20:L21 K23:L24 M37:O46 M20:O30 M54:O79 M47:P53">
    <cfRule type="expression" dxfId="16" priority="58">
      <formula>$AE20=0</formula>
    </cfRule>
  </conditionalFormatting>
  <conditionalFormatting sqref="P20:P46 P54:P79">
    <cfRule type="expression" dxfId="15" priority="59">
      <formula>$AF20=0</formula>
    </cfRule>
  </conditionalFormatting>
  <conditionalFormatting sqref="S37 S59:S60 S42 S47:S48 S27 S31 S54:S55 S67:S68 S73:S74 S20:S23">
    <cfRule type="expression" dxfId="14" priority="60">
      <formula>$AG20=0</formula>
    </cfRule>
  </conditionalFormatting>
  <conditionalFormatting sqref="Q27:R27 Q31:R31 Q37:R37 Q42:R42 Q47:R48 Q54:R55 Q67:R68 R59:R60 Q73:R74 Q20:R23">
    <cfRule type="expression" dxfId="13" priority="61">
      <formula>IF($AF20=0,$AG20=0)</formula>
    </cfRule>
  </conditionalFormatting>
  <conditionalFormatting sqref="K22:L22">
    <cfRule type="expression" dxfId="12" priority="71">
      <formula>#REF!=0</formula>
    </cfRule>
  </conditionalFormatting>
  <conditionalFormatting sqref="K28:L29 K25:L25 L37:L40 L43:L44 K45:L45 L48:L52 L56:L57 L61:L65 L69:L71 L75:L78">
    <cfRule type="expression" dxfId="11" priority="73">
      <formula>$AE26=0</formula>
    </cfRule>
  </conditionalFormatting>
  <conditionalFormatting sqref="K27:L27">
    <cfRule type="expression" dxfId="10" priority="12">
      <formula>$AE27=0</formula>
    </cfRule>
  </conditionalFormatting>
  <conditionalFormatting sqref="K30:L30 K26:L26 K41:L41 K46:L46 L53 L66 L72 L79 L58">
    <cfRule type="expression" dxfId="9" priority="80">
      <formula>#REF!=0</formula>
    </cfRule>
  </conditionalFormatting>
  <conditionalFormatting sqref="L31:L36">
    <cfRule type="expression" dxfId="8" priority="10">
      <formula>#REF!=0</formula>
    </cfRule>
  </conditionalFormatting>
  <conditionalFormatting sqref="K31:K36">
    <cfRule type="expression" dxfId="7" priority="9">
      <formula>#REF!=0</formula>
    </cfRule>
  </conditionalFormatting>
  <conditionalFormatting sqref="K47:L47">
    <cfRule type="expression" dxfId="6" priority="8">
      <formula>$AE42=0</formula>
    </cfRule>
  </conditionalFormatting>
  <conditionalFormatting sqref="K42:L42">
    <cfRule type="expression" dxfId="5" priority="5">
      <formula>$AE37=0</formula>
    </cfRule>
  </conditionalFormatting>
  <conditionalFormatting sqref="L55 L60 L68 L73:L74">
    <cfRule type="expression" dxfId="4" priority="81">
      <formula>$AE57=0</formula>
    </cfRule>
  </conditionalFormatting>
  <conditionalFormatting sqref="K54:L54">
    <cfRule type="expression" dxfId="3" priority="4">
      <formula>$AE49=0</formula>
    </cfRule>
  </conditionalFormatting>
  <conditionalFormatting sqref="K59:L59">
    <cfRule type="expression" dxfId="2" priority="3">
      <formula>$AE54=0</formula>
    </cfRule>
  </conditionalFormatting>
  <conditionalFormatting sqref="K67:L67">
    <cfRule type="expression" dxfId="1" priority="2">
      <formula>$AE62=0</formula>
    </cfRule>
  </conditionalFormatting>
  <conditionalFormatting sqref="M31:O36">
    <cfRule type="expression" dxfId="0" priority="1">
      <formula>$AF31=0</formula>
    </cfRule>
  </conditionalFormatting>
  <pageMargins left="0.7" right="0.7" top="0.75" bottom="0.75" header="0.3" footer="0.3"/>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ADMTIC09</dc:creator>
  <cp:lastModifiedBy>USUARIO</cp:lastModifiedBy>
  <cp:lastPrinted>2023-02-01T14:43:00Z</cp:lastPrinted>
  <dcterms:created xsi:type="dcterms:W3CDTF">2022-05-18T14:55:37Z</dcterms:created>
  <dcterms:modified xsi:type="dcterms:W3CDTF">2023-02-03T22:18:42Z</dcterms:modified>
</cp:coreProperties>
</file>