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<sst xmlns="http://schemas.openxmlformats.org/spreadsheetml/2006/main" count="1730" uniqueCount="404">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</sst>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21">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0" fillId="0" borderId="19"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2" fillId="2" borderId="4" xfId="9" applyFont="1" applyFill="1" applyBorder="1" applyAlignment="1" applyProtection="1">
      <alignment horizontal="center" vertical="center" wrapText="1"/>
      <protection locked="0"/>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 fillId="0" borderId="19" xfId="9" applyFont="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 fillId="0" borderId="19" xfId="9" applyFont="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2" fillId="2" borderId="0" xfId="0" applyFont="1" applyFill="1" applyAlignment="1">
      <alignment horizontal="center" vertical="center" wrapText="1"/>
    </xf>
    <xf numFmtId="0" fontId="0" fillId="0" borderId="19"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wrapText="1"/>
      <protection locked="0"/>
    </xf>
    <xf numFmtId="0" fontId="0" fillId="0" borderId="9" xfId="0" applyBorder="1"/>
    <xf numFmtId="49" fontId="1" fillId="0" borderId="26" xfId="6" applyFont="1" applyBorder="1" applyAlignment="1" applyProtection="1">
      <alignment horizontal="center" vertical="center"/>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6" fillId="2" borderId="28" xfId="0" applyFont="1" applyFill="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4048125</xdr:colOff>
      <xdr:row>1</xdr:row>
      <xdr:rowOff>76200</xdr:rowOff>
    </xdr:from>
    <xdr:to>
      <xdr:col>2</xdr:col>
      <xdr:colOff>4752975</xdr:colOff>
      <xdr:row>1</xdr:row>
      <xdr:rowOff>704850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47650"/>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1333722</xdr:colOff>
      <xdr:row>1</xdr:row>
      <xdr:rowOff>29018</xdr:rowOff>
    </xdr:from>
    <xdr:to>
      <xdr:col>16</xdr:col>
      <xdr:colOff>116737</xdr:colOff>
      <xdr:row>1</xdr:row>
      <xdr:rowOff>709502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59322" y="200468"/>
          <a:ext cx="1402390" cy="680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riesgoensalud@subredsur.gov.co" TargetMode="External"/><Relationship Id="rId7" Type="http://schemas.openxmlformats.org/officeDocument/2006/relationships/comments" Target="../comments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1"/>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42"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42"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9</v>
      </c>
      <c r="E29" s="41">
        <v>10</v>
      </c>
      <c r="F29" s="41">
        <v>4</v>
      </c>
      <c r="G29" s="41" t="s">
        <v>22</v>
      </c>
      <c r="H29" s="39" t="s">
        <v>23</v>
      </c>
      <c r="I29" s="39" t="s">
        <v>24</v>
      </c>
      <c r="J29" s="40">
        <v>100000000</v>
      </c>
      <c r="K29" s="40">
        <v>100000000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90</v>
      </c>
      <c r="E38" s="39" t="s">
        <v>91</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92</v>
      </c>
      <c r="C39" s="38" t="s">
        <v>93</v>
      </c>
      <c r="D39" s="39" t="s">
        <v>63</v>
      </c>
      <c r="E39" s="39" t="s">
        <v>85</v>
      </c>
      <c r="F39" s="39" t="s">
        <v>91</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67500000</v>
      </c>
      <c r="K41" s="40">
        <v>67500000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4</v>
      </c>
      <c r="E57" s="41">
        <v>5</v>
      </c>
      <c r="F57" s="41">
        <v>1</v>
      </c>
      <c r="G57" s="41">
        <v>1</v>
      </c>
      <c r="H57" s="39" t="s">
        <v>23</v>
      </c>
      <c r="I57" s="39" t="s">
        <v>24</v>
      </c>
      <c r="J57" s="40">
        <v>150000000</v>
      </c>
      <c r="K57" s="40">
        <v>150000000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1</v>
      </c>
      <c r="G61" s="41">
        <v>1</v>
      </c>
      <c r="H61" s="39" t="s">
        <v>23</v>
      </c>
      <c r="I61" s="39" t="s">
        <v>24</v>
      </c>
      <c r="J61" s="40">
        <v>5930925</v>
      </c>
      <c r="K61" s="40">
        <v>5930925</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42"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42"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42"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112"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67" t="s">
        <v>150</v>
      </c>
    </row>
    <row r="76" spans="1:18" s="49" customFormat="1" ht="42.75" customHeight="1" x14ac:dyDescent="0.2">
      <c r="A76" s="1"/>
      <c r="B76" s="53" t="s">
        <v>167</v>
      </c>
      <c r="C76" s="60" t="s">
        <v>168</v>
      </c>
      <c r="D76" s="41">
        <v>2</v>
      </c>
      <c r="E76" s="41">
        <v>3</v>
      </c>
      <c r="F76" s="41">
        <v>4</v>
      </c>
      <c r="G76" s="41">
        <v>1</v>
      </c>
      <c r="H76" s="39" t="s">
        <v>23</v>
      </c>
      <c r="I76" s="39" t="s">
        <v>24</v>
      </c>
      <c r="J76" s="40">
        <v>300000000</v>
      </c>
      <c r="K76" s="40">
        <v>300000000</v>
      </c>
      <c r="L76" s="39">
        <v>0</v>
      </c>
      <c r="M76" s="41">
        <v>0</v>
      </c>
      <c r="N76" s="39" t="s">
        <v>25</v>
      </c>
      <c r="O76" s="39" t="s">
        <v>26</v>
      </c>
      <c r="P76" s="39" t="s">
        <v>36</v>
      </c>
      <c r="Q76" s="41">
        <v>3006589235</v>
      </c>
      <c r="R76" s="67"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67"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67" t="s">
        <v>150</v>
      </c>
    </row>
    <row r="79" spans="1:18" s="49" customFormat="1" ht="54.75" customHeight="1" x14ac:dyDescent="0.2">
      <c r="A79" s="1"/>
      <c r="B79" s="110" t="s">
        <v>173</v>
      </c>
      <c r="C79" s="60" t="s">
        <v>174</v>
      </c>
      <c r="D79" s="69">
        <v>7</v>
      </c>
      <c r="E79" s="69">
        <v>8</v>
      </c>
      <c r="F79" s="69">
        <v>6</v>
      </c>
      <c r="G79" s="69">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7" t="s">
        <v>45</v>
      </c>
    </row>
    <row r="81" spans="1:18" ht="38.25" x14ac:dyDescent="0.2">
      <c r="B81" s="70" t="s">
        <v>178</v>
      </c>
      <c r="C81" s="71" t="s">
        <v>179</v>
      </c>
      <c r="D81" s="72">
        <v>2</v>
      </c>
      <c r="E81" s="72">
        <v>3</v>
      </c>
      <c r="F81" s="73">
        <v>12</v>
      </c>
      <c r="G81" s="73">
        <v>1</v>
      </c>
      <c r="H81" s="39" t="s">
        <v>23</v>
      </c>
      <c r="I81" s="39" t="s">
        <v>24</v>
      </c>
      <c r="J81" s="40">
        <v>30000000</v>
      </c>
      <c r="K81" s="40">
        <v>30000000</v>
      </c>
      <c r="L81" s="39">
        <v>0</v>
      </c>
      <c r="M81" s="73">
        <v>0</v>
      </c>
      <c r="N81" s="74" t="s">
        <v>25</v>
      </c>
      <c r="O81" s="39" t="s">
        <v>26</v>
      </c>
      <c r="P81" s="75" t="s">
        <v>180</v>
      </c>
      <c r="Q81" s="72">
        <v>3118269501</v>
      </c>
      <c r="R81" s="76" t="s">
        <v>181</v>
      </c>
    </row>
    <row r="82" spans="1:18" s="49" customFormat="1" ht="38.25" x14ac:dyDescent="0.2">
      <c r="A82" s="1"/>
      <c r="B82" s="70" t="s">
        <v>182</v>
      </c>
      <c r="C82" s="71" t="s">
        <v>183</v>
      </c>
      <c r="D82" s="72">
        <v>2</v>
      </c>
      <c r="E82" s="72">
        <v>3</v>
      </c>
      <c r="F82" s="73">
        <v>12</v>
      </c>
      <c r="G82" s="73">
        <v>1</v>
      </c>
      <c r="H82" s="39" t="s">
        <v>23</v>
      </c>
      <c r="I82" s="39" t="s">
        <v>24</v>
      </c>
      <c r="J82" s="40">
        <v>30000000</v>
      </c>
      <c r="K82" s="40">
        <v>30000000</v>
      </c>
      <c r="L82" s="39">
        <v>0</v>
      </c>
      <c r="M82" s="73">
        <v>0</v>
      </c>
      <c r="N82" s="39" t="s">
        <v>25</v>
      </c>
      <c r="O82" s="39" t="s">
        <v>26</v>
      </c>
      <c r="P82" s="75" t="s">
        <v>180</v>
      </c>
      <c r="Q82" s="72">
        <v>3118269501</v>
      </c>
      <c r="R82" s="76" t="s">
        <v>181</v>
      </c>
    </row>
    <row r="83" spans="1:18" s="49" customFormat="1" ht="51" x14ac:dyDescent="0.2">
      <c r="A83" s="1"/>
      <c r="B83" s="70" t="s">
        <v>184</v>
      </c>
      <c r="C83" s="71" t="s">
        <v>185</v>
      </c>
      <c r="D83" s="72">
        <v>2</v>
      </c>
      <c r="E83" s="72">
        <v>3</v>
      </c>
      <c r="F83" s="73">
        <v>6</v>
      </c>
      <c r="G83" s="73">
        <v>1</v>
      </c>
      <c r="H83" s="39" t="s">
        <v>23</v>
      </c>
      <c r="I83" s="39" t="s">
        <v>24</v>
      </c>
      <c r="J83" s="40">
        <v>25000000</v>
      </c>
      <c r="K83" s="40">
        <v>25000000</v>
      </c>
      <c r="L83" s="39">
        <v>0</v>
      </c>
      <c r="M83" s="73">
        <v>0</v>
      </c>
      <c r="N83" s="39" t="s">
        <v>25</v>
      </c>
      <c r="O83" s="39" t="s">
        <v>26</v>
      </c>
      <c r="P83" s="75" t="s">
        <v>180</v>
      </c>
      <c r="Q83" s="72">
        <v>3118269501</v>
      </c>
      <c r="R83" s="76" t="s">
        <v>181</v>
      </c>
    </row>
    <row r="84" spans="1:18" s="49" customFormat="1" ht="38.25" x14ac:dyDescent="0.2">
      <c r="A84" s="1"/>
      <c r="B84" s="70" t="s">
        <v>186</v>
      </c>
      <c r="C84" s="71" t="s">
        <v>187</v>
      </c>
      <c r="D84" s="72">
        <v>2</v>
      </c>
      <c r="E84" s="72">
        <v>3</v>
      </c>
      <c r="F84" s="73">
        <v>4</v>
      </c>
      <c r="G84" s="73">
        <v>1</v>
      </c>
      <c r="H84" s="39" t="s">
        <v>23</v>
      </c>
      <c r="I84" s="39" t="s">
        <v>24</v>
      </c>
      <c r="J84" s="40">
        <v>25000000</v>
      </c>
      <c r="K84" s="40">
        <v>25000000</v>
      </c>
      <c r="L84" s="39">
        <v>0</v>
      </c>
      <c r="M84" s="73">
        <v>0</v>
      </c>
      <c r="N84" s="39" t="s">
        <v>25</v>
      </c>
      <c r="O84" s="39" t="s">
        <v>26</v>
      </c>
      <c r="P84" s="75" t="s">
        <v>180</v>
      </c>
      <c r="Q84" s="72">
        <v>3118269501</v>
      </c>
      <c r="R84" s="76" t="s">
        <v>181</v>
      </c>
    </row>
    <row r="85" spans="1:18" s="49" customFormat="1" ht="38.25" x14ac:dyDescent="0.2">
      <c r="A85" s="1"/>
      <c r="B85" s="70" t="s">
        <v>188</v>
      </c>
      <c r="C85" s="71" t="s">
        <v>189</v>
      </c>
      <c r="D85" s="72">
        <v>1</v>
      </c>
      <c r="E85" s="72">
        <v>1</v>
      </c>
      <c r="F85" s="73">
        <v>1</v>
      </c>
      <c r="G85" s="73">
        <v>1</v>
      </c>
      <c r="H85" s="39" t="s">
        <v>23</v>
      </c>
      <c r="I85" s="39" t="s">
        <v>24</v>
      </c>
      <c r="J85" s="40">
        <v>60000000</v>
      </c>
      <c r="K85" s="40">
        <v>60000000</v>
      </c>
      <c r="L85" s="39">
        <v>0</v>
      </c>
      <c r="M85" s="73">
        <v>0</v>
      </c>
      <c r="N85" s="39" t="s">
        <v>25</v>
      </c>
      <c r="O85" s="39" t="s">
        <v>26</v>
      </c>
      <c r="P85" s="75" t="s">
        <v>180</v>
      </c>
      <c r="Q85" s="72">
        <v>3118269501</v>
      </c>
      <c r="R85" s="76" t="s">
        <v>181</v>
      </c>
    </row>
    <row r="86" spans="1:18" s="49" customFormat="1" ht="38.25" x14ac:dyDescent="0.2">
      <c r="A86" s="1"/>
      <c r="B86" s="77" t="s">
        <v>190</v>
      </c>
      <c r="C86" s="71" t="s">
        <v>191</v>
      </c>
      <c r="D86" s="72">
        <v>2</v>
      </c>
      <c r="E86" s="72">
        <v>3</v>
      </c>
      <c r="F86" s="73">
        <v>6</v>
      </c>
      <c r="G86" s="73">
        <v>1</v>
      </c>
      <c r="H86" s="39" t="s">
        <v>23</v>
      </c>
      <c r="I86" s="39" t="s">
        <v>24</v>
      </c>
      <c r="J86" s="40">
        <v>30000000</v>
      </c>
      <c r="K86" s="40">
        <v>30000000</v>
      </c>
      <c r="L86" s="39">
        <v>0</v>
      </c>
      <c r="M86" s="73">
        <v>0</v>
      </c>
      <c r="N86" s="39" t="s">
        <v>25</v>
      </c>
      <c r="O86" s="39" t="s">
        <v>26</v>
      </c>
      <c r="P86" s="75" t="s">
        <v>180</v>
      </c>
      <c r="Q86" s="72">
        <v>3118269501</v>
      </c>
      <c r="R86" s="76" t="s">
        <v>181</v>
      </c>
    </row>
    <row r="87" spans="1:18" s="49" customFormat="1" ht="38.25" x14ac:dyDescent="0.2">
      <c r="A87" s="1"/>
      <c r="B87" s="70" t="s">
        <v>192</v>
      </c>
      <c r="C87" s="78" t="s">
        <v>193</v>
      </c>
      <c r="D87" s="72">
        <v>1</v>
      </c>
      <c r="E87" s="72">
        <v>1</v>
      </c>
      <c r="F87" s="73">
        <v>1</v>
      </c>
      <c r="G87" s="73">
        <v>1</v>
      </c>
      <c r="H87" s="39" t="s">
        <v>23</v>
      </c>
      <c r="I87" s="39" t="s">
        <v>24</v>
      </c>
      <c r="J87" s="40">
        <v>96000000</v>
      </c>
      <c r="K87" s="40">
        <v>96000000</v>
      </c>
      <c r="L87" s="39">
        <v>0</v>
      </c>
      <c r="M87" s="73">
        <v>0</v>
      </c>
      <c r="N87" s="39" t="s">
        <v>25</v>
      </c>
      <c r="O87" s="39" t="s">
        <v>26</v>
      </c>
      <c r="P87" s="75" t="s">
        <v>180</v>
      </c>
      <c r="Q87" s="72">
        <v>3118269501</v>
      </c>
      <c r="R87" s="76" t="s">
        <v>181</v>
      </c>
    </row>
    <row r="88" spans="1:18" s="49" customFormat="1" ht="38.25" x14ac:dyDescent="0.2">
      <c r="A88" s="1"/>
      <c r="B88" s="70" t="s">
        <v>194</v>
      </c>
      <c r="C88" s="79" t="s">
        <v>195</v>
      </c>
      <c r="D88" s="72">
        <v>3</v>
      </c>
      <c r="E88" s="72">
        <v>4</v>
      </c>
      <c r="F88" s="73">
        <v>4</v>
      </c>
      <c r="G88" s="73">
        <v>1</v>
      </c>
      <c r="H88" s="39" t="s">
        <v>23</v>
      </c>
      <c r="I88" s="39" t="s">
        <v>24</v>
      </c>
      <c r="J88" s="40">
        <v>30000000</v>
      </c>
      <c r="K88" s="40">
        <v>30000000</v>
      </c>
      <c r="L88" s="39">
        <v>0</v>
      </c>
      <c r="M88" s="73">
        <v>0</v>
      </c>
      <c r="N88" s="39" t="s">
        <v>25</v>
      </c>
      <c r="O88" s="39" t="s">
        <v>26</v>
      </c>
      <c r="P88" s="75" t="s">
        <v>180</v>
      </c>
      <c r="Q88" s="72">
        <v>3118269501</v>
      </c>
      <c r="R88" s="76" t="s">
        <v>181</v>
      </c>
    </row>
    <row r="89" spans="1:18" s="49" customFormat="1" ht="38.25" x14ac:dyDescent="0.2">
      <c r="A89" s="1"/>
      <c r="B89" s="70" t="s">
        <v>186</v>
      </c>
      <c r="C89" s="71" t="s">
        <v>196</v>
      </c>
      <c r="D89" s="72">
        <v>2</v>
      </c>
      <c r="E89" s="72">
        <v>2</v>
      </c>
      <c r="F89" s="73">
        <v>6</v>
      </c>
      <c r="G89" s="73">
        <v>1</v>
      </c>
      <c r="H89" s="39" t="s">
        <v>23</v>
      </c>
      <c r="I89" s="39" t="s">
        <v>24</v>
      </c>
      <c r="J89" s="40">
        <v>50000000</v>
      </c>
      <c r="K89" s="40">
        <v>50000000</v>
      </c>
      <c r="L89" s="39">
        <v>0</v>
      </c>
      <c r="M89" s="73">
        <v>0</v>
      </c>
      <c r="N89" s="39" t="s">
        <v>25</v>
      </c>
      <c r="O89" s="39" t="s">
        <v>26</v>
      </c>
      <c r="P89" s="75" t="s">
        <v>180</v>
      </c>
      <c r="Q89" s="72">
        <v>3118269501</v>
      </c>
      <c r="R89" s="76" t="s">
        <v>181</v>
      </c>
    </row>
    <row r="90" spans="1:18" s="49" customFormat="1" ht="38.25" x14ac:dyDescent="0.2">
      <c r="A90" s="1"/>
      <c r="B90" s="70" t="s">
        <v>186</v>
      </c>
      <c r="C90" s="79" t="s">
        <v>197</v>
      </c>
      <c r="D90" s="72">
        <v>1</v>
      </c>
      <c r="E90" s="72">
        <v>1</v>
      </c>
      <c r="F90" s="73">
        <v>4</v>
      </c>
      <c r="G90" s="73">
        <v>1</v>
      </c>
      <c r="H90" s="39" t="s">
        <v>23</v>
      </c>
      <c r="I90" s="39" t="s">
        <v>24</v>
      </c>
      <c r="J90" s="40">
        <v>15000000</v>
      </c>
      <c r="K90" s="40">
        <v>15000000</v>
      </c>
      <c r="L90" s="39">
        <v>0</v>
      </c>
      <c r="M90" s="73">
        <v>0</v>
      </c>
      <c r="N90" s="39" t="s">
        <v>25</v>
      </c>
      <c r="O90" s="39" t="s">
        <v>26</v>
      </c>
      <c r="P90" s="75" t="s">
        <v>180</v>
      </c>
      <c r="Q90" s="72">
        <v>3118269501</v>
      </c>
      <c r="R90" s="76" t="s">
        <v>181</v>
      </c>
    </row>
    <row r="91" spans="1:18" s="49" customFormat="1" ht="38.25" x14ac:dyDescent="0.2">
      <c r="A91" s="1"/>
      <c r="B91" s="37" t="s">
        <v>186</v>
      </c>
      <c r="C91" s="79" t="s">
        <v>198</v>
      </c>
      <c r="D91" s="72">
        <v>1</v>
      </c>
      <c r="E91" s="72">
        <v>1</v>
      </c>
      <c r="F91" s="73">
        <v>4</v>
      </c>
      <c r="G91" s="73">
        <v>1</v>
      </c>
      <c r="H91" s="39" t="s">
        <v>23</v>
      </c>
      <c r="I91" s="39" t="s">
        <v>24</v>
      </c>
      <c r="J91" s="40">
        <v>19250000</v>
      </c>
      <c r="K91" s="40">
        <v>19250000</v>
      </c>
      <c r="L91" s="39">
        <v>0</v>
      </c>
      <c r="M91" s="73">
        <v>0</v>
      </c>
      <c r="N91" s="39" t="s">
        <v>25</v>
      </c>
      <c r="O91" s="39" t="s">
        <v>26</v>
      </c>
      <c r="P91" s="75" t="s">
        <v>180</v>
      </c>
      <c r="Q91" s="72">
        <v>3118269501</v>
      </c>
      <c r="R91" s="76" t="s">
        <v>181</v>
      </c>
    </row>
    <row r="92" spans="1:18" s="49" customFormat="1" ht="38.25" x14ac:dyDescent="0.2">
      <c r="A92" s="1"/>
      <c r="B92" s="37" t="s">
        <v>199</v>
      </c>
      <c r="C92" s="80" t="s">
        <v>200</v>
      </c>
      <c r="D92" s="72">
        <v>3</v>
      </c>
      <c r="E92" s="72">
        <v>4</v>
      </c>
      <c r="F92" s="73">
        <v>12</v>
      </c>
      <c r="G92" s="73">
        <v>1</v>
      </c>
      <c r="H92" s="39" t="s">
        <v>23</v>
      </c>
      <c r="I92" s="39" t="s">
        <v>24</v>
      </c>
      <c r="J92" s="40">
        <v>17012246664</v>
      </c>
      <c r="K92" s="40">
        <v>17012246664</v>
      </c>
      <c r="L92" s="39">
        <v>0</v>
      </c>
      <c r="M92" s="73">
        <v>0</v>
      </c>
      <c r="N92" s="39" t="s">
        <v>25</v>
      </c>
      <c r="O92" s="39" t="s">
        <v>26</v>
      </c>
      <c r="P92" s="75" t="s">
        <v>180</v>
      </c>
      <c r="Q92" s="72">
        <v>3118269501</v>
      </c>
      <c r="R92" s="76" t="s">
        <v>181</v>
      </c>
    </row>
    <row r="93" spans="1:18" s="49" customFormat="1" ht="63.75" x14ac:dyDescent="0.2">
      <c r="A93" s="1"/>
      <c r="B93" s="111" t="s">
        <v>201</v>
      </c>
      <c r="C93" s="71" t="s">
        <v>202</v>
      </c>
      <c r="D93" s="72">
        <v>2</v>
      </c>
      <c r="E93" s="72">
        <v>3</v>
      </c>
      <c r="F93" s="73">
        <v>2</v>
      </c>
      <c r="G93" s="73">
        <v>1</v>
      </c>
      <c r="H93" s="39" t="s">
        <v>23</v>
      </c>
      <c r="I93" s="39" t="s">
        <v>24</v>
      </c>
      <c r="J93" s="40">
        <v>6000000</v>
      </c>
      <c r="K93" s="40">
        <v>6000000</v>
      </c>
      <c r="L93" s="39">
        <v>0</v>
      </c>
      <c r="M93" s="73">
        <v>0</v>
      </c>
      <c r="N93" s="39" t="s">
        <v>25</v>
      </c>
      <c r="O93" s="39" t="s">
        <v>26</v>
      </c>
      <c r="P93" s="75" t="s">
        <v>180</v>
      </c>
      <c r="Q93" s="72">
        <v>3118269501</v>
      </c>
      <c r="R93" s="76" t="s">
        <v>181</v>
      </c>
    </row>
    <row r="94" spans="1:18" s="49" customFormat="1" ht="51" x14ac:dyDescent="0.2">
      <c r="A94" s="1"/>
      <c r="B94" s="81" t="s">
        <v>186</v>
      </c>
      <c r="C94" s="71" t="s">
        <v>203</v>
      </c>
      <c r="D94" s="72">
        <v>3</v>
      </c>
      <c r="E94" s="72">
        <v>3</v>
      </c>
      <c r="F94" s="73">
        <v>2</v>
      </c>
      <c r="G94" s="73">
        <v>1</v>
      </c>
      <c r="H94" s="39" t="s">
        <v>23</v>
      </c>
      <c r="I94" s="39" t="s">
        <v>24</v>
      </c>
      <c r="J94" s="40">
        <v>24449450</v>
      </c>
      <c r="K94" s="40">
        <v>24449450</v>
      </c>
      <c r="L94" s="39">
        <v>0</v>
      </c>
      <c r="M94" s="73">
        <v>0</v>
      </c>
      <c r="N94" s="39" t="s">
        <v>25</v>
      </c>
      <c r="O94" s="39" t="s">
        <v>26</v>
      </c>
      <c r="P94" s="75" t="s">
        <v>180</v>
      </c>
      <c r="Q94" s="72">
        <v>3118269501</v>
      </c>
      <c r="R94" s="76" t="s">
        <v>181</v>
      </c>
    </row>
    <row r="95" spans="1:18" s="49" customFormat="1" ht="69" customHeight="1" x14ac:dyDescent="0.2">
      <c r="A95" s="1"/>
      <c r="B95" s="37" t="s">
        <v>204</v>
      </c>
      <c r="C95" s="82" t="s">
        <v>205</v>
      </c>
      <c r="D95" s="41">
        <v>2</v>
      </c>
      <c r="E95" s="41">
        <v>3</v>
      </c>
      <c r="F95" s="41">
        <v>10</v>
      </c>
      <c r="G95" s="41">
        <v>1</v>
      </c>
      <c r="H95" s="39" t="s">
        <v>23</v>
      </c>
      <c r="I95" s="39" t="s">
        <v>24</v>
      </c>
      <c r="J95" s="40">
        <v>361998000</v>
      </c>
      <c r="K95" s="40">
        <v>361998000</v>
      </c>
      <c r="L95" s="39">
        <v>0</v>
      </c>
      <c r="M95" s="41">
        <v>0</v>
      </c>
      <c r="N95" s="39" t="s">
        <v>25</v>
      </c>
      <c r="O95" s="39" t="s">
        <v>26</v>
      </c>
      <c r="P95" s="59" t="s">
        <v>206</v>
      </c>
      <c r="Q95" s="41">
        <v>3228159899</v>
      </c>
      <c r="R95" s="76"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83"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37.5" customHeight="1"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36" customHeight="1"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53" t="s">
        <v>223</v>
      </c>
      <c r="C106" s="85" t="s">
        <v>224</v>
      </c>
      <c r="D106" s="86">
        <v>2</v>
      </c>
      <c r="E106" s="86">
        <v>3</v>
      </c>
      <c r="F106" s="41">
        <v>7</v>
      </c>
      <c r="G106" s="41">
        <v>1</v>
      </c>
      <c r="H106" s="39" t="s">
        <v>23</v>
      </c>
      <c r="I106" s="39" t="s">
        <v>24</v>
      </c>
      <c r="J106" s="40">
        <v>70000000</v>
      </c>
      <c r="K106" s="40">
        <v>70000000</v>
      </c>
      <c r="L106" s="39">
        <v>0</v>
      </c>
      <c r="M106" s="41">
        <v>0</v>
      </c>
      <c r="N106" s="39" t="s">
        <v>25</v>
      </c>
      <c r="O106" s="39" t="s">
        <v>26</v>
      </c>
      <c r="P106" s="87" t="s">
        <v>225</v>
      </c>
      <c r="Q106" s="86">
        <v>3107543877</v>
      </c>
      <c r="R106" s="42" t="s">
        <v>226</v>
      </c>
    </row>
    <row r="107" spans="1:18" s="49" customFormat="1" ht="25.5" x14ac:dyDescent="0.2">
      <c r="A107" s="1"/>
      <c r="B107" s="84" t="s">
        <v>186</v>
      </c>
      <c r="C107" s="85" t="s">
        <v>227</v>
      </c>
      <c r="D107" s="86">
        <v>2</v>
      </c>
      <c r="E107" s="86">
        <v>3</v>
      </c>
      <c r="F107" s="41">
        <v>9</v>
      </c>
      <c r="G107" s="41">
        <v>1</v>
      </c>
      <c r="H107" s="39" t="s">
        <v>23</v>
      </c>
      <c r="I107" s="39" t="s">
        <v>24</v>
      </c>
      <c r="J107" s="40">
        <v>100000000</v>
      </c>
      <c r="K107" s="40">
        <v>100000000</v>
      </c>
      <c r="L107" s="39">
        <v>0</v>
      </c>
      <c r="M107" s="41">
        <v>0</v>
      </c>
      <c r="N107" s="39" t="s">
        <v>25</v>
      </c>
      <c r="O107" s="39" t="s">
        <v>26</v>
      </c>
      <c r="P107" s="87" t="s">
        <v>225</v>
      </c>
      <c r="Q107" s="86">
        <v>3107543877</v>
      </c>
      <c r="R107" s="42" t="s">
        <v>226</v>
      </c>
    </row>
    <row r="108" spans="1:18" s="49" customFormat="1" ht="38.25" x14ac:dyDescent="0.2">
      <c r="A108" s="1"/>
      <c r="B108" s="84" t="s">
        <v>228</v>
      </c>
      <c r="C108" s="85" t="s">
        <v>229</v>
      </c>
      <c r="D108" s="86">
        <v>3</v>
      </c>
      <c r="E108" s="86">
        <v>4</v>
      </c>
      <c r="F108" s="41">
        <v>8</v>
      </c>
      <c r="G108" s="41">
        <v>1</v>
      </c>
      <c r="H108" s="39" t="s">
        <v>23</v>
      </c>
      <c r="I108" s="39" t="s">
        <v>24</v>
      </c>
      <c r="J108" s="40">
        <v>100000000</v>
      </c>
      <c r="K108" s="40">
        <v>100000000</v>
      </c>
      <c r="L108" s="39">
        <v>0</v>
      </c>
      <c r="M108" s="41">
        <v>0</v>
      </c>
      <c r="N108" s="39" t="s">
        <v>25</v>
      </c>
      <c r="O108" s="39" t="s">
        <v>26</v>
      </c>
      <c r="P108" s="87" t="s">
        <v>225</v>
      </c>
      <c r="Q108" s="86">
        <v>3107543877</v>
      </c>
      <c r="R108" s="88" t="s">
        <v>226</v>
      </c>
    </row>
    <row r="109" spans="1:18" s="49" customFormat="1" ht="38.25" x14ac:dyDescent="0.2">
      <c r="A109" s="1"/>
      <c r="B109" s="84" t="s">
        <v>230</v>
      </c>
      <c r="C109" s="85" t="s">
        <v>231</v>
      </c>
      <c r="D109" s="86">
        <v>4</v>
      </c>
      <c r="E109" s="86">
        <v>5</v>
      </c>
      <c r="F109" s="41">
        <v>2</v>
      </c>
      <c r="G109" s="41">
        <v>1</v>
      </c>
      <c r="H109" s="39" t="s">
        <v>23</v>
      </c>
      <c r="I109" s="39" t="s">
        <v>24</v>
      </c>
      <c r="J109" s="40">
        <v>40000000</v>
      </c>
      <c r="K109" s="40">
        <v>40000000</v>
      </c>
      <c r="L109" s="39">
        <v>0</v>
      </c>
      <c r="M109" s="41">
        <v>0</v>
      </c>
      <c r="N109" s="39" t="s">
        <v>25</v>
      </c>
      <c r="O109" s="39" t="s">
        <v>26</v>
      </c>
      <c r="P109" s="87" t="s">
        <v>225</v>
      </c>
      <c r="Q109" s="86">
        <v>3107543877</v>
      </c>
      <c r="R109" s="42" t="s">
        <v>226</v>
      </c>
    </row>
    <row r="110" spans="1:18" s="89" customFormat="1" ht="38.25" x14ac:dyDescent="0.2">
      <c r="A110" s="1"/>
      <c r="B110" s="53" t="s">
        <v>232</v>
      </c>
      <c r="C110" s="85" t="s">
        <v>233</v>
      </c>
      <c r="D110" s="41" t="s">
        <v>63</v>
      </c>
      <c r="E110" s="41" t="s">
        <v>85</v>
      </c>
      <c r="F110" s="41" t="s">
        <v>91</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9" customFormat="1" ht="34.5" customHeight="1" x14ac:dyDescent="0.2">
      <c r="A111" s="1"/>
      <c r="B111" s="53" t="s">
        <v>237</v>
      </c>
      <c r="C111" s="85"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9" customFormat="1" ht="33" customHeight="1" x14ac:dyDescent="0.2">
      <c r="A112" s="1"/>
      <c r="B112" s="53" t="s">
        <v>173</v>
      </c>
      <c r="C112" s="85"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9" customFormat="1" ht="25.5" x14ac:dyDescent="0.2">
      <c r="A113" s="1"/>
      <c r="B113" s="53" t="s">
        <v>240</v>
      </c>
      <c r="C113" s="85"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9" customFormat="1" ht="25.5" x14ac:dyDescent="0.2">
      <c r="A114" s="1"/>
      <c r="B114" s="53" t="s">
        <v>242</v>
      </c>
      <c r="C114" s="85"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9" customFormat="1" ht="25.5" x14ac:dyDescent="0.2">
      <c r="A115" s="1"/>
      <c r="B115" s="53" t="s">
        <v>244</v>
      </c>
      <c r="C115" s="85" t="s">
        <v>245</v>
      </c>
      <c r="D115" s="41">
        <v>4</v>
      </c>
      <c r="E115" s="41">
        <v>5</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9" customFormat="1" ht="38.25" x14ac:dyDescent="0.2">
      <c r="A116" s="1"/>
      <c r="B116" s="53" t="s">
        <v>246</v>
      </c>
      <c r="C116" s="85"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9" customFormat="1" ht="51" x14ac:dyDescent="0.2">
      <c r="A117" s="1"/>
      <c r="B117" s="53" t="s">
        <v>248</v>
      </c>
      <c r="C117" s="85"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9" customFormat="1" ht="25.5" x14ac:dyDescent="0.2">
      <c r="A118" s="1"/>
      <c r="B118" s="53" t="s">
        <v>173</v>
      </c>
      <c r="C118" s="85"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9" customFormat="1" ht="38.25" x14ac:dyDescent="0.2">
      <c r="A119" s="1"/>
      <c r="B119" s="53" t="s">
        <v>173</v>
      </c>
      <c r="C119" s="85"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9" customFormat="1" ht="38.25" x14ac:dyDescent="0.2">
      <c r="A120" s="1"/>
      <c r="B120" s="90"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9" customFormat="1" ht="38.25" x14ac:dyDescent="0.2">
      <c r="A121" s="1"/>
      <c r="B121" s="90"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9" customFormat="1" ht="51" x14ac:dyDescent="0.2">
      <c r="A122" s="1"/>
      <c r="B122" s="90"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9" customFormat="1" ht="63.75" x14ac:dyDescent="0.2">
      <c r="A123" s="1"/>
      <c r="B123" s="90"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9" customFormat="1" ht="51" x14ac:dyDescent="0.2">
      <c r="A124" s="1"/>
      <c r="B124" s="90"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9" customFormat="1" ht="63.75" x14ac:dyDescent="0.2">
      <c r="A125" s="1"/>
      <c r="B125" s="90"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9" customFormat="1" ht="51" x14ac:dyDescent="0.2">
      <c r="A126" s="1"/>
      <c r="B126" s="90"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9" customFormat="1" ht="51" x14ac:dyDescent="0.2">
      <c r="A127" s="1"/>
      <c r="B127" s="90"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9" customFormat="1" ht="51" x14ac:dyDescent="0.2">
      <c r="A128" s="1"/>
      <c r="B128" s="90"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9" customFormat="1" ht="51" x14ac:dyDescent="0.2">
      <c r="A129" s="1"/>
      <c r="B129" s="90"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9" customFormat="1" ht="91.5" customHeight="1" x14ac:dyDescent="0.2">
      <c r="A130" s="1"/>
      <c r="B130" s="91" t="s">
        <v>267</v>
      </c>
      <c r="C130" s="85"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9" customFormat="1" ht="90.75" customHeight="1" x14ac:dyDescent="0.2">
      <c r="A131" s="1"/>
      <c r="B131" s="91" t="s">
        <v>267</v>
      </c>
      <c r="C131" s="85"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9" customFormat="1" ht="51" x14ac:dyDescent="0.2">
      <c r="A132" s="1"/>
      <c r="B132" s="53" t="s">
        <v>270</v>
      </c>
      <c r="C132" s="85"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68" t="s">
        <v>274</v>
      </c>
      <c r="C133" s="60" t="s">
        <v>275</v>
      </c>
      <c r="D133" s="86">
        <v>3</v>
      </c>
      <c r="E133" s="86">
        <v>4</v>
      </c>
      <c r="F133" s="86">
        <v>2</v>
      </c>
      <c r="G133" s="41">
        <v>1</v>
      </c>
      <c r="H133" s="39" t="s">
        <v>23</v>
      </c>
      <c r="I133" s="39" t="s">
        <v>24</v>
      </c>
      <c r="J133" s="40">
        <v>1530000000</v>
      </c>
      <c r="K133" s="40">
        <v>1530000000</v>
      </c>
      <c r="L133" s="39">
        <v>0</v>
      </c>
      <c r="M133" s="41">
        <v>0</v>
      </c>
      <c r="N133" s="39" t="s">
        <v>25</v>
      </c>
      <c r="O133" s="39" t="s">
        <v>26</v>
      </c>
      <c r="P133" s="92" t="s">
        <v>272</v>
      </c>
      <c r="Q133" s="92">
        <v>3132628447</v>
      </c>
      <c r="R133" s="57" t="s">
        <v>273</v>
      </c>
    </row>
    <row r="134" spans="1:18" s="36" customFormat="1" ht="51" customHeight="1" x14ac:dyDescent="0.2">
      <c r="A134" s="29"/>
      <c r="B134" s="68" t="s">
        <v>276</v>
      </c>
      <c r="C134" s="60" t="s">
        <v>277</v>
      </c>
      <c r="D134" s="86">
        <v>5</v>
      </c>
      <c r="E134" s="86">
        <v>6</v>
      </c>
      <c r="F134" s="86">
        <v>3</v>
      </c>
      <c r="G134" s="41">
        <v>1</v>
      </c>
      <c r="H134" s="39" t="s">
        <v>23</v>
      </c>
      <c r="I134" s="39" t="s">
        <v>24</v>
      </c>
      <c r="J134" s="40">
        <f>15000000*3</f>
        <v>45000000</v>
      </c>
      <c r="K134" s="40">
        <f>4*15000000</f>
        <v>60000000</v>
      </c>
      <c r="L134" s="39">
        <v>0</v>
      </c>
      <c r="M134" s="41">
        <v>0</v>
      </c>
      <c r="N134" s="39" t="s">
        <v>25</v>
      </c>
      <c r="O134" s="39" t="s">
        <v>26</v>
      </c>
      <c r="P134" s="92" t="s">
        <v>272</v>
      </c>
      <c r="Q134" s="92">
        <v>3132628447</v>
      </c>
      <c r="R134" s="57" t="s">
        <v>273</v>
      </c>
    </row>
    <row r="135" spans="1:18" s="36" customFormat="1" ht="51" customHeight="1" x14ac:dyDescent="0.2">
      <c r="A135" s="29"/>
      <c r="B135" s="68" t="s">
        <v>278</v>
      </c>
      <c r="C135" s="83" t="s">
        <v>279</v>
      </c>
      <c r="D135" s="86">
        <v>5</v>
      </c>
      <c r="E135" s="86">
        <v>6</v>
      </c>
      <c r="F135" s="86">
        <v>3</v>
      </c>
      <c r="G135" s="41">
        <v>1</v>
      </c>
      <c r="H135" s="39" t="s">
        <v>23</v>
      </c>
      <c r="I135" s="39" t="s">
        <v>24</v>
      </c>
      <c r="J135" s="40">
        <f>150000000*F135</f>
        <v>450000000</v>
      </c>
      <c r="K135" s="40">
        <f>150000000*4</f>
        <v>600000000</v>
      </c>
      <c r="L135" s="39">
        <v>0</v>
      </c>
      <c r="M135" s="41">
        <v>0</v>
      </c>
      <c r="N135" s="39" t="s">
        <v>25</v>
      </c>
      <c r="O135" s="39" t="s">
        <v>26</v>
      </c>
      <c r="P135" s="92" t="s">
        <v>272</v>
      </c>
      <c r="Q135" s="92">
        <v>3132628447</v>
      </c>
      <c r="R135" s="57" t="s">
        <v>273</v>
      </c>
    </row>
    <row r="136" spans="1:18" s="36" customFormat="1" ht="51" x14ac:dyDescent="0.2">
      <c r="A136" s="29"/>
      <c r="B136" s="68" t="s">
        <v>64</v>
      </c>
      <c r="C136" s="60" t="s">
        <v>280</v>
      </c>
      <c r="D136" s="86">
        <v>2</v>
      </c>
      <c r="E136" s="86">
        <v>3</v>
      </c>
      <c r="F136" s="86">
        <v>3</v>
      </c>
      <c r="G136" s="41">
        <v>1</v>
      </c>
      <c r="H136" s="39" t="s">
        <v>23</v>
      </c>
      <c r="I136" s="39" t="s">
        <v>24</v>
      </c>
      <c r="J136" s="40">
        <f>200000000*F136</f>
        <v>600000000</v>
      </c>
      <c r="K136" s="40">
        <f>200000000*7</f>
        <v>1400000000</v>
      </c>
      <c r="L136" s="39">
        <v>0</v>
      </c>
      <c r="M136" s="41">
        <v>0</v>
      </c>
      <c r="N136" s="39" t="s">
        <v>25</v>
      </c>
      <c r="O136" s="39" t="s">
        <v>26</v>
      </c>
      <c r="P136" s="92" t="s">
        <v>272</v>
      </c>
      <c r="Q136" s="92">
        <v>3132628447</v>
      </c>
      <c r="R136" s="57" t="s">
        <v>273</v>
      </c>
    </row>
    <row r="137" spans="1:18" s="36" customFormat="1" ht="58.5" customHeight="1" x14ac:dyDescent="0.2">
      <c r="A137" s="29"/>
      <c r="B137" s="68"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92" t="s">
        <v>272</v>
      </c>
      <c r="Q137" s="92">
        <v>3132628447</v>
      </c>
      <c r="R137" s="57" t="s">
        <v>273</v>
      </c>
    </row>
    <row r="138" spans="1:18" s="36" customFormat="1" ht="45" customHeight="1" x14ac:dyDescent="0.2">
      <c r="A138" s="29"/>
      <c r="B138" s="68" t="s">
        <v>283</v>
      </c>
      <c r="C138" s="60" t="s">
        <v>284</v>
      </c>
      <c r="D138" s="86">
        <v>3</v>
      </c>
      <c r="E138" s="86">
        <v>4</v>
      </c>
      <c r="F138" s="86">
        <v>1</v>
      </c>
      <c r="G138" s="41">
        <v>1</v>
      </c>
      <c r="H138" s="39" t="s">
        <v>23</v>
      </c>
      <c r="I138" s="39" t="s">
        <v>24</v>
      </c>
      <c r="J138" s="40">
        <v>20000000</v>
      </c>
      <c r="K138" s="40">
        <v>20000000</v>
      </c>
      <c r="L138" s="39">
        <v>0</v>
      </c>
      <c r="M138" s="41">
        <v>0</v>
      </c>
      <c r="N138" s="39" t="s">
        <v>25</v>
      </c>
      <c r="O138" s="39" t="s">
        <v>26</v>
      </c>
      <c r="P138" s="92" t="s">
        <v>272</v>
      </c>
      <c r="Q138" s="92">
        <v>3132628447</v>
      </c>
      <c r="R138" s="57" t="s">
        <v>273</v>
      </c>
    </row>
    <row r="139" spans="1:18" s="36" customFormat="1" ht="76.5" x14ac:dyDescent="0.2">
      <c r="A139" s="29"/>
      <c r="B139" s="68" t="s">
        <v>285</v>
      </c>
      <c r="C139" s="60" t="s">
        <v>286</v>
      </c>
      <c r="D139" s="86">
        <v>1</v>
      </c>
      <c r="E139" s="86">
        <v>2</v>
      </c>
      <c r="F139" s="86">
        <v>3</v>
      </c>
      <c r="G139" s="41">
        <v>1</v>
      </c>
      <c r="H139" s="39" t="s">
        <v>23</v>
      </c>
      <c r="I139" s="39" t="s">
        <v>24</v>
      </c>
      <c r="J139" s="40">
        <f>1400000000*F139</f>
        <v>4200000000</v>
      </c>
      <c r="K139" s="40">
        <f>1400000000*8</f>
        <v>11200000000</v>
      </c>
      <c r="L139" s="39">
        <v>0</v>
      </c>
      <c r="M139" s="41">
        <v>0</v>
      </c>
      <c r="N139" s="39" t="s">
        <v>25</v>
      </c>
      <c r="O139" s="39" t="s">
        <v>26</v>
      </c>
      <c r="P139" s="92" t="s">
        <v>272</v>
      </c>
      <c r="Q139" s="92">
        <v>3132628447</v>
      </c>
      <c r="R139" s="57" t="s">
        <v>273</v>
      </c>
    </row>
    <row r="140" spans="1:18" s="36" customFormat="1" ht="38.25" x14ac:dyDescent="0.2">
      <c r="A140" s="29"/>
      <c r="B140" s="110" t="s">
        <v>287</v>
      </c>
      <c r="C140" s="60" t="s">
        <v>288</v>
      </c>
      <c r="D140" s="86">
        <v>3</v>
      </c>
      <c r="E140" s="86">
        <v>4</v>
      </c>
      <c r="F140" s="86">
        <v>2</v>
      </c>
      <c r="G140" s="41">
        <v>1</v>
      </c>
      <c r="H140" s="39" t="s">
        <v>23</v>
      </c>
      <c r="I140" s="39" t="s">
        <v>24</v>
      </c>
      <c r="J140" s="40">
        <v>30000000</v>
      </c>
      <c r="K140" s="40">
        <v>30000000</v>
      </c>
      <c r="L140" s="39">
        <v>0</v>
      </c>
      <c r="M140" s="41">
        <v>0</v>
      </c>
      <c r="N140" s="39" t="s">
        <v>25</v>
      </c>
      <c r="O140" s="39" t="s">
        <v>26</v>
      </c>
      <c r="P140" s="92" t="s">
        <v>272</v>
      </c>
      <c r="Q140" s="92">
        <v>3132628447</v>
      </c>
      <c r="R140" s="57" t="s">
        <v>273</v>
      </c>
    </row>
    <row r="141" spans="1:18" s="36" customFormat="1" ht="51" x14ac:dyDescent="0.2">
      <c r="A141" s="29"/>
      <c r="B141" s="110" t="s">
        <v>289</v>
      </c>
      <c r="C141" s="60" t="s">
        <v>290</v>
      </c>
      <c r="D141" s="86">
        <v>2</v>
      </c>
      <c r="E141" s="86">
        <v>3</v>
      </c>
      <c r="F141" s="86">
        <v>3</v>
      </c>
      <c r="G141" s="41">
        <v>1</v>
      </c>
      <c r="H141" s="39" t="s">
        <v>23</v>
      </c>
      <c r="I141" s="39" t="s">
        <v>24</v>
      </c>
      <c r="J141" s="40">
        <f>70000000*F141</f>
        <v>210000000</v>
      </c>
      <c r="K141" s="40">
        <f>70000000*7</f>
        <v>490000000</v>
      </c>
      <c r="L141" s="39">
        <v>0</v>
      </c>
      <c r="M141" s="41">
        <v>0</v>
      </c>
      <c r="N141" s="39" t="s">
        <v>25</v>
      </c>
      <c r="O141" s="39" t="s">
        <v>26</v>
      </c>
      <c r="P141" s="92" t="s">
        <v>272</v>
      </c>
      <c r="Q141" s="92">
        <v>3132628447</v>
      </c>
      <c r="R141" s="57" t="s">
        <v>273</v>
      </c>
    </row>
    <row r="142" spans="1:18" s="36" customFormat="1" ht="38.25" x14ac:dyDescent="0.2">
      <c r="A142" s="29"/>
      <c r="B142" s="68" t="s">
        <v>146</v>
      </c>
      <c r="C142" s="60" t="s">
        <v>291</v>
      </c>
      <c r="D142" s="86">
        <v>3</v>
      </c>
      <c r="E142" s="86">
        <v>4</v>
      </c>
      <c r="F142" s="86">
        <v>3</v>
      </c>
      <c r="G142" s="41">
        <v>1</v>
      </c>
      <c r="H142" s="39" t="s">
        <v>23</v>
      </c>
      <c r="I142" s="39" t="s">
        <v>24</v>
      </c>
      <c r="J142" s="40">
        <f>150000000*F142</f>
        <v>450000000</v>
      </c>
      <c r="K142" s="40">
        <f>150000000*6</f>
        <v>900000000</v>
      </c>
      <c r="L142" s="39">
        <v>0</v>
      </c>
      <c r="M142" s="41">
        <v>0</v>
      </c>
      <c r="N142" s="39" t="s">
        <v>25</v>
      </c>
      <c r="O142" s="39" t="s">
        <v>26</v>
      </c>
      <c r="P142" s="92" t="s">
        <v>272</v>
      </c>
      <c r="Q142" s="92">
        <v>3132628447</v>
      </c>
      <c r="R142" s="57" t="s">
        <v>273</v>
      </c>
    </row>
    <row r="143" spans="1:18" s="36" customFormat="1" ht="38.25" x14ac:dyDescent="0.2">
      <c r="A143" s="29"/>
      <c r="B143" s="68" t="s">
        <v>292</v>
      </c>
      <c r="C143" s="82" t="s">
        <v>293</v>
      </c>
      <c r="D143" s="86">
        <v>2</v>
      </c>
      <c r="E143" s="86">
        <v>3</v>
      </c>
      <c r="F143" s="86">
        <v>3</v>
      </c>
      <c r="G143" s="41">
        <v>1</v>
      </c>
      <c r="H143" s="39" t="s">
        <v>23</v>
      </c>
      <c r="I143" s="39" t="s">
        <v>24</v>
      </c>
      <c r="J143" s="40">
        <f>10000000*3</f>
        <v>30000000</v>
      </c>
      <c r="K143" s="40">
        <f>10000000*7</f>
        <v>70000000</v>
      </c>
      <c r="L143" s="39">
        <v>0</v>
      </c>
      <c r="M143" s="41">
        <v>0</v>
      </c>
      <c r="N143" s="39" t="s">
        <v>25</v>
      </c>
      <c r="O143" s="39" t="s">
        <v>26</v>
      </c>
      <c r="P143" s="92" t="s">
        <v>272</v>
      </c>
      <c r="Q143" s="92">
        <v>3132628447</v>
      </c>
      <c r="R143" s="57" t="s">
        <v>273</v>
      </c>
    </row>
    <row r="144" spans="1:18" s="36" customFormat="1" ht="51" x14ac:dyDescent="0.2">
      <c r="A144" s="29"/>
      <c r="B144" s="68" t="s">
        <v>294</v>
      </c>
      <c r="C144" s="82" t="s">
        <v>295</v>
      </c>
      <c r="D144" s="86">
        <v>1</v>
      </c>
      <c r="E144" s="86">
        <v>2</v>
      </c>
      <c r="F144" s="86">
        <v>3</v>
      </c>
      <c r="G144" s="41">
        <v>1</v>
      </c>
      <c r="H144" s="39" t="s">
        <v>23</v>
      </c>
      <c r="I144" s="39" t="s">
        <v>24</v>
      </c>
      <c r="J144" s="40">
        <f>718000000*F144</f>
        <v>2154000000</v>
      </c>
      <c r="K144" s="40">
        <f>718000000*8</f>
        <v>5744000000</v>
      </c>
      <c r="L144" s="39">
        <v>0</v>
      </c>
      <c r="M144" s="41">
        <v>0</v>
      </c>
      <c r="N144" s="39" t="s">
        <v>25</v>
      </c>
      <c r="O144" s="39" t="s">
        <v>26</v>
      </c>
      <c r="P144" s="92" t="s">
        <v>272</v>
      </c>
      <c r="Q144" s="92">
        <v>3132628447</v>
      </c>
      <c r="R144" s="57" t="s">
        <v>273</v>
      </c>
    </row>
    <row r="145" spans="1:18" s="36" customFormat="1" ht="51" x14ac:dyDescent="0.2">
      <c r="A145" s="29"/>
      <c r="B145" s="68" t="s">
        <v>296</v>
      </c>
      <c r="C145" s="60" t="s">
        <v>297</v>
      </c>
      <c r="D145" s="86">
        <v>3</v>
      </c>
      <c r="E145" s="86">
        <v>4</v>
      </c>
      <c r="F145" s="86">
        <v>3</v>
      </c>
      <c r="G145" s="41">
        <v>1</v>
      </c>
      <c r="H145" s="39" t="s">
        <v>23</v>
      </c>
      <c r="I145" s="39" t="s">
        <v>24</v>
      </c>
      <c r="J145" s="40">
        <f>20000000*F145</f>
        <v>60000000</v>
      </c>
      <c r="K145" s="40">
        <f>20000000*6</f>
        <v>120000000</v>
      </c>
      <c r="L145" s="39">
        <v>0</v>
      </c>
      <c r="M145" s="41">
        <v>0</v>
      </c>
      <c r="N145" s="39" t="s">
        <v>25</v>
      </c>
      <c r="O145" s="39" t="s">
        <v>26</v>
      </c>
      <c r="P145" s="92" t="s">
        <v>272</v>
      </c>
      <c r="Q145" s="92">
        <v>3132628447</v>
      </c>
      <c r="R145" s="57" t="s">
        <v>273</v>
      </c>
    </row>
    <row r="146" spans="1:18" s="36" customFormat="1" ht="77.25" customHeight="1" x14ac:dyDescent="0.2">
      <c r="A146" s="29"/>
      <c r="B146" s="68" t="s">
        <v>274</v>
      </c>
      <c r="C146" s="60" t="s">
        <v>298</v>
      </c>
      <c r="D146" s="86">
        <v>4</v>
      </c>
      <c r="E146" s="86">
        <v>5</v>
      </c>
      <c r="F146" s="86">
        <v>3</v>
      </c>
      <c r="G146" s="41">
        <v>1</v>
      </c>
      <c r="H146" s="39" t="s">
        <v>23</v>
      </c>
      <c r="I146" s="39" t="s">
        <v>24</v>
      </c>
      <c r="J146" s="40">
        <f>30000000*F146</f>
        <v>90000000</v>
      </c>
      <c r="K146" s="40">
        <f>30000000*5</f>
        <v>150000000</v>
      </c>
      <c r="L146" s="39">
        <v>0</v>
      </c>
      <c r="M146" s="41">
        <v>0</v>
      </c>
      <c r="N146" s="39" t="s">
        <v>25</v>
      </c>
      <c r="O146" s="39" t="s">
        <v>26</v>
      </c>
      <c r="P146" s="92" t="s">
        <v>272</v>
      </c>
      <c r="Q146" s="92">
        <v>3132628447</v>
      </c>
      <c r="R146" s="57" t="s">
        <v>273</v>
      </c>
    </row>
    <row r="147" spans="1:18" s="36" customFormat="1" ht="71.25" customHeight="1" x14ac:dyDescent="0.2">
      <c r="A147" s="29"/>
      <c r="B147" s="68" t="s">
        <v>299</v>
      </c>
      <c r="C147" s="83" t="s">
        <v>300</v>
      </c>
      <c r="D147" s="41">
        <v>1</v>
      </c>
      <c r="E147" s="41">
        <v>1</v>
      </c>
      <c r="F147" s="41">
        <v>12</v>
      </c>
      <c r="G147" s="41">
        <v>1</v>
      </c>
      <c r="H147" s="39" t="s">
        <v>23</v>
      </c>
      <c r="I147" s="39" t="s">
        <v>24</v>
      </c>
      <c r="J147" s="40">
        <v>25000000</v>
      </c>
      <c r="K147" s="40">
        <v>25000000</v>
      </c>
      <c r="L147" s="39">
        <v>0</v>
      </c>
      <c r="M147" s="41">
        <v>0</v>
      </c>
      <c r="N147" s="39" t="s">
        <v>25</v>
      </c>
      <c r="O147" s="39" t="s">
        <v>26</v>
      </c>
      <c r="P147" s="92" t="s">
        <v>272</v>
      </c>
      <c r="Q147" s="92">
        <v>3132628447</v>
      </c>
      <c r="R147" s="57" t="s">
        <v>273</v>
      </c>
    </row>
    <row r="148" spans="1:18" s="36" customFormat="1" ht="84" customHeight="1" x14ac:dyDescent="0.2">
      <c r="A148" s="29"/>
      <c r="B148" s="110" t="s">
        <v>301</v>
      </c>
      <c r="C148" s="60" t="s">
        <v>302</v>
      </c>
      <c r="D148" s="86">
        <v>2</v>
      </c>
      <c r="E148" s="86">
        <v>3</v>
      </c>
      <c r="F148" s="86">
        <v>2</v>
      </c>
      <c r="G148" s="41">
        <v>1</v>
      </c>
      <c r="H148" s="39" t="s">
        <v>23</v>
      </c>
      <c r="I148" s="39" t="s">
        <v>24</v>
      </c>
      <c r="J148" s="40">
        <v>600000000</v>
      </c>
      <c r="K148" s="40">
        <f>(J148/F148)*(13-E148)</f>
        <v>3000000000</v>
      </c>
      <c r="L148" s="39">
        <v>0</v>
      </c>
      <c r="M148" s="41">
        <v>0</v>
      </c>
      <c r="N148" s="39" t="s">
        <v>25</v>
      </c>
      <c r="O148" s="39" t="s">
        <v>26</v>
      </c>
      <c r="P148" s="92" t="s">
        <v>272</v>
      </c>
      <c r="Q148" s="92">
        <v>3132628447</v>
      </c>
      <c r="R148" s="57" t="s">
        <v>273</v>
      </c>
    </row>
    <row r="149" spans="1:18" s="36" customFormat="1" ht="85.5" customHeight="1" x14ac:dyDescent="0.2">
      <c r="A149" s="29"/>
      <c r="B149" s="68" t="s">
        <v>303</v>
      </c>
      <c r="C149" s="60" t="s">
        <v>304</v>
      </c>
      <c r="D149" s="86">
        <v>3</v>
      </c>
      <c r="E149" s="86">
        <v>4</v>
      </c>
      <c r="F149" s="86">
        <v>3</v>
      </c>
      <c r="G149" s="41">
        <v>1</v>
      </c>
      <c r="H149" s="39" t="s">
        <v>23</v>
      </c>
      <c r="I149" s="39" t="s">
        <v>24</v>
      </c>
      <c r="J149" s="40">
        <f>250000000*F149</f>
        <v>750000000</v>
      </c>
      <c r="K149" s="40">
        <f>250000000*6</f>
        <v>1500000000</v>
      </c>
      <c r="L149" s="39">
        <v>0</v>
      </c>
      <c r="M149" s="41">
        <v>0</v>
      </c>
      <c r="N149" s="39" t="s">
        <v>25</v>
      </c>
      <c r="O149" s="39" t="s">
        <v>26</v>
      </c>
      <c r="P149" s="92" t="s">
        <v>272</v>
      </c>
      <c r="Q149" s="92">
        <v>3132628447</v>
      </c>
      <c r="R149" s="57" t="s">
        <v>273</v>
      </c>
    </row>
    <row r="150" spans="1:18" s="36" customFormat="1" ht="64.5" customHeight="1" x14ac:dyDescent="0.2">
      <c r="A150" s="29"/>
      <c r="B150" s="68" t="s">
        <v>305</v>
      </c>
      <c r="C150" s="60" t="s">
        <v>306</v>
      </c>
      <c r="D150" s="86">
        <v>3</v>
      </c>
      <c r="E150" s="86">
        <v>4</v>
      </c>
      <c r="F150" s="86">
        <v>3</v>
      </c>
      <c r="G150" s="41">
        <v>1</v>
      </c>
      <c r="H150" s="39" t="s">
        <v>23</v>
      </c>
      <c r="I150" s="39" t="s">
        <v>24</v>
      </c>
      <c r="J150" s="40">
        <f>120000000*F150</f>
        <v>360000000</v>
      </c>
      <c r="K150" s="40">
        <f>120000000*6</f>
        <v>720000000</v>
      </c>
      <c r="L150" s="39">
        <v>0</v>
      </c>
      <c r="M150" s="41">
        <v>0</v>
      </c>
      <c r="N150" s="39" t="s">
        <v>25</v>
      </c>
      <c r="O150" s="39" t="s">
        <v>26</v>
      </c>
      <c r="P150" s="92" t="s">
        <v>272</v>
      </c>
      <c r="Q150" s="92">
        <v>3132628447</v>
      </c>
      <c r="R150" s="57" t="s">
        <v>273</v>
      </c>
    </row>
    <row r="151" spans="1:18" s="49" customFormat="1" ht="38.25" x14ac:dyDescent="0.2">
      <c r="A151" s="1"/>
      <c r="B151" s="53"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86">
        <v>3124495810</v>
      </c>
      <c r="R151" s="42" t="s">
        <v>310</v>
      </c>
    </row>
    <row r="152" spans="1:18" s="49" customFormat="1" ht="25.5" x14ac:dyDescent="0.2">
      <c r="A152" s="1"/>
      <c r="B152" s="84"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6">
        <v>3124495810</v>
      </c>
      <c r="R152" s="42" t="s">
        <v>310</v>
      </c>
    </row>
    <row r="153" spans="1:18" s="49" customFormat="1" ht="25.5" x14ac:dyDescent="0.2">
      <c r="A153" s="1"/>
      <c r="B153" s="84"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6">
        <v>3124495810</v>
      </c>
      <c r="R153" s="42" t="s">
        <v>310</v>
      </c>
    </row>
    <row r="154" spans="1:18" s="49" customFormat="1" ht="76.5" x14ac:dyDescent="0.2">
      <c r="A154" s="1"/>
      <c r="B154" s="93" t="s">
        <v>315</v>
      </c>
      <c r="C154" s="64" t="s">
        <v>316</v>
      </c>
      <c r="D154" s="86">
        <v>5</v>
      </c>
      <c r="E154" s="86">
        <v>6</v>
      </c>
      <c r="F154" s="86">
        <v>8</v>
      </c>
      <c r="G154" s="41">
        <v>1</v>
      </c>
      <c r="H154" s="39" t="s">
        <v>23</v>
      </c>
      <c r="I154" s="39" t="s">
        <v>24</v>
      </c>
      <c r="J154" s="40">
        <v>80000000</v>
      </c>
      <c r="K154" s="40">
        <v>80000000</v>
      </c>
      <c r="L154" s="39">
        <v>0</v>
      </c>
      <c r="M154" s="41">
        <v>0</v>
      </c>
      <c r="N154" s="39" t="s">
        <v>25</v>
      </c>
      <c r="O154" s="39" t="s">
        <v>26</v>
      </c>
      <c r="P154" s="39" t="s">
        <v>309</v>
      </c>
      <c r="Q154" s="86">
        <v>3124495810</v>
      </c>
      <c r="R154" s="42" t="s">
        <v>310</v>
      </c>
    </row>
    <row r="155" spans="1:18" s="49" customFormat="1" ht="63.75" x14ac:dyDescent="0.2">
      <c r="A155" s="1"/>
      <c r="B155" s="84" t="s">
        <v>317</v>
      </c>
      <c r="C155" s="60" t="s">
        <v>318</v>
      </c>
      <c r="D155" s="86">
        <v>5</v>
      </c>
      <c r="E155" s="86">
        <v>6</v>
      </c>
      <c r="F155" s="86">
        <v>9</v>
      </c>
      <c r="G155" s="41">
        <v>1</v>
      </c>
      <c r="H155" s="39" t="s">
        <v>23</v>
      </c>
      <c r="I155" s="39" t="s">
        <v>24</v>
      </c>
      <c r="J155" s="40">
        <v>100000000</v>
      </c>
      <c r="K155" s="40">
        <v>100000000</v>
      </c>
      <c r="L155" s="39">
        <v>0</v>
      </c>
      <c r="M155" s="41">
        <v>0</v>
      </c>
      <c r="N155" s="39" t="s">
        <v>25</v>
      </c>
      <c r="O155" s="39" t="s">
        <v>26</v>
      </c>
      <c r="P155" s="39" t="s">
        <v>309</v>
      </c>
      <c r="Q155" s="86">
        <v>3124495810</v>
      </c>
      <c r="R155" s="42" t="s">
        <v>310</v>
      </c>
    </row>
    <row r="156" spans="1:18" s="49" customFormat="1" ht="31.5" customHeight="1" x14ac:dyDescent="0.2">
      <c r="A156" s="1"/>
      <c r="B156" s="84" t="s">
        <v>321</v>
      </c>
      <c r="C156" s="85" t="s">
        <v>322</v>
      </c>
      <c r="D156" s="86">
        <v>3</v>
      </c>
      <c r="E156" s="86">
        <v>4</v>
      </c>
      <c r="F156" s="86">
        <v>3</v>
      </c>
      <c r="G156" s="41">
        <v>1</v>
      </c>
      <c r="H156" s="39" t="s">
        <v>23</v>
      </c>
      <c r="I156" s="39" t="s">
        <v>24</v>
      </c>
      <c r="J156" s="40">
        <v>35000000</v>
      </c>
      <c r="K156" s="40">
        <v>35000000</v>
      </c>
      <c r="L156" s="39">
        <v>0</v>
      </c>
      <c r="M156" s="41">
        <v>0</v>
      </c>
      <c r="N156" s="39" t="s">
        <v>25</v>
      </c>
      <c r="O156" s="39" t="s">
        <v>26</v>
      </c>
      <c r="P156" s="94" t="s">
        <v>319</v>
      </c>
      <c r="Q156" s="95">
        <v>3022430132</v>
      </c>
      <c r="R156" s="42" t="s">
        <v>320</v>
      </c>
    </row>
    <row r="157" spans="1:18" s="49" customFormat="1" ht="38.25" x14ac:dyDescent="0.2">
      <c r="A157" s="1"/>
      <c r="B157" s="84" t="s">
        <v>323</v>
      </c>
      <c r="C157" s="85" t="s">
        <v>324</v>
      </c>
      <c r="D157" s="86">
        <v>8</v>
      </c>
      <c r="E157" s="86">
        <v>9</v>
      </c>
      <c r="F157" s="86">
        <v>12</v>
      </c>
      <c r="G157" s="41">
        <v>1</v>
      </c>
      <c r="H157" s="39" t="s">
        <v>23</v>
      </c>
      <c r="I157" s="39" t="s">
        <v>24</v>
      </c>
      <c r="J157" s="40">
        <v>20000000</v>
      </c>
      <c r="K157" s="40">
        <v>20000000</v>
      </c>
      <c r="L157" s="39">
        <v>0</v>
      </c>
      <c r="M157" s="41">
        <v>0</v>
      </c>
      <c r="N157" s="39" t="s">
        <v>25</v>
      </c>
      <c r="O157" s="39" t="s">
        <v>26</v>
      </c>
      <c r="P157" s="94" t="s">
        <v>319</v>
      </c>
      <c r="Q157" s="95">
        <v>3022430132</v>
      </c>
      <c r="R157" s="42" t="s">
        <v>320</v>
      </c>
    </row>
    <row r="158" spans="1:18" s="49" customFormat="1" ht="38.25" x14ac:dyDescent="0.2">
      <c r="A158" s="1"/>
      <c r="B158" s="84" t="s">
        <v>325</v>
      </c>
      <c r="C158" s="85" t="s">
        <v>326</v>
      </c>
      <c r="D158" s="86">
        <v>1</v>
      </c>
      <c r="E158" s="86">
        <v>2</v>
      </c>
      <c r="F158" s="86">
        <v>6</v>
      </c>
      <c r="G158" s="41">
        <v>1</v>
      </c>
      <c r="H158" s="39" t="s">
        <v>23</v>
      </c>
      <c r="I158" s="39" t="s">
        <v>24</v>
      </c>
      <c r="J158" s="40">
        <v>165000000</v>
      </c>
      <c r="K158" s="40">
        <v>141502996</v>
      </c>
      <c r="L158" s="39">
        <v>0</v>
      </c>
      <c r="M158" s="41">
        <v>0</v>
      </c>
      <c r="N158" s="39" t="s">
        <v>25</v>
      </c>
      <c r="O158" s="39" t="s">
        <v>26</v>
      </c>
      <c r="P158" s="39" t="s">
        <v>327</v>
      </c>
      <c r="Q158" s="39" t="s">
        <v>328</v>
      </c>
      <c r="R158" s="54" t="s">
        <v>329</v>
      </c>
    </row>
    <row r="159" spans="1:18" s="49" customFormat="1" ht="51" x14ac:dyDescent="0.2">
      <c r="A159" s="1"/>
      <c r="B159" s="84" t="s">
        <v>330</v>
      </c>
      <c r="C159" s="85" t="s">
        <v>331</v>
      </c>
      <c r="D159" s="86">
        <v>2</v>
      </c>
      <c r="E159" s="86">
        <v>3</v>
      </c>
      <c r="F159" s="86">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9" customFormat="1" ht="38.25" x14ac:dyDescent="0.2">
      <c r="A160" s="1"/>
      <c r="B160" s="84" t="s">
        <v>332</v>
      </c>
      <c r="C160" s="85" t="s">
        <v>333</v>
      </c>
      <c r="D160" s="86">
        <v>4</v>
      </c>
      <c r="E160" s="86">
        <v>5</v>
      </c>
      <c r="F160" s="86">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9" customFormat="1" ht="38.25" x14ac:dyDescent="0.2">
      <c r="A161" s="1"/>
      <c r="B161" s="84" t="s">
        <v>334</v>
      </c>
      <c r="C161" s="85" t="s">
        <v>335</v>
      </c>
      <c r="D161" s="86">
        <v>6</v>
      </c>
      <c r="E161" s="86">
        <v>7</v>
      </c>
      <c r="F161" s="86">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9" customFormat="1" ht="38.25" x14ac:dyDescent="0.2">
      <c r="A162" s="1"/>
      <c r="B162" s="96" t="s">
        <v>336</v>
      </c>
      <c r="C162" s="85" t="s">
        <v>337</v>
      </c>
      <c r="D162" s="86">
        <v>7</v>
      </c>
      <c r="E162" s="86">
        <v>8</v>
      </c>
      <c r="F162" s="86">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9" customFormat="1" ht="38.25" x14ac:dyDescent="0.2">
      <c r="A163" s="1"/>
      <c r="B163" s="84" t="s">
        <v>334</v>
      </c>
      <c r="C163" s="85" t="s">
        <v>338</v>
      </c>
      <c r="D163" s="86">
        <v>7</v>
      </c>
      <c r="E163" s="86">
        <v>8</v>
      </c>
      <c r="F163" s="86">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9" customFormat="1" ht="38.25" x14ac:dyDescent="0.2">
      <c r="A164" s="1"/>
      <c r="B164" s="84" t="s">
        <v>339</v>
      </c>
      <c r="C164" s="85" t="s">
        <v>340</v>
      </c>
      <c r="D164" s="86">
        <v>7</v>
      </c>
      <c r="E164" s="86">
        <v>8</v>
      </c>
      <c r="F164" s="86">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9" customFormat="1" ht="38.25" x14ac:dyDescent="0.2">
      <c r="A165" s="1"/>
      <c r="B165" s="84" t="s">
        <v>341</v>
      </c>
      <c r="C165" s="85" t="s">
        <v>342</v>
      </c>
      <c r="D165" s="86">
        <v>4</v>
      </c>
      <c r="E165" s="86">
        <v>5</v>
      </c>
      <c r="F165" s="86">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9" customFormat="1" ht="89.25" x14ac:dyDescent="0.2">
      <c r="A166" s="1"/>
      <c r="B166" s="53" t="s">
        <v>343</v>
      </c>
      <c r="C166" s="85" t="s">
        <v>344</v>
      </c>
      <c r="D166" s="86">
        <v>1</v>
      </c>
      <c r="E166" s="86">
        <v>2</v>
      </c>
      <c r="F166" s="86">
        <v>6</v>
      </c>
      <c r="G166" s="41">
        <v>1</v>
      </c>
      <c r="H166" s="39" t="s">
        <v>23</v>
      </c>
      <c r="I166" s="39" t="s">
        <v>24</v>
      </c>
      <c r="J166" s="40">
        <v>31164400</v>
      </c>
      <c r="K166" s="40">
        <v>27764400</v>
      </c>
      <c r="L166" s="39">
        <v>0</v>
      </c>
      <c r="M166" s="41">
        <v>0</v>
      </c>
      <c r="N166" s="39" t="s">
        <v>25</v>
      </c>
      <c r="O166" s="39" t="s">
        <v>26</v>
      </c>
      <c r="P166" s="39" t="s">
        <v>327</v>
      </c>
      <c r="Q166" s="39" t="s">
        <v>328</v>
      </c>
      <c r="R166" s="54" t="s">
        <v>329</v>
      </c>
    </row>
    <row r="167" spans="1:18" s="49" customFormat="1" ht="38.25" x14ac:dyDescent="0.2">
      <c r="A167" s="1"/>
      <c r="B167" s="53" t="s">
        <v>345</v>
      </c>
      <c r="C167" s="85" t="s">
        <v>346</v>
      </c>
      <c r="D167" s="86">
        <v>1</v>
      </c>
      <c r="E167" s="86">
        <v>2</v>
      </c>
      <c r="F167" s="86">
        <v>4</v>
      </c>
      <c r="G167" s="41">
        <v>1</v>
      </c>
      <c r="H167" s="39" t="s">
        <v>23</v>
      </c>
      <c r="I167" s="39" t="s">
        <v>24</v>
      </c>
      <c r="J167" s="40">
        <v>99490400</v>
      </c>
      <c r="K167" s="40">
        <v>99490400</v>
      </c>
      <c r="L167" s="39">
        <v>0</v>
      </c>
      <c r="M167" s="41">
        <v>0</v>
      </c>
      <c r="N167" s="39" t="s">
        <v>25</v>
      </c>
      <c r="O167" s="39" t="s">
        <v>26</v>
      </c>
      <c r="P167" s="39" t="s">
        <v>327</v>
      </c>
      <c r="Q167" s="39" t="s">
        <v>328</v>
      </c>
      <c r="R167" s="54" t="s">
        <v>329</v>
      </c>
    </row>
    <row r="168" spans="1:18" s="49" customFormat="1" ht="63.75" x14ac:dyDescent="0.2">
      <c r="A168" s="1"/>
      <c r="B168" s="84" t="s">
        <v>347</v>
      </c>
      <c r="C168" s="85" t="s">
        <v>348</v>
      </c>
      <c r="D168" s="86">
        <v>2</v>
      </c>
      <c r="E168" s="86">
        <v>2</v>
      </c>
      <c r="F168" s="86">
        <v>2</v>
      </c>
      <c r="G168" s="41">
        <v>1</v>
      </c>
      <c r="H168" s="39" t="s">
        <v>23</v>
      </c>
      <c r="I168" s="39" t="s">
        <v>24</v>
      </c>
      <c r="J168" s="40">
        <v>150000000</v>
      </c>
      <c r="K168" s="40">
        <v>118116000</v>
      </c>
      <c r="L168" s="39">
        <v>0</v>
      </c>
      <c r="M168" s="41">
        <v>0</v>
      </c>
      <c r="N168" s="39" t="s">
        <v>25</v>
      </c>
      <c r="O168" s="39" t="s">
        <v>26</v>
      </c>
      <c r="P168" s="39" t="s">
        <v>327</v>
      </c>
      <c r="Q168" s="39" t="s">
        <v>328</v>
      </c>
      <c r="R168" s="54" t="s">
        <v>329</v>
      </c>
    </row>
    <row r="169" spans="1:18" s="49" customFormat="1" ht="51" x14ac:dyDescent="0.2">
      <c r="A169" s="1"/>
      <c r="B169" s="84" t="s">
        <v>349</v>
      </c>
      <c r="C169" s="85" t="s">
        <v>350</v>
      </c>
      <c r="D169" s="86">
        <v>2</v>
      </c>
      <c r="E169" s="86">
        <v>2</v>
      </c>
      <c r="F169" s="86">
        <v>10</v>
      </c>
      <c r="G169" s="41">
        <v>1</v>
      </c>
      <c r="H169" s="39" t="s">
        <v>23</v>
      </c>
      <c r="I169" s="39" t="s">
        <v>24</v>
      </c>
      <c r="J169" s="40">
        <v>1015464140</v>
      </c>
      <c r="K169" s="40">
        <v>1015464140</v>
      </c>
      <c r="L169" s="39">
        <v>0</v>
      </c>
      <c r="M169" s="41">
        <v>0</v>
      </c>
      <c r="N169" s="39" t="s">
        <v>25</v>
      </c>
      <c r="O169" s="39" t="s">
        <v>26</v>
      </c>
      <c r="P169" s="39" t="s">
        <v>327</v>
      </c>
      <c r="Q169" s="39" t="s">
        <v>328</v>
      </c>
      <c r="R169" s="54" t="s">
        <v>329</v>
      </c>
    </row>
    <row r="170" spans="1:18" s="49" customFormat="1" ht="51" x14ac:dyDescent="0.2">
      <c r="A170" s="1"/>
      <c r="B170" s="97" t="s">
        <v>349</v>
      </c>
      <c r="C170" s="98" t="s">
        <v>351</v>
      </c>
      <c r="D170" s="99">
        <v>2</v>
      </c>
      <c r="E170" s="99">
        <v>2</v>
      </c>
      <c r="F170" s="99">
        <v>11</v>
      </c>
      <c r="G170" s="100">
        <v>1</v>
      </c>
      <c r="H170" s="101" t="s">
        <v>23</v>
      </c>
      <c r="I170" s="101" t="s">
        <v>24</v>
      </c>
      <c r="J170" s="102">
        <v>3335281484</v>
      </c>
      <c r="K170" s="102">
        <v>3335281484</v>
      </c>
      <c r="L170" s="101">
        <v>0</v>
      </c>
      <c r="M170" s="100">
        <v>0</v>
      </c>
      <c r="N170" s="101" t="s">
        <v>25</v>
      </c>
      <c r="O170" s="101" t="s">
        <v>26</v>
      </c>
      <c r="P170" s="101" t="s">
        <v>327</v>
      </c>
      <c r="Q170" s="101" t="s">
        <v>328</v>
      </c>
      <c r="R170" s="54" t="s">
        <v>329</v>
      </c>
    </row>
    <row r="171" spans="1:18" s="49" customFormat="1" ht="82.5" customHeight="1" x14ac:dyDescent="0.2">
      <c r="A171" s="1"/>
      <c r="B171" s="53" t="s">
        <v>352</v>
      </c>
      <c r="C171" s="85" t="s">
        <v>353</v>
      </c>
      <c r="D171" s="86">
        <v>2</v>
      </c>
      <c r="E171" s="86">
        <v>3</v>
      </c>
      <c r="F171" s="86">
        <v>1</v>
      </c>
      <c r="G171" s="100">
        <v>1</v>
      </c>
      <c r="H171" s="101" t="s">
        <v>23</v>
      </c>
      <c r="I171" s="101" t="s">
        <v>24</v>
      </c>
      <c r="J171" s="40">
        <v>5500000</v>
      </c>
      <c r="K171" s="40">
        <v>5500000</v>
      </c>
      <c r="L171" s="101">
        <v>0</v>
      </c>
      <c r="M171" s="100">
        <v>0</v>
      </c>
      <c r="N171" s="101" t="s">
        <v>25</v>
      </c>
      <c r="O171" s="101" t="s">
        <v>26</v>
      </c>
      <c r="P171" s="39" t="s">
        <v>327</v>
      </c>
      <c r="Q171" s="39" t="s">
        <v>328</v>
      </c>
      <c r="R171" s="54" t="s">
        <v>329</v>
      </c>
    </row>
    <row r="172" spans="1:18" s="49" customFormat="1" ht="111.75" customHeight="1" x14ac:dyDescent="0.2">
      <c r="A172" s="1"/>
      <c r="B172" s="53" t="s">
        <v>354</v>
      </c>
      <c r="C172" s="103" t="s">
        <v>355</v>
      </c>
      <c r="D172" s="86">
        <v>2</v>
      </c>
      <c r="E172" s="86">
        <v>2</v>
      </c>
      <c r="F172" s="86">
        <v>3</v>
      </c>
      <c r="G172" s="41">
        <v>1</v>
      </c>
      <c r="H172" s="39" t="s">
        <v>23</v>
      </c>
      <c r="I172" s="39" t="s">
        <v>24</v>
      </c>
      <c r="J172" s="40">
        <v>1220000000</v>
      </c>
      <c r="K172" s="40">
        <v>1220000000</v>
      </c>
      <c r="L172" s="39">
        <v>0</v>
      </c>
      <c r="M172" s="41">
        <v>0</v>
      </c>
      <c r="N172" s="39" t="s">
        <v>25</v>
      </c>
      <c r="O172" s="39" t="s">
        <v>26</v>
      </c>
      <c r="P172" s="87" t="s">
        <v>356</v>
      </c>
      <c r="Q172" s="86">
        <v>3102026393</v>
      </c>
      <c r="R172" s="42" t="s">
        <v>357</v>
      </c>
    </row>
    <row r="173" spans="1:18" s="49" customFormat="1" ht="70.5" customHeight="1" x14ac:dyDescent="0.2">
      <c r="A173" s="1"/>
      <c r="B173" s="53" t="s">
        <v>358</v>
      </c>
      <c r="C173" s="60" t="s">
        <v>359</v>
      </c>
      <c r="D173" s="86">
        <v>3</v>
      </c>
      <c r="E173" s="86">
        <v>4</v>
      </c>
      <c r="F173" s="86">
        <v>1</v>
      </c>
      <c r="G173" s="41">
        <v>1</v>
      </c>
      <c r="H173" s="39" t="s">
        <v>23</v>
      </c>
      <c r="I173" s="39" t="s">
        <v>24</v>
      </c>
      <c r="J173" s="40">
        <v>100000000</v>
      </c>
      <c r="K173" s="40">
        <v>100000000</v>
      </c>
      <c r="L173" s="39">
        <v>0</v>
      </c>
      <c r="M173" s="41">
        <v>0</v>
      </c>
      <c r="N173" s="39" t="s">
        <v>25</v>
      </c>
      <c r="O173" s="39" t="s">
        <v>26</v>
      </c>
      <c r="P173" s="92" t="s">
        <v>272</v>
      </c>
      <c r="Q173" s="92">
        <v>3132628447</v>
      </c>
      <c r="R173" s="57" t="s">
        <v>273</v>
      </c>
    </row>
    <row r="174" spans="1:18" s="49" customFormat="1" ht="70.5" customHeight="1" x14ac:dyDescent="0.2">
      <c r="A174" s="1"/>
      <c r="B174" s="84" t="s">
        <v>360</v>
      </c>
      <c r="C174" s="60" t="s">
        <v>361</v>
      </c>
      <c r="D174" s="86">
        <v>3</v>
      </c>
      <c r="E174" s="86">
        <v>4</v>
      </c>
      <c r="F174" s="86">
        <v>1</v>
      </c>
      <c r="G174" s="100">
        <v>1</v>
      </c>
      <c r="H174" s="101" t="s">
        <v>23</v>
      </c>
      <c r="I174" s="101" t="s">
        <v>24</v>
      </c>
      <c r="J174" s="40">
        <v>220000000</v>
      </c>
      <c r="K174" s="40">
        <v>220000000</v>
      </c>
      <c r="L174" s="101">
        <v>0</v>
      </c>
      <c r="M174" s="100">
        <v>0</v>
      </c>
      <c r="N174" s="101" t="s">
        <v>25</v>
      </c>
      <c r="O174" s="101" t="s">
        <v>26</v>
      </c>
      <c r="P174" s="87" t="s">
        <v>356</v>
      </c>
      <c r="Q174" s="86">
        <v>3102026393</v>
      </c>
      <c r="R174" s="42" t="s">
        <v>357</v>
      </c>
    </row>
    <row r="175" spans="1:18" s="49" customFormat="1" ht="70.5" customHeight="1" x14ac:dyDescent="0.2">
      <c r="A175" s="1"/>
      <c r="B175" s="84" t="s">
        <v>360</v>
      </c>
      <c r="C175" s="65" t="s">
        <v>362</v>
      </c>
      <c r="D175" s="86">
        <v>3</v>
      </c>
      <c r="E175" s="86">
        <v>4</v>
      </c>
      <c r="F175" s="86">
        <v>1</v>
      </c>
      <c r="G175" s="100">
        <v>1</v>
      </c>
      <c r="H175" s="101" t="s">
        <v>23</v>
      </c>
      <c r="I175" s="101" t="s">
        <v>24</v>
      </c>
      <c r="J175" s="40">
        <v>600000000</v>
      </c>
      <c r="K175" s="40">
        <v>600000000</v>
      </c>
      <c r="L175" s="101">
        <v>0</v>
      </c>
      <c r="M175" s="100">
        <v>0</v>
      </c>
      <c r="N175" s="101" t="s">
        <v>25</v>
      </c>
      <c r="O175" s="101" t="s">
        <v>26</v>
      </c>
      <c r="P175" s="87" t="s">
        <v>356</v>
      </c>
      <c r="Q175" s="86">
        <v>3102026393</v>
      </c>
      <c r="R175" s="42" t="s">
        <v>357</v>
      </c>
    </row>
    <row r="176" spans="1:18" s="49" customFormat="1" ht="70.5" customHeight="1" x14ac:dyDescent="0.2">
      <c r="A176" s="1"/>
      <c r="B176" s="84" t="s">
        <v>363</v>
      </c>
      <c r="C176" s="60" t="s">
        <v>364</v>
      </c>
      <c r="D176" s="86">
        <v>4</v>
      </c>
      <c r="E176" s="86">
        <v>5</v>
      </c>
      <c r="F176" s="86">
        <v>2</v>
      </c>
      <c r="G176" s="100">
        <v>1</v>
      </c>
      <c r="H176" s="101" t="s">
        <v>23</v>
      </c>
      <c r="I176" s="101" t="s">
        <v>24</v>
      </c>
      <c r="J176" s="40">
        <v>210000000</v>
      </c>
      <c r="K176" s="40">
        <v>210000000</v>
      </c>
      <c r="L176" s="101">
        <v>0</v>
      </c>
      <c r="M176" s="100">
        <v>0</v>
      </c>
      <c r="N176" s="101" t="s">
        <v>25</v>
      </c>
      <c r="O176" s="101" t="s">
        <v>26</v>
      </c>
      <c r="P176" s="87" t="s">
        <v>356</v>
      </c>
      <c r="Q176" s="86">
        <v>3102026393</v>
      </c>
      <c r="R176" s="42" t="s">
        <v>357</v>
      </c>
    </row>
    <row r="177" spans="1:18" s="49" customFormat="1" ht="70.5" customHeight="1" x14ac:dyDescent="0.2">
      <c r="A177" s="1"/>
      <c r="B177" s="84" t="s">
        <v>365</v>
      </c>
      <c r="C177" s="60" t="s">
        <v>366</v>
      </c>
      <c r="D177" s="86">
        <v>3</v>
      </c>
      <c r="E177" s="86">
        <v>4</v>
      </c>
      <c r="F177" s="86">
        <v>10</v>
      </c>
      <c r="G177" s="100">
        <v>1</v>
      </c>
      <c r="H177" s="101" t="s">
        <v>23</v>
      </c>
      <c r="I177" s="101" t="s">
        <v>24</v>
      </c>
      <c r="J177" s="40">
        <v>800000000</v>
      </c>
      <c r="K177" s="40">
        <v>800000000</v>
      </c>
      <c r="L177" s="101">
        <v>0</v>
      </c>
      <c r="M177" s="100">
        <v>0</v>
      </c>
      <c r="N177" s="101" t="s">
        <v>25</v>
      </c>
      <c r="O177" s="101" t="s">
        <v>26</v>
      </c>
      <c r="P177" s="87" t="s">
        <v>356</v>
      </c>
      <c r="Q177" s="86">
        <v>3102026393</v>
      </c>
      <c r="R177" s="42" t="s">
        <v>357</v>
      </c>
    </row>
    <row r="178" spans="1:18" s="49" customFormat="1" ht="70.5" customHeight="1" x14ac:dyDescent="0.2">
      <c r="A178" s="1"/>
      <c r="B178" s="84" t="s">
        <v>367</v>
      </c>
      <c r="C178" s="60" t="s">
        <v>368</v>
      </c>
      <c r="D178" s="86">
        <v>3</v>
      </c>
      <c r="E178" s="86">
        <v>4</v>
      </c>
      <c r="F178" s="86">
        <v>2</v>
      </c>
      <c r="G178" s="100">
        <v>1</v>
      </c>
      <c r="H178" s="101" t="s">
        <v>23</v>
      </c>
      <c r="I178" s="101" t="s">
        <v>24</v>
      </c>
      <c r="J178" s="40">
        <v>220000000</v>
      </c>
      <c r="K178" s="40">
        <v>220000000</v>
      </c>
      <c r="L178" s="101">
        <v>0</v>
      </c>
      <c r="M178" s="100">
        <v>0</v>
      </c>
      <c r="N178" s="101" t="s">
        <v>25</v>
      </c>
      <c r="O178" s="101" t="s">
        <v>26</v>
      </c>
      <c r="P178" s="87" t="s">
        <v>356</v>
      </c>
      <c r="Q178" s="86">
        <v>3102026393</v>
      </c>
      <c r="R178" s="42" t="s">
        <v>357</v>
      </c>
    </row>
    <row r="179" spans="1:18" s="49" customFormat="1" ht="70.5" customHeight="1" x14ac:dyDescent="0.2">
      <c r="A179" s="1"/>
      <c r="B179" s="53" t="s">
        <v>369</v>
      </c>
      <c r="C179" s="60" t="s">
        <v>370</v>
      </c>
      <c r="D179" s="86">
        <v>3</v>
      </c>
      <c r="E179" s="86">
        <v>4</v>
      </c>
      <c r="F179" s="86">
        <v>3</v>
      </c>
      <c r="G179" s="100">
        <v>1</v>
      </c>
      <c r="H179" s="101" t="s">
        <v>23</v>
      </c>
      <c r="I179" s="101" t="s">
        <v>24</v>
      </c>
      <c r="J179" s="40">
        <v>1275000000</v>
      </c>
      <c r="K179" s="40">
        <v>1275000000</v>
      </c>
      <c r="L179" s="101">
        <v>0</v>
      </c>
      <c r="M179" s="100">
        <v>0</v>
      </c>
      <c r="N179" s="101" t="s">
        <v>25</v>
      </c>
      <c r="O179" s="101" t="s">
        <v>26</v>
      </c>
      <c r="P179" s="87" t="s">
        <v>356</v>
      </c>
      <c r="Q179" s="86">
        <v>3102026393</v>
      </c>
      <c r="R179" s="42" t="s">
        <v>357</v>
      </c>
    </row>
    <row r="180" spans="1:18" s="49" customFormat="1" ht="70.5" customHeight="1" x14ac:dyDescent="0.2">
      <c r="A180" s="1"/>
      <c r="B180" s="84" t="s">
        <v>367</v>
      </c>
      <c r="C180" s="60" t="s">
        <v>371</v>
      </c>
      <c r="D180" s="86">
        <v>3</v>
      </c>
      <c r="E180" s="86">
        <v>4</v>
      </c>
      <c r="F180" s="86">
        <v>2</v>
      </c>
      <c r="G180" s="100">
        <v>1</v>
      </c>
      <c r="H180" s="101" t="s">
        <v>23</v>
      </c>
      <c r="I180" s="101" t="s">
        <v>24</v>
      </c>
      <c r="J180" s="40">
        <v>600000000</v>
      </c>
      <c r="K180" s="40">
        <v>600000000</v>
      </c>
      <c r="L180" s="101">
        <v>0</v>
      </c>
      <c r="M180" s="100">
        <v>0</v>
      </c>
      <c r="N180" s="101" t="s">
        <v>25</v>
      </c>
      <c r="O180" s="101" t="s">
        <v>26</v>
      </c>
      <c r="P180" s="87" t="s">
        <v>356</v>
      </c>
      <c r="Q180" s="86">
        <v>3102026393</v>
      </c>
      <c r="R180" s="42" t="s">
        <v>357</v>
      </c>
    </row>
    <row r="181" spans="1:18" s="49" customFormat="1" ht="70.5" customHeight="1" x14ac:dyDescent="0.2">
      <c r="A181" s="1"/>
      <c r="B181" s="84" t="s">
        <v>369</v>
      </c>
      <c r="C181" s="60" t="s">
        <v>372</v>
      </c>
      <c r="D181" s="86">
        <v>3</v>
      </c>
      <c r="E181" s="86">
        <v>4</v>
      </c>
      <c r="F181" s="86">
        <v>10</v>
      </c>
      <c r="G181" s="100">
        <v>1</v>
      </c>
      <c r="H181" s="101" t="s">
        <v>23</v>
      </c>
      <c r="I181" s="101" t="s">
        <v>24</v>
      </c>
      <c r="J181" s="40">
        <v>40000000</v>
      </c>
      <c r="K181" s="40">
        <v>40000000</v>
      </c>
      <c r="L181" s="101">
        <v>0</v>
      </c>
      <c r="M181" s="100">
        <v>0</v>
      </c>
      <c r="N181" s="101" t="s">
        <v>25</v>
      </c>
      <c r="O181" s="101" t="s">
        <v>26</v>
      </c>
      <c r="P181" s="87" t="s">
        <v>356</v>
      </c>
      <c r="Q181" s="86">
        <v>3102026393</v>
      </c>
      <c r="R181" s="42" t="s">
        <v>357</v>
      </c>
    </row>
    <row r="182" spans="1:18" s="49" customFormat="1" ht="70.5" customHeight="1" x14ac:dyDescent="0.2">
      <c r="A182" s="1"/>
      <c r="B182" s="84" t="s">
        <v>373</v>
      </c>
      <c r="C182" s="60" t="s">
        <v>374</v>
      </c>
      <c r="D182" s="86">
        <v>3</v>
      </c>
      <c r="E182" s="86">
        <v>4</v>
      </c>
      <c r="F182" s="86">
        <v>1</v>
      </c>
      <c r="G182" s="100">
        <v>1</v>
      </c>
      <c r="H182" s="101" t="s">
        <v>23</v>
      </c>
      <c r="I182" s="101" t="s">
        <v>24</v>
      </c>
      <c r="J182" s="40">
        <v>12000000</v>
      </c>
      <c r="K182" s="40">
        <v>12000000</v>
      </c>
      <c r="L182" s="101">
        <v>0</v>
      </c>
      <c r="M182" s="100">
        <v>0</v>
      </c>
      <c r="N182" s="101" t="s">
        <v>25</v>
      </c>
      <c r="O182" s="101" t="s">
        <v>26</v>
      </c>
      <c r="P182" s="87" t="s">
        <v>356</v>
      </c>
      <c r="Q182" s="86">
        <v>3102026393</v>
      </c>
      <c r="R182" s="42" t="s">
        <v>357</v>
      </c>
    </row>
    <row r="183" spans="1:18" s="49" customFormat="1" ht="70.5" customHeight="1" x14ac:dyDescent="0.2">
      <c r="A183" s="1"/>
      <c r="B183" s="84" t="s">
        <v>363</v>
      </c>
      <c r="C183" s="60" t="s">
        <v>375</v>
      </c>
      <c r="D183" s="86">
        <v>3</v>
      </c>
      <c r="E183" s="86">
        <v>4</v>
      </c>
      <c r="F183" s="86">
        <v>3</v>
      </c>
      <c r="G183" s="100">
        <v>1</v>
      </c>
      <c r="H183" s="101" t="s">
        <v>23</v>
      </c>
      <c r="I183" s="101" t="s">
        <v>24</v>
      </c>
      <c r="J183" s="40">
        <v>40000000</v>
      </c>
      <c r="K183" s="40">
        <v>40000000</v>
      </c>
      <c r="L183" s="101">
        <v>0</v>
      </c>
      <c r="M183" s="100">
        <v>0</v>
      </c>
      <c r="N183" s="101" t="s">
        <v>25</v>
      </c>
      <c r="O183" s="101" t="s">
        <v>26</v>
      </c>
      <c r="P183" s="87" t="s">
        <v>356</v>
      </c>
      <c r="Q183" s="86">
        <v>3102026393</v>
      </c>
      <c r="R183" s="42" t="s">
        <v>357</v>
      </c>
    </row>
    <row r="184" spans="1:18" s="49" customFormat="1" ht="70.5" customHeight="1" x14ac:dyDescent="0.2">
      <c r="A184" s="1"/>
      <c r="B184" s="84" t="s">
        <v>376</v>
      </c>
      <c r="C184" s="64" t="s">
        <v>377</v>
      </c>
      <c r="D184" s="86">
        <v>3</v>
      </c>
      <c r="E184" s="86">
        <v>4</v>
      </c>
      <c r="F184" s="86">
        <v>9</v>
      </c>
      <c r="G184" s="100">
        <v>1</v>
      </c>
      <c r="H184" s="101" t="s">
        <v>23</v>
      </c>
      <c r="I184" s="101" t="s">
        <v>24</v>
      </c>
      <c r="J184" s="40">
        <v>400000000</v>
      </c>
      <c r="K184" s="40">
        <v>400000000</v>
      </c>
      <c r="L184" s="101">
        <v>0</v>
      </c>
      <c r="M184" s="100">
        <v>0</v>
      </c>
      <c r="N184" s="101" t="s">
        <v>25</v>
      </c>
      <c r="O184" s="101" t="s">
        <v>26</v>
      </c>
      <c r="P184" s="87" t="s">
        <v>356</v>
      </c>
      <c r="Q184" s="86">
        <v>3102026393</v>
      </c>
      <c r="R184" s="42" t="s">
        <v>357</v>
      </c>
    </row>
    <row r="185" spans="1:18" s="49" customFormat="1" ht="70.5" customHeight="1" x14ac:dyDescent="0.2">
      <c r="A185" s="1"/>
      <c r="B185" s="84" t="s">
        <v>376</v>
      </c>
      <c r="C185" s="104" t="s">
        <v>378</v>
      </c>
      <c r="D185" s="86">
        <v>3</v>
      </c>
      <c r="E185" s="86">
        <v>4</v>
      </c>
      <c r="F185" s="86">
        <v>10</v>
      </c>
      <c r="G185" s="100">
        <v>1</v>
      </c>
      <c r="H185" s="101" t="s">
        <v>23</v>
      </c>
      <c r="I185" s="101" t="s">
        <v>24</v>
      </c>
      <c r="J185" s="40">
        <v>1000000000</v>
      </c>
      <c r="K185" s="40">
        <v>1000000000</v>
      </c>
      <c r="L185" s="101">
        <v>0</v>
      </c>
      <c r="M185" s="100">
        <v>0</v>
      </c>
      <c r="N185" s="101" t="s">
        <v>25</v>
      </c>
      <c r="O185" s="101" t="s">
        <v>26</v>
      </c>
      <c r="P185" s="87" t="s">
        <v>356</v>
      </c>
      <c r="Q185" s="86">
        <v>3102026393</v>
      </c>
      <c r="R185" s="42" t="s">
        <v>357</v>
      </c>
    </row>
    <row r="186" spans="1:18" s="49" customFormat="1" ht="70.5" customHeight="1" x14ac:dyDescent="0.2">
      <c r="A186" s="1"/>
      <c r="B186" s="84" t="s">
        <v>376</v>
      </c>
      <c r="C186" s="104" t="s">
        <v>379</v>
      </c>
      <c r="D186" s="86">
        <v>4</v>
      </c>
      <c r="E186" s="86">
        <v>5</v>
      </c>
      <c r="F186" s="86">
        <v>8</v>
      </c>
      <c r="G186" s="100">
        <v>1</v>
      </c>
      <c r="H186" s="101" t="s">
        <v>23</v>
      </c>
      <c r="I186" s="101" t="s">
        <v>24</v>
      </c>
      <c r="J186" s="40">
        <v>720000000</v>
      </c>
      <c r="K186" s="40">
        <v>720000000</v>
      </c>
      <c r="L186" s="101">
        <v>0</v>
      </c>
      <c r="M186" s="100">
        <v>0</v>
      </c>
      <c r="N186" s="101" t="s">
        <v>25</v>
      </c>
      <c r="O186" s="101" t="s">
        <v>26</v>
      </c>
      <c r="P186" s="87" t="s">
        <v>356</v>
      </c>
      <c r="Q186" s="86">
        <v>3102026393</v>
      </c>
      <c r="R186" s="42" t="s">
        <v>357</v>
      </c>
    </row>
    <row r="187" spans="1:18" s="49" customFormat="1" ht="70.5" customHeight="1" x14ac:dyDescent="0.2">
      <c r="A187" s="1"/>
      <c r="B187" s="84" t="s">
        <v>376</v>
      </c>
      <c r="C187" s="104" t="s">
        <v>380</v>
      </c>
      <c r="D187" s="86">
        <v>4</v>
      </c>
      <c r="E187" s="86">
        <v>5</v>
      </c>
      <c r="F187" s="86">
        <v>8</v>
      </c>
      <c r="G187" s="100">
        <v>1</v>
      </c>
      <c r="H187" s="101" t="s">
        <v>23</v>
      </c>
      <c r="I187" s="101" t="s">
        <v>24</v>
      </c>
      <c r="J187" s="40">
        <v>400000000</v>
      </c>
      <c r="K187" s="40">
        <v>400000000</v>
      </c>
      <c r="L187" s="101">
        <v>0</v>
      </c>
      <c r="M187" s="100">
        <v>0</v>
      </c>
      <c r="N187" s="101" t="s">
        <v>25</v>
      </c>
      <c r="O187" s="101" t="s">
        <v>26</v>
      </c>
      <c r="P187" s="87" t="s">
        <v>356</v>
      </c>
      <c r="Q187" s="86">
        <v>3102026393</v>
      </c>
      <c r="R187" s="42" t="s">
        <v>357</v>
      </c>
    </row>
    <row r="188" spans="1:18" s="49" customFormat="1" ht="70.5" customHeight="1" x14ac:dyDescent="0.2">
      <c r="A188" s="1"/>
      <c r="B188" s="84" t="s">
        <v>376</v>
      </c>
      <c r="C188" s="104" t="s">
        <v>381</v>
      </c>
      <c r="D188" s="86">
        <v>4</v>
      </c>
      <c r="E188" s="86">
        <v>5</v>
      </c>
      <c r="F188" s="86">
        <v>8</v>
      </c>
      <c r="G188" s="100">
        <v>1</v>
      </c>
      <c r="H188" s="101" t="s">
        <v>23</v>
      </c>
      <c r="I188" s="101" t="s">
        <v>24</v>
      </c>
      <c r="J188" s="40">
        <v>200000000</v>
      </c>
      <c r="K188" s="40">
        <v>200000000</v>
      </c>
      <c r="L188" s="101">
        <v>0</v>
      </c>
      <c r="M188" s="100">
        <v>0</v>
      </c>
      <c r="N188" s="101" t="s">
        <v>25</v>
      </c>
      <c r="O188" s="101" t="s">
        <v>26</v>
      </c>
      <c r="P188" s="87" t="s">
        <v>356</v>
      </c>
      <c r="Q188" s="86">
        <v>3102026393</v>
      </c>
      <c r="R188" s="42" t="s">
        <v>357</v>
      </c>
    </row>
    <row r="189" spans="1:18" s="49" customFormat="1" ht="90.75" customHeight="1" x14ac:dyDescent="0.2">
      <c r="A189" s="1"/>
      <c r="B189" s="97" t="s">
        <v>382</v>
      </c>
      <c r="C189" s="105" t="s">
        <v>383</v>
      </c>
      <c r="D189" s="99">
        <v>6</v>
      </c>
      <c r="E189" s="99">
        <v>7</v>
      </c>
      <c r="F189" s="99">
        <v>5</v>
      </c>
      <c r="G189" s="100">
        <v>1</v>
      </c>
      <c r="H189" s="101" t="s">
        <v>23</v>
      </c>
      <c r="I189" s="101" t="s">
        <v>24</v>
      </c>
      <c r="J189" s="102">
        <v>1650000000</v>
      </c>
      <c r="K189" s="102">
        <v>4564000000</v>
      </c>
      <c r="L189" s="101">
        <v>0</v>
      </c>
      <c r="M189" s="100">
        <v>0</v>
      </c>
      <c r="N189" s="101" t="s">
        <v>25</v>
      </c>
      <c r="O189" s="101" t="s">
        <v>26</v>
      </c>
      <c r="P189" s="106" t="s">
        <v>356</v>
      </c>
      <c r="Q189" s="99">
        <v>3102026393</v>
      </c>
      <c r="R189" s="107" t="s">
        <v>357</v>
      </c>
    </row>
    <row r="190" spans="1:18" s="49" customFormat="1" ht="70.5" customHeight="1" x14ac:dyDescent="0.2">
      <c r="A190" s="1"/>
      <c r="B190" s="53" t="s">
        <v>384</v>
      </c>
      <c r="C190" s="64" t="s">
        <v>385</v>
      </c>
      <c r="D190" s="86">
        <v>2</v>
      </c>
      <c r="E190" s="86">
        <v>2</v>
      </c>
      <c r="F190" s="86">
        <v>3</v>
      </c>
      <c r="G190" s="100">
        <v>1</v>
      </c>
      <c r="H190" s="101" t="s">
        <v>23</v>
      </c>
      <c r="I190" s="101" t="s">
        <v>24</v>
      </c>
      <c r="J190" s="40">
        <v>107091000</v>
      </c>
      <c r="K190" s="40">
        <v>107091000</v>
      </c>
      <c r="L190" s="101">
        <v>0</v>
      </c>
      <c r="M190" s="100">
        <v>0</v>
      </c>
      <c r="N190" s="101" t="s">
        <v>25</v>
      </c>
      <c r="O190" s="101" t="s">
        <v>26</v>
      </c>
      <c r="P190" s="87" t="s">
        <v>386</v>
      </c>
      <c r="Q190" s="86">
        <v>3164960058</v>
      </c>
      <c r="R190" s="42" t="s">
        <v>387</v>
      </c>
    </row>
    <row r="191" spans="1:18" s="49" customFormat="1" ht="51" customHeight="1" x14ac:dyDescent="0.2">
      <c r="A191" s="1"/>
      <c r="B191" s="53" t="s">
        <v>113</v>
      </c>
      <c r="C191" s="64" t="s">
        <v>388</v>
      </c>
      <c r="D191" s="86">
        <v>2</v>
      </c>
      <c r="E191" s="86">
        <v>3</v>
      </c>
      <c r="F191" s="86">
        <v>1</v>
      </c>
      <c r="G191" s="100">
        <v>1</v>
      </c>
      <c r="H191" s="101" t="s">
        <v>23</v>
      </c>
      <c r="I191" s="101" t="s">
        <v>24</v>
      </c>
      <c r="J191" s="40">
        <v>36000000</v>
      </c>
      <c r="K191" s="40">
        <v>36000000</v>
      </c>
      <c r="L191" s="101">
        <v>0</v>
      </c>
      <c r="M191" s="100">
        <v>0</v>
      </c>
      <c r="N191" s="101" t="s">
        <v>25</v>
      </c>
      <c r="O191" s="101" t="s">
        <v>26</v>
      </c>
      <c r="P191" s="39" t="s">
        <v>36</v>
      </c>
      <c r="Q191" s="39" t="s">
        <v>103</v>
      </c>
      <c r="R191" s="57" t="s">
        <v>104</v>
      </c>
    </row>
    <row r="192" spans="1:18" s="49" customFormat="1" ht="51" customHeight="1" x14ac:dyDescent="0.2">
      <c r="A192" s="1"/>
      <c r="B192" s="37" t="s">
        <v>186</v>
      </c>
      <c r="C192" s="64" t="s">
        <v>389</v>
      </c>
      <c r="D192" s="86">
        <v>3</v>
      </c>
      <c r="E192" s="86">
        <v>4</v>
      </c>
      <c r="F192" s="86">
        <v>1</v>
      </c>
      <c r="G192" s="100">
        <v>1</v>
      </c>
      <c r="H192" s="101" t="s">
        <v>23</v>
      </c>
      <c r="I192" s="101" t="s">
        <v>24</v>
      </c>
      <c r="J192" s="40">
        <v>5132500</v>
      </c>
      <c r="K192" s="40">
        <v>5132500</v>
      </c>
      <c r="L192" s="101">
        <v>0</v>
      </c>
      <c r="M192" s="100">
        <v>0</v>
      </c>
      <c r="N192" s="101" t="s">
        <v>25</v>
      </c>
      <c r="O192" s="101" t="s">
        <v>26</v>
      </c>
      <c r="P192" s="87" t="s">
        <v>225</v>
      </c>
      <c r="Q192" s="86">
        <v>3107543877</v>
      </c>
      <c r="R192" s="42" t="s">
        <v>226</v>
      </c>
    </row>
    <row r="193" spans="1:18" s="49" customFormat="1" ht="51" customHeight="1" x14ac:dyDescent="0.2">
      <c r="A193" s="1"/>
      <c r="B193" s="37" t="s">
        <v>390</v>
      </c>
      <c r="C193" s="64" t="s">
        <v>391</v>
      </c>
      <c r="D193" s="86">
        <v>3</v>
      </c>
      <c r="E193" s="86">
        <v>4</v>
      </c>
      <c r="F193" s="86">
        <v>1</v>
      </c>
      <c r="G193" s="100">
        <v>1</v>
      </c>
      <c r="H193" s="101" t="s">
        <v>23</v>
      </c>
      <c r="I193" s="101" t="s">
        <v>24</v>
      </c>
      <c r="J193" s="40">
        <v>36300000</v>
      </c>
      <c r="K193" s="40">
        <v>36300000</v>
      </c>
      <c r="L193" s="101">
        <v>0</v>
      </c>
      <c r="M193" s="100">
        <v>0</v>
      </c>
      <c r="N193" s="101" t="s">
        <v>25</v>
      </c>
      <c r="O193" s="101" t="s">
        <v>26</v>
      </c>
      <c r="P193" s="59" t="s">
        <v>206</v>
      </c>
      <c r="Q193" s="41">
        <v>3228159899</v>
      </c>
      <c r="R193" s="54" t="s">
        <v>207</v>
      </c>
    </row>
    <row r="194" spans="1:18" s="49" customFormat="1" ht="66.75" customHeight="1" x14ac:dyDescent="0.2">
      <c r="A194" s="1"/>
      <c r="B194" s="37" t="s">
        <v>392</v>
      </c>
      <c r="C194" s="64" t="s">
        <v>393</v>
      </c>
      <c r="D194" s="86">
        <v>3</v>
      </c>
      <c r="E194" s="86">
        <v>4</v>
      </c>
      <c r="F194" s="86">
        <v>4</v>
      </c>
      <c r="G194" s="100">
        <v>1</v>
      </c>
      <c r="H194" s="101" t="s">
        <v>23</v>
      </c>
      <c r="I194" s="101" t="s">
        <v>24</v>
      </c>
      <c r="J194" s="40">
        <v>279114757</v>
      </c>
      <c r="K194" s="40">
        <v>279114757</v>
      </c>
      <c r="L194" s="101">
        <v>0</v>
      </c>
      <c r="M194" s="100">
        <v>0</v>
      </c>
      <c r="N194" s="101" t="s">
        <v>25</v>
      </c>
      <c r="O194" s="101" t="s">
        <v>26</v>
      </c>
      <c r="P194" s="39" t="s">
        <v>36</v>
      </c>
      <c r="Q194" s="39" t="s">
        <v>44</v>
      </c>
      <c r="R194" s="54" t="s">
        <v>45</v>
      </c>
    </row>
    <row r="195" spans="1:18" s="49" customFormat="1" ht="87.75" customHeight="1" x14ac:dyDescent="0.2">
      <c r="A195" s="1"/>
      <c r="B195" s="68" t="s">
        <v>285</v>
      </c>
      <c r="C195" s="64" t="s">
        <v>394</v>
      </c>
      <c r="D195" s="86">
        <v>3</v>
      </c>
      <c r="E195" s="86">
        <v>4</v>
      </c>
      <c r="F195" s="86">
        <v>3</v>
      </c>
      <c r="G195" s="100">
        <v>1</v>
      </c>
      <c r="H195" s="101" t="s">
        <v>23</v>
      </c>
      <c r="I195" s="101" t="s">
        <v>24</v>
      </c>
      <c r="J195" s="40">
        <v>1402086438</v>
      </c>
      <c r="K195" s="40">
        <v>1402086438</v>
      </c>
      <c r="L195" s="101">
        <v>0</v>
      </c>
      <c r="M195" s="100">
        <v>0</v>
      </c>
      <c r="N195" s="101" t="s">
        <v>25</v>
      </c>
      <c r="O195" s="101" t="s">
        <v>26</v>
      </c>
      <c r="P195" s="92" t="s">
        <v>272</v>
      </c>
      <c r="Q195" s="92">
        <v>3132628447</v>
      </c>
      <c r="R195" s="57" t="s">
        <v>273</v>
      </c>
    </row>
    <row r="196" spans="1:18" s="49" customFormat="1" ht="87.75" customHeight="1" x14ac:dyDescent="0.2">
      <c r="A196" s="1"/>
      <c r="B196" s="70" t="s">
        <v>186</v>
      </c>
      <c r="C196" s="64" t="s">
        <v>395</v>
      </c>
      <c r="D196" s="86">
        <v>4</v>
      </c>
      <c r="E196" s="86">
        <v>5</v>
      </c>
      <c r="F196" s="86">
        <v>6</v>
      </c>
      <c r="G196" s="100">
        <v>1</v>
      </c>
      <c r="H196" s="101" t="s">
        <v>23</v>
      </c>
      <c r="I196" s="101" t="s">
        <v>24</v>
      </c>
      <c r="J196" s="40">
        <v>234210255</v>
      </c>
      <c r="K196" s="40">
        <v>234210255</v>
      </c>
      <c r="L196" s="101">
        <v>0</v>
      </c>
      <c r="M196" s="100">
        <v>0</v>
      </c>
      <c r="N196" s="101" t="s">
        <v>25</v>
      </c>
      <c r="O196" s="101" t="s">
        <v>26</v>
      </c>
      <c r="P196" s="87" t="s">
        <v>225</v>
      </c>
      <c r="Q196" s="86">
        <v>3107543877</v>
      </c>
      <c r="R196" s="42" t="s">
        <v>226</v>
      </c>
    </row>
    <row r="197" spans="1:18" s="49" customFormat="1" ht="87.75" customHeight="1" x14ac:dyDescent="0.2">
      <c r="A197" s="1"/>
      <c r="B197" s="37" t="s">
        <v>396</v>
      </c>
      <c r="C197" s="64" t="s">
        <v>397</v>
      </c>
      <c r="D197" s="86">
        <v>4</v>
      </c>
      <c r="E197" s="86">
        <v>5</v>
      </c>
      <c r="F197" s="86">
        <v>2</v>
      </c>
      <c r="G197" s="41">
        <v>1</v>
      </c>
      <c r="H197" s="39" t="s">
        <v>23</v>
      </c>
      <c r="I197" s="39" t="s">
        <v>24</v>
      </c>
      <c r="J197" s="40">
        <v>4924800</v>
      </c>
      <c r="K197" s="40">
        <v>4924800</v>
      </c>
      <c r="L197" s="39">
        <v>0</v>
      </c>
      <c r="M197" s="41">
        <v>0</v>
      </c>
      <c r="N197" s="39" t="s">
        <v>25</v>
      </c>
      <c r="O197" s="39" t="s">
        <v>26</v>
      </c>
      <c r="P197" s="87" t="s">
        <v>398</v>
      </c>
      <c r="Q197" s="86">
        <v>3046721652</v>
      </c>
      <c r="R197" s="42" t="s">
        <v>399</v>
      </c>
    </row>
    <row r="198" spans="1:18" s="49" customFormat="1" ht="87.75" customHeight="1" x14ac:dyDescent="0.2">
      <c r="A198" s="1"/>
      <c r="B198" s="37" t="s">
        <v>400</v>
      </c>
      <c r="C198" s="64" t="s">
        <v>401</v>
      </c>
      <c r="D198" s="86">
        <v>4</v>
      </c>
      <c r="E198" s="86">
        <v>5</v>
      </c>
      <c r="F198" s="86">
        <v>3</v>
      </c>
      <c r="G198" s="41">
        <v>1</v>
      </c>
      <c r="H198" s="39" t="s">
        <v>23</v>
      </c>
      <c r="I198" s="39" t="s">
        <v>24</v>
      </c>
      <c r="J198" s="40">
        <v>102000000</v>
      </c>
      <c r="K198" s="40">
        <v>102000000</v>
      </c>
      <c r="L198" s="39">
        <v>0</v>
      </c>
      <c r="M198" s="41">
        <v>0</v>
      </c>
      <c r="N198" s="39" t="s">
        <v>25</v>
      </c>
      <c r="O198" s="39" t="s">
        <v>26</v>
      </c>
      <c r="P198" s="39" t="s">
        <v>327</v>
      </c>
      <c r="Q198" s="39" t="s">
        <v>328</v>
      </c>
      <c r="R198" s="42" t="s">
        <v>329</v>
      </c>
    </row>
    <row r="199" spans="1:18" s="49" customFormat="1" ht="87.75" customHeight="1" thickBot="1" x14ac:dyDescent="0.25">
      <c r="A199" s="1"/>
      <c r="B199" s="113" t="s">
        <v>402</v>
      </c>
      <c r="C199" s="114" t="s">
        <v>403</v>
      </c>
      <c r="D199" s="115">
        <v>4</v>
      </c>
      <c r="E199" s="115">
        <v>5</v>
      </c>
      <c r="F199" s="115">
        <v>3</v>
      </c>
      <c r="G199" s="116">
        <v>1</v>
      </c>
      <c r="H199" s="117" t="s">
        <v>23</v>
      </c>
      <c r="I199" s="117" t="s">
        <v>24</v>
      </c>
      <c r="J199" s="118">
        <v>45000000</v>
      </c>
      <c r="K199" s="118">
        <v>45000000</v>
      </c>
      <c r="L199" s="117">
        <v>0</v>
      </c>
      <c r="M199" s="116">
        <v>0</v>
      </c>
      <c r="N199" s="117" t="s">
        <v>25</v>
      </c>
      <c r="O199" s="117" t="s">
        <v>26</v>
      </c>
      <c r="P199" s="119" t="s">
        <v>206</v>
      </c>
      <c r="Q199" s="116">
        <v>3228159899</v>
      </c>
      <c r="R199" s="120" t="s">
        <v>207</v>
      </c>
    </row>
    <row r="200" spans="1:18" s="49" customFormat="1" ht="14.25" x14ac:dyDescent="0.2">
      <c r="A200" s="1"/>
      <c r="B200" s="3"/>
      <c r="C200" s="108"/>
      <c r="D200" s="3"/>
      <c r="E200" s="3"/>
      <c r="F200" s="4"/>
      <c r="G200" s="3"/>
      <c r="H200" s="3"/>
      <c r="I200" s="3"/>
      <c r="J200" s="5"/>
      <c r="K200" s="6"/>
      <c r="L200" s="3"/>
      <c r="M200" s="3"/>
      <c r="N200" s="3"/>
      <c r="O200" s="3"/>
      <c r="P200" s="3"/>
      <c r="Q200" s="3"/>
      <c r="R200" s="3"/>
    </row>
    <row r="201" spans="1:18" s="49" customFormat="1" x14ac:dyDescent="0.2">
      <c r="A201" s="1"/>
      <c r="B201" s="3"/>
      <c r="C201" s="2"/>
      <c r="D201" s="3"/>
      <c r="E201" s="3"/>
      <c r="F201" s="4"/>
      <c r="G201" s="3"/>
      <c r="H201" s="3"/>
      <c r="I201" s="3"/>
      <c r="J201" s="5"/>
      <c r="K201" s="6"/>
      <c r="L201" s="3"/>
      <c r="M201" s="3"/>
      <c r="N201" s="3"/>
      <c r="O201" s="3"/>
      <c r="P201" s="3"/>
      <c r="Q201" s="3"/>
      <c r="R201" s="3"/>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1"/>
      <c r="C318" s="2"/>
      <c r="D318" s="3"/>
      <c r="E318" s="3"/>
      <c r="F318" s="4"/>
      <c r="G318" s="3"/>
      <c r="H318" s="3"/>
      <c r="I318" s="3"/>
      <c r="J318" s="5"/>
      <c r="K318" s="6"/>
      <c r="L318" s="3"/>
      <c r="M318" s="3"/>
      <c r="N318" s="3"/>
      <c r="O318" s="3"/>
      <c r="P318" s="3"/>
      <c r="Q318" s="3"/>
      <c r="R318" s="3"/>
    </row>
    <row r="319" spans="1:18" s="49" customFormat="1" x14ac:dyDescent="0.2">
      <c r="A319" s="1"/>
      <c r="B319" s="1"/>
      <c r="C319" s="2"/>
      <c r="D319" s="3"/>
      <c r="E319" s="3"/>
      <c r="F319" s="4"/>
      <c r="G319" s="3"/>
      <c r="H319" s="3"/>
      <c r="I319" s="3"/>
      <c r="J319" s="5"/>
      <c r="K319" s="6"/>
      <c r="L319" s="3"/>
      <c r="M319" s="3"/>
      <c r="N319" s="3"/>
      <c r="O319" s="3"/>
      <c r="P319" s="3"/>
      <c r="Q319" s="3"/>
      <c r="R319" s="3"/>
    </row>
    <row r="320" spans="1:18" s="49" customFormat="1" x14ac:dyDescent="0.2">
      <c r="A320" s="1"/>
      <c r="B320" s="1"/>
      <c r="C320" s="2"/>
      <c r="D320" s="3"/>
      <c r="E320" s="3"/>
      <c r="F320" s="4"/>
      <c r="G320" s="3"/>
      <c r="H320" s="3"/>
      <c r="I320" s="3"/>
      <c r="J320" s="5"/>
      <c r="K320" s="6"/>
      <c r="L320" s="3"/>
      <c r="M320" s="3"/>
      <c r="N320" s="3"/>
      <c r="O320" s="3"/>
      <c r="P320" s="3"/>
      <c r="Q320" s="3"/>
      <c r="R320" s="3"/>
    </row>
    <row r="321" spans="1:18" s="49" customFormat="1" x14ac:dyDescent="0.2">
      <c r="A321" s="1"/>
      <c r="B321" s="1"/>
      <c r="C321" s="2"/>
      <c r="D321" s="3"/>
      <c r="E321" s="3"/>
      <c r="F321" s="4"/>
      <c r="G321" s="3"/>
      <c r="H321" s="3"/>
      <c r="I321" s="3"/>
      <c r="J321" s="5"/>
      <c r="K321" s="6"/>
      <c r="L321" s="3"/>
      <c r="M321" s="3"/>
      <c r="N321" s="3"/>
      <c r="O321" s="3"/>
      <c r="P321" s="3"/>
      <c r="Q321" s="3"/>
      <c r="R321" s="3"/>
    </row>
    <row r="322" spans="1:18" s="49" customFormat="1" x14ac:dyDescent="0.2">
      <c r="A322" s="1"/>
      <c r="B322" s="1"/>
      <c r="C322" s="2"/>
      <c r="D322" s="3"/>
      <c r="E322" s="3"/>
      <c r="F322" s="4"/>
      <c r="G322" s="3"/>
      <c r="H322" s="3"/>
      <c r="I322" s="3"/>
      <c r="J322" s="5"/>
      <c r="K322" s="6"/>
      <c r="L322" s="3"/>
      <c r="M322" s="3"/>
      <c r="N322" s="3"/>
      <c r="O322" s="3"/>
      <c r="P322" s="3"/>
      <c r="Q322" s="3"/>
      <c r="R322" s="3"/>
    </row>
    <row r="323" spans="1:18" s="49" customFormat="1" x14ac:dyDescent="0.2">
      <c r="A323" s="1"/>
      <c r="B323" s="1"/>
      <c r="C323" s="2"/>
      <c r="D323" s="3"/>
      <c r="E323" s="3"/>
      <c r="F323" s="4"/>
      <c r="G323" s="3"/>
      <c r="H323" s="3"/>
      <c r="I323" s="3"/>
      <c r="J323" s="5"/>
      <c r="K323" s="6"/>
      <c r="L323" s="3"/>
      <c r="M323" s="3"/>
      <c r="N323" s="3"/>
      <c r="O323" s="3"/>
      <c r="P323" s="3"/>
      <c r="Q323" s="3"/>
      <c r="R323" s="3"/>
    </row>
    <row r="324" spans="1:18" s="49" customFormat="1" x14ac:dyDescent="0.2">
      <c r="A324" s="1"/>
      <c r="B324" s="1"/>
      <c r="C324" s="2"/>
      <c r="D324" s="3"/>
      <c r="E324" s="3"/>
      <c r="F324" s="4"/>
      <c r="G324" s="3"/>
      <c r="H324" s="3"/>
      <c r="I324" s="3"/>
      <c r="J324" s="5"/>
      <c r="K324" s="6"/>
      <c r="L324" s="3"/>
      <c r="M324" s="3"/>
      <c r="N324" s="3"/>
      <c r="O324" s="3"/>
      <c r="P324" s="3"/>
      <c r="Q324" s="3"/>
      <c r="R324" s="3"/>
    </row>
    <row r="325" spans="1:18" s="49" customFormat="1" x14ac:dyDescent="0.2">
      <c r="A325" s="1"/>
      <c r="B325" s="1"/>
      <c r="C325" s="2"/>
      <c r="D325" s="3"/>
      <c r="E325" s="3"/>
      <c r="F325" s="4"/>
      <c r="G325" s="3"/>
      <c r="H325" s="3"/>
      <c r="I325" s="3"/>
      <c r="J325" s="5"/>
      <c r="K325" s="6"/>
      <c r="L325" s="3"/>
      <c r="M325" s="3"/>
      <c r="N325" s="3"/>
      <c r="O325" s="3"/>
      <c r="P325" s="3"/>
      <c r="Q325" s="3"/>
      <c r="R325" s="3"/>
    </row>
    <row r="326" spans="1:18" s="49" customFormat="1" x14ac:dyDescent="0.2">
      <c r="A326" s="1"/>
      <c r="B326" s="1"/>
      <c r="C326" s="2"/>
      <c r="D326" s="3"/>
      <c r="E326" s="3"/>
      <c r="F326" s="4"/>
      <c r="G326" s="3"/>
      <c r="H326" s="3"/>
      <c r="I326" s="3"/>
      <c r="J326" s="5"/>
      <c r="K326" s="6"/>
      <c r="L326" s="3"/>
      <c r="M326" s="3"/>
      <c r="N326" s="3"/>
      <c r="O326" s="3"/>
      <c r="P326" s="3"/>
      <c r="Q326" s="3"/>
      <c r="R326" s="3"/>
    </row>
    <row r="327" spans="1:18" s="49" customFormat="1" x14ac:dyDescent="0.2">
      <c r="A327" s="1"/>
      <c r="B327" s="1"/>
      <c r="C327" s="2"/>
      <c r="D327" s="3"/>
      <c r="E327" s="3"/>
      <c r="F327" s="4"/>
      <c r="G327" s="3"/>
      <c r="H327" s="3"/>
      <c r="I327" s="3"/>
      <c r="J327" s="5"/>
      <c r="K327" s="6"/>
      <c r="L327" s="3"/>
      <c r="M327" s="3"/>
      <c r="N327" s="3"/>
      <c r="O327" s="3"/>
      <c r="P327" s="3"/>
      <c r="Q327" s="3"/>
      <c r="R327" s="3"/>
    </row>
    <row r="328" spans="1:18" s="49" customFormat="1" x14ac:dyDescent="0.2">
      <c r="A328" s="1"/>
      <c r="B328" s="1"/>
      <c r="C328" s="2"/>
      <c r="D328" s="3"/>
      <c r="E328" s="3"/>
      <c r="F328" s="4"/>
      <c r="G328" s="3"/>
      <c r="H328" s="3"/>
      <c r="I328" s="3"/>
      <c r="J328" s="5"/>
      <c r="K328" s="6"/>
      <c r="L328" s="3"/>
      <c r="M328" s="3"/>
      <c r="N328" s="3"/>
      <c r="O328" s="3"/>
      <c r="P328" s="3"/>
      <c r="Q328" s="3"/>
      <c r="R328" s="3"/>
    </row>
    <row r="329" spans="1:18" s="49" customFormat="1" x14ac:dyDescent="0.2">
      <c r="A329" s="1"/>
      <c r="B329" s="1"/>
      <c r="C329" s="2"/>
      <c r="D329" s="3"/>
      <c r="E329" s="3"/>
      <c r="F329" s="4"/>
      <c r="G329" s="3"/>
      <c r="H329" s="3"/>
      <c r="I329" s="3"/>
      <c r="J329" s="5"/>
      <c r="K329" s="6"/>
      <c r="L329" s="3"/>
      <c r="M329" s="3"/>
      <c r="N329" s="3"/>
      <c r="O329" s="3"/>
      <c r="P329" s="3"/>
      <c r="Q329" s="3"/>
      <c r="R329" s="3"/>
    </row>
    <row r="330" spans="1:18" s="49" customFormat="1" x14ac:dyDescent="0.2">
      <c r="A330" s="1"/>
      <c r="B330" s="1"/>
      <c r="C330" s="2"/>
      <c r="D330" s="3"/>
      <c r="E330" s="3"/>
      <c r="F330" s="4"/>
      <c r="G330" s="3"/>
      <c r="H330" s="3"/>
      <c r="I330" s="3"/>
      <c r="J330" s="5"/>
      <c r="K330" s="6"/>
      <c r="L330" s="3"/>
      <c r="M330" s="3"/>
      <c r="N330" s="3"/>
      <c r="O330" s="3"/>
      <c r="P330" s="3"/>
      <c r="Q330" s="3"/>
      <c r="R330" s="3"/>
    </row>
    <row r="331" spans="1:18" s="49" customFormat="1" x14ac:dyDescent="0.2">
      <c r="A331" s="1"/>
      <c r="B331" s="1"/>
      <c r="C331" s="2"/>
      <c r="D331" s="3"/>
      <c r="E331" s="3"/>
      <c r="F331" s="4"/>
      <c r="G331" s="3"/>
      <c r="H331" s="3"/>
      <c r="I331" s="3"/>
      <c r="J331" s="5"/>
      <c r="K331" s="6"/>
      <c r="L331" s="3"/>
      <c r="M331" s="3"/>
      <c r="N331" s="3"/>
      <c r="O331" s="3"/>
      <c r="P331" s="3"/>
      <c r="Q331" s="3"/>
      <c r="R331" s="3"/>
    </row>
    <row r="332" spans="1:18" s="49" customFormat="1" x14ac:dyDescent="0.2">
      <c r="A332" s="1"/>
      <c r="B332" s="1"/>
      <c r="C332" s="2"/>
      <c r="D332" s="3"/>
      <c r="E332" s="3"/>
      <c r="F332" s="4"/>
      <c r="G332" s="3"/>
      <c r="H332" s="3"/>
      <c r="I332" s="3"/>
      <c r="J332" s="5"/>
      <c r="K332" s="6"/>
      <c r="L332" s="3"/>
      <c r="M332" s="3"/>
      <c r="N332" s="3"/>
      <c r="O332" s="3"/>
      <c r="P332" s="3"/>
      <c r="Q332" s="3"/>
      <c r="R332" s="3"/>
    </row>
    <row r="333" spans="1:18" s="49" customFormat="1" x14ac:dyDescent="0.2">
      <c r="A333" s="1"/>
      <c r="B333" s="1"/>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1"/>
      <c r="F411" s="1"/>
      <c r="G411" s="1"/>
      <c r="H411" s="1"/>
      <c r="I411" s="1"/>
      <c r="J411" s="109"/>
      <c r="K411" s="109"/>
      <c r="L411" s="1"/>
      <c r="M411" s="1"/>
      <c r="N411" s="1"/>
      <c r="O411" s="1"/>
      <c r="P411" s="1"/>
      <c r="Q411" s="1"/>
      <c r="R411" s="1"/>
    </row>
  </sheetData>
  <mergeCells count="2">
    <mergeCell ref="B2:R2"/>
    <mergeCell ref="B3:R5"/>
  </mergeCells>
  <hyperlinks>
    <hyperlink ref="R95" r:id="rId1"/>
    <hyperlink ref="R197" r:id="rId2"/>
    <hyperlink ref="R198" r:id="rId3"/>
  </hyperlinks>
  <printOptions horizontalCentered="1"/>
  <pageMargins left="0.11811023622047245" right="0.11811023622047245" top="0.94488188976377963" bottom="0.15748031496062992" header="0.31496062992125984" footer="0.31496062992125984"/>
  <pageSetup paperSize="5" scale="45"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2021-04-30T17:16:46Z</dcterms:created>
  <dcterms:modified xsi:type="dcterms:W3CDTF">2021-04-30T17:23:30Z</dcterms:modified>
</cp:coreProperties>
</file>