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1pla05\Desktop\"/>
    </mc:Choice>
  </mc:AlternateContent>
  <bookViews>
    <workbookView xWindow="0" yWindow="0" windowWidth="24000" windowHeight="8835"/>
  </bookViews>
  <sheets>
    <sheet name="Adquisiciones  " sheetId="2" r:id="rId1"/>
  </sheets>
  <calcPr calcId="152511"/>
</workbook>
</file>

<file path=xl/calcChain.xml><?xml version="1.0" encoding="utf-8"?>
<calcChain xmlns="http://schemas.openxmlformats.org/spreadsheetml/2006/main">
  <c r="J24" i="2" l="1"/>
  <c r="J21" i="2"/>
  <c r="J20" i="2"/>
  <c r="J19" i="2"/>
  <c r="J18" i="2"/>
  <c r="J17" i="2"/>
  <c r="J16" i="2"/>
  <c r="I15" i="2"/>
  <c r="I14" i="2"/>
  <c r="J14" i="2" s="1"/>
  <c r="J13" i="2"/>
  <c r="J12" i="2"/>
  <c r="J9" i="2"/>
  <c r="I8" i="2"/>
  <c r="J8" i="2" s="1"/>
  <c r="J7" i="2"/>
  <c r="J6" i="2"/>
</calcChain>
</file>

<file path=xl/sharedStrings.xml><?xml version="1.0" encoding="utf-8"?>
<sst xmlns="http://schemas.openxmlformats.org/spreadsheetml/2006/main" count="274" uniqueCount="93">
  <si>
    <t>Ubicación</t>
  </si>
  <si>
    <t xml:space="preserve">Modalidad de selección </t>
  </si>
  <si>
    <t>Duración estimada del contrato (intervalo: días, meses, años)</t>
  </si>
  <si>
    <t>CO-DC-11001</t>
  </si>
  <si>
    <t>Fuente de los recursos</t>
  </si>
  <si>
    <t>Estado de solicitud de vigencias futuras</t>
  </si>
  <si>
    <t>CCE-15||03</t>
  </si>
  <si>
    <t>¿Se requieren vigencias futuras?</t>
  </si>
  <si>
    <t>0</t>
  </si>
  <si>
    <t>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</si>
  <si>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</si>
  <si>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</si>
  <si>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</si>
  <si>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</si>
  <si>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</si>
  <si>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</si>
  <si>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</si>
  <si>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</si>
  <si>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</si>
  <si>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</si>
  <si>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</si>
  <si>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</si>
  <si>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42201800;</t>
  </si>
  <si>
    <t>OPERACIÓN ESPECIALIZADA DE RADIOLOGÍA E IMAGENOLOGIA EN LAS DIFERENTES UNIDADES DE SERVICIOS DE SALUD</t>
  </si>
  <si>
    <t>DEPENDENCIA DE CONTRATACION</t>
  </si>
  <si>
    <t>DRA. BETSY SANCHEZ - DIRECTORA SERVICIOS COMPLEMENTARIOS</t>
  </si>
  <si>
    <t>dir.complementarios@subredsur.gov.co</t>
  </si>
  <si>
    <t>42312400;</t>
  </si>
  <si>
    <t>COMPRA DE INSUMOS PARA REALIZACIÓN DE TERAPIA VAC PARA MANEJO DE HERIDAS</t>
  </si>
  <si>
    <t>DRA. MARTHA NIETO - DIRECCIÓN ADMINISTRATIVA</t>
  </si>
  <si>
    <t>medicoquirurgicos@subredsur.gov.co</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</si>
  <si>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</si>
  <si>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</si>
  <si>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</si>
  <si>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14111500;</t>
  </si>
  <si>
    <t>SUMINISTRO DE PAPEL TAMAÑO CARTA, OFICIO, MEDIA CARTA Y PAPEL TERMICO PARA CUBRIR LAS NECESIDADES DE LOS SERVICIOS ASISTENCIALES Y ADMINISTRATIVOS QUE COMPONEN LA SUBRED INTEGRADA DE SERVICIOS DE SALUD SUR E.S.E</t>
  </si>
  <si>
    <t>7300000 EXT 71123</t>
  </si>
  <si>
    <t>gestionsuministros@subredsur.gov.co</t>
  </si>
  <si>
    <t>44121600;</t>
  </si>
  <si>
    <t xml:space="preserve">SUMINISTRO DE INSUMOS PARA OFICINA Y ESCRITORIO PARA CUBRIR LAS NECESIDADES DE LOS SERVICIOS ASISTENCIALES Y ADMINISTRATIVOS QUE COMPONEN LA SUBRED INTEGRADA DE SERVICIOS DE SALUD SUR E.S.E </t>
  </si>
  <si>
    <t>78102203;</t>
  </si>
  <si>
    <t xml:space="preserve">SERVICIO DE MENSAJERIA ESPECIALIZADA PARA LA EJECUCION DE LOS PROCESOS DEL AREA DE GESTION DOCUMENTAL DE LA SUBRED SUR , POR MEDIO DE ENVIO DE DOCUMENTOS EN EL SERVICIO DE CARTA COPIA. </t>
  </si>
  <si>
    <t>2</t>
  </si>
  <si>
    <t>3</t>
  </si>
  <si>
    <t>ING. JHON CEPEDA ZAFRA - JEFE OFICINA SISTEMAS DE INFORMACIÓN TICS</t>
  </si>
  <si>
    <t>3002360306</t>
  </si>
  <si>
    <t>jefe.sistemastics@subredsur.gov.co</t>
  </si>
  <si>
    <t>42172017;</t>
  </si>
  <si>
    <t>SUMINISTRO E INSTALACION DE BATERIAS PARA LOS EQUIPOS MEDICOS QUE SE ENCUENTRAN EN LA SUBRED INTEGRADA DE SERVICIOS DE SALUD SUR ESE</t>
  </si>
  <si>
    <t>3002920982</t>
  </si>
  <si>
    <t>biomedica@subredsur.gov.co</t>
  </si>
  <si>
    <t>71121905;</t>
  </si>
  <si>
    <t>MUESTREO Y CARACTERIZACIÓN DE VERTIMIENTOS GENERADOS EN LA SUBRED INTEGRADA DE SERVICIOS DE SALUD SUR E.S.E.</t>
  </si>
  <si>
    <t>3013096853</t>
  </si>
  <si>
    <t>gestionambiental@subredsur.gov.co</t>
  </si>
  <si>
    <t>85161501;</t>
  </si>
  <si>
    <t>MANTENIMIENTO  PREVENTIVO, CORRECTIVO, VERIFICACIÓN  Y SUMINISTRO DE REPUESTOS Y/O ACCESORIOS,  PARA EL BUEN FUNCIONAMIENTO  DE LAS AUTOCLAVES DE LA SUBRED SUR:</t>
  </si>
  <si>
    <t>4</t>
  </si>
  <si>
    <t>85161505;</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</si>
  <si>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</si>
  <si>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</si>
  <si>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</si>
  <si>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</si>
  <si>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73152103;</t>
  </si>
  <si>
    <t>MANTENIMIENTO PREVENTIVO, CORRECTIVO Y SUMINISTRO DE LOS REPUESTOS Y/O ACCESORIOS NECESARIOS PARA EL BUEN FUNCIONAMIENTO  DE LOS EQUIPOS MÉDICOS  DE LA SUBRED INTEGRADA DE SERVICIOS DE SALUD SUR E.S.E.</t>
  </si>
  <si>
    <t>MANTENIMIENTO PREVENTIVO Y CORRECTIVO INCLUIDOS LOS REPUESTOS PARA EL DIGITALIZADOR DE IMÁGENES KONICA MINOLTA H110HQ DE LA USS VISTA HERMOSA  DEL SERVICIO DE RADIOLOGIA Y SUMINISTRO DE  CHASIS PARA LOS DIGITALIZADORES MARCA KONICA MINOLTA DEL AREA DE RADIOLOGIA DE LA USS VISTA HERMOSA DE MLA SUBRED INTEGRADA DE SERVICIOS DE SALUD SUR E.S.E.</t>
  </si>
  <si>
    <t>5</t>
  </si>
  <si>
    <t>42201806;</t>
  </si>
  <si>
    <t>ARRENDAMIENTO DE UN EQUIPO DE RX CON FLUROSCOPIA (ARCO EN C INCLUIDO MANTENIMIENTO PREVENTIVO , CORRECTIVO, ACCESORIOS PARA SU CORRECTO FUNCIONAMIENTO,SE DEBE INCLURI UNA UPS PARA EL SERVICIO DE CIRUGIA DE LA USS TUNAL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</si>
  <si>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</si>
  <si>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</si>
  <si>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40101604;</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</si>
  <si>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</si>
  <si>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</si>
  <si>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</si>
  <si>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</si>
  <si>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recursosfisicostunal@subredsur.gov.co</t>
  </si>
  <si>
    <t>20102301;</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</si>
  <si>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</si>
  <si>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DRA.YOLANDA GUTIERREZ - DIRECTORA GESTIÓN DEL RIESGO EN SALUD</t>
  </si>
  <si>
    <t>3002122771</t>
  </si>
  <si>
    <t>dir.riesgoensalud@subredsur.gov.co</t>
  </si>
  <si>
    <t>80131500;</t>
  </si>
  <si>
    <t xml:space="preserve">ARRENDAMIENTO BODEGA INDUSTRIALIZADA UBICADA EN LA CALLE 12 N° 79-25 ENTRADA 2 BODEGA 7 CENTRO EMPRESARIAL VILLA ALSACIA, PARA EL ARCHIVO DE GESTION DOCUMENTAL DE LA SUBRED INTEGRADA DE SERVICIOS DE SALUD SUR E.S.E </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</si>
  <si>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</si>
  <si>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</si>
  <si>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84101600;</t>
  </si>
  <si>
    <t>SUMINISTRO Y FABRICACIÓN DE DISPOSITIVOS DE ASISTENCIA PERSONAL / AYUDAS TÉCNICAS PARA PERSONAL DISCAPACITDO</t>
  </si>
  <si>
    <t>6</t>
  </si>
  <si>
    <t>CLAUDIA SEGURA - REFERENTE UEL</t>
  </si>
  <si>
    <t>proyectosfdl@subredsur.gov.co</t>
  </si>
  <si>
    <t>85122109;</t>
  </si>
  <si>
    <t>SERVICIOS DE OPERADOR DE HIPOTERAPIA PARA PERSONAS CON DISCAPACIDAD PARTICIPANTES DE LOS CONVENIOS SUSCRITOS CON LOS FONDOS DE DESARROLLO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</si>
</sst>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 &quot;COP&quot;"/>
  </numFmts>
  <fonts count="7" x14ac:knownFonts="1">
    <font>
      <sz val="10"/>
      <color theme="1"/>
      <name val="Arial"/>
      <family val="2"/>
    </font>
    <font>
      <b/>
      <sz val="10"/>
      <color theme="1"/>
      <name val="Verdana"/>
      <family val="2"/>
    </font>
    <font>
      <sz val="10"/>
      <color theme="1"/>
      <name val="Verdana"/>
      <family val="2"/>
    </font>
    <font>
      <sz val="10"/>
      <color theme="1"/>
      <name val="Arial"/>
      <family val="2"/>
    </font>
    <font>
      <b/>
      <sz val="10"/>
      <color theme="1"/>
      <name val="Arial"/>
      <family val="2"/>
    </font>
    <font>
      <sz val="10"/>
      <name val="Arial"/>
      <family val="2"/>
    </font>
    <font>
      <u/>
      <sz val="10"/>
      <color theme="10"/>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7">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6" fillId="0" borderId="0" applyNumberFormat="0" applyFill="0" applyBorder="0" applyAlignment="0" applyProtection="0"/>
  </cellStyleXfs>
  <cellXfs count="58">
    <xf numFmtId="0" fontId="0" fillId="0" borderId="0" xfId="0"/>
    <xf numFmtId="0" fontId="0" fillId="0" borderId="0" xfId="0" applyProtection="1">
      <protection locked="0"/>
    </xf>
    <xf numFmtId="1" fontId="0" fillId="0" borderId="0" xfId="0" applyNumberFormat="1" applyProtection="1">
      <protection locked="0"/>
    </xf>
    <xf numFmtId="0" fontId="4" fillId="6" borderId="1" xfId="13" applyNumberFormat="1"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wrapText="1"/>
    </xf>
    <xf numFmtId="49" fontId="3" fillId="6" borderId="1" xfId="13" applyFont="1" applyFill="1" applyBorder="1" applyAlignment="1" applyProtection="1">
      <alignment horizontal="center" vertical="center" wrapText="1"/>
      <protection locked="0"/>
    </xf>
    <xf numFmtId="165" fontId="3" fillId="6" borderId="1" xfId="2" applyNumberFormat="1" applyFont="1" applyFill="1" applyBorder="1" applyAlignment="1" applyProtection="1">
      <alignment horizontal="center" vertical="center" wrapText="1"/>
      <protection locked="0"/>
    </xf>
    <xf numFmtId="49" fontId="3" fillId="6" borderId="3" xfId="26" applyNumberFormat="1"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protection locked="0"/>
    </xf>
    <xf numFmtId="49" fontId="4" fillId="6" borderId="4" xfId="13"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protection locked="0"/>
    </xf>
    <xf numFmtId="0" fontId="3" fillId="6" borderId="3" xfId="26" applyFont="1" applyFill="1" applyBorder="1" applyAlignment="1" applyProtection="1">
      <alignment horizontal="center" vertical="center"/>
      <protection locked="0"/>
    </xf>
    <xf numFmtId="0" fontId="4" fillId="6" borderId="4" xfId="0" applyFont="1" applyFill="1" applyBorder="1" applyAlignment="1">
      <alignment horizontal="center" vertical="center" wrapText="1"/>
    </xf>
    <xf numFmtId="0" fontId="3" fillId="6" borderId="5" xfId="7" applyFont="1" applyFill="1" applyBorder="1" applyAlignment="1" applyProtection="1">
      <alignment horizontal="center" vertical="center"/>
    </xf>
    <xf numFmtId="49" fontId="4" fillId="0" borderId="6" xfId="13"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49" fontId="3" fillId="6" borderId="7" xfId="13" applyFont="1" applyFill="1" applyBorder="1" applyAlignment="1" applyProtection="1">
      <alignment horizontal="center" vertical="center" wrapText="1"/>
      <protection locked="0"/>
    </xf>
    <xf numFmtId="0" fontId="0" fillId="6" borderId="7" xfId="0" applyFont="1" applyFill="1" applyBorder="1" applyAlignment="1" applyProtection="1">
      <alignment horizontal="center" vertical="center"/>
      <protection locked="0"/>
    </xf>
    <xf numFmtId="165" fontId="3" fillId="6" borderId="7" xfId="2" applyNumberFormat="1" applyFont="1" applyFill="1" applyBorder="1" applyAlignment="1" applyProtection="1">
      <alignment horizontal="center" vertical="center" wrapText="1"/>
      <protection locked="0"/>
    </xf>
    <xf numFmtId="49" fontId="3" fillId="0" borderId="7" xfId="13" applyFont="1" applyFill="1" applyBorder="1" applyAlignment="1" applyProtection="1">
      <alignment horizontal="center" vertical="center" wrapText="1"/>
      <protection locked="0"/>
    </xf>
    <xf numFmtId="0" fontId="3" fillId="0" borderId="8" xfId="26" applyFont="1" applyFill="1" applyBorder="1" applyAlignment="1" applyProtection="1">
      <alignment horizontal="center" vertical="center"/>
      <protection locked="0"/>
    </xf>
    <xf numFmtId="0" fontId="0" fillId="6" borderId="2" xfId="0" applyFont="1" applyFill="1" applyBorder="1" applyAlignment="1">
      <alignment horizontal="center" vertical="center" wrapText="1"/>
    </xf>
    <xf numFmtId="0" fontId="0" fillId="6" borderId="2" xfId="0" applyFill="1" applyBorder="1" applyAlignment="1" applyProtection="1">
      <alignment horizontal="center" vertical="center"/>
      <protection locked="0"/>
    </xf>
    <xf numFmtId="0" fontId="3" fillId="0" borderId="3" xfId="26" applyFont="1" applyBorder="1" applyAlignment="1">
      <alignment horizontal="center" vertical="center" wrapText="1"/>
    </xf>
    <xf numFmtId="0" fontId="4" fillId="6" borderId="4" xfId="13" applyNumberFormat="1" applyFont="1" applyFill="1" applyBorder="1" applyAlignment="1" applyProtection="1">
      <alignment horizontal="center" vertical="center" wrapText="1"/>
      <protection locked="0"/>
    </xf>
    <xf numFmtId="0" fontId="3" fillId="6" borderId="3" xfId="0" applyFont="1" applyFill="1" applyBorder="1" applyAlignment="1">
      <alignment horizontal="center" vertical="center"/>
    </xf>
    <xf numFmtId="0" fontId="3" fillId="6" borderId="3" xfId="26" applyFont="1" applyFill="1" applyBorder="1" applyAlignment="1">
      <alignment horizontal="center" vertical="center" wrapText="1"/>
    </xf>
    <xf numFmtId="0" fontId="0" fillId="6" borderId="9" xfId="0" applyFill="1" applyBorder="1" applyAlignment="1" applyProtection="1">
      <alignment horizontal="center" vertical="center"/>
      <protection locked="0"/>
    </xf>
    <xf numFmtId="0" fontId="4" fillId="6" borderId="10" xfId="13" applyNumberFormat="1" applyFont="1" applyFill="1" applyBorder="1" applyAlignment="1" applyProtection="1">
      <alignment horizontal="center" vertical="center" wrapText="1"/>
      <protection locked="0"/>
    </xf>
    <xf numFmtId="49" fontId="3" fillId="6" borderId="11" xfId="13" applyFont="1" applyFill="1" applyBorder="1" applyAlignment="1" applyProtection="1">
      <alignment horizontal="center" vertical="center" wrapText="1"/>
      <protection locked="0"/>
    </xf>
    <xf numFmtId="165" fontId="3" fillId="6" borderId="10" xfId="2" applyNumberFormat="1" applyFont="1" applyFill="1" applyBorder="1" applyAlignment="1" applyProtection="1">
      <alignment horizontal="center" vertical="center" wrapText="1"/>
      <protection locked="0"/>
    </xf>
    <xf numFmtId="49" fontId="3" fillId="6" borderId="10" xfId="13"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protection locked="0"/>
    </xf>
    <xf numFmtId="0" fontId="3" fillId="6" borderId="12" xfId="0" applyFont="1" applyFill="1" applyBorder="1" applyAlignment="1">
      <alignment horizontal="center" vertical="center"/>
    </xf>
    <xf numFmtId="0" fontId="0" fillId="0" borderId="0" xfId="0" applyAlignment="1" applyProtection="1">
      <alignment wrapText="1"/>
      <protection locked="0"/>
    </xf>
    <xf numFmtId="0" fontId="0" fillId="0" borderId="0" xfId="0" applyAlignment="1">
      <alignment wrapText="1"/>
    </xf>
    <xf numFmtId="49" fontId="3" fillId="6" borderId="5" xfId="13" applyFont="1" applyFill="1" applyBorder="1" applyAlignment="1" applyProtection="1">
      <alignment horizontal="center" vertical="center"/>
    </xf>
    <xf numFmtId="0" fontId="4" fillId="6" borderId="7" xfId="13" applyNumberFormat="1" applyFont="1" applyFill="1" applyBorder="1" applyAlignment="1" applyProtection="1">
      <alignment horizontal="center" vertical="center" wrapText="1"/>
      <protection locked="0"/>
    </xf>
    <xf numFmtId="0" fontId="5"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49" fontId="3" fillId="6" borderId="8" xfId="26" applyNumberFormat="1" applyFont="1" applyFill="1" applyBorder="1" applyAlignment="1" applyProtection="1">
      <alignment horizontal="center" vertical="center" wrapText="1"/>
      <protection locked="0"/>
    </xf>
    <xf numFmtId="0" fontId="1" fillId="3" borderId="13" xfId="7" applyBorder="1" applyAlignment="1" applyProtection="1">
      <alignment horizontal="center" vertical="center" wrapText="1"/>
    </xf>
    <xf numFmtId="0" fontId="1" fillId="2" borderId="14" xfId="6" applyBorder="1" applyProtection="1">
      <alignment horizontal="left" vertical="center" wrapText="1"/>
    </xf>
    <xf numFmtId="0" fontId="0" fillId="0" borderId="15" xfId="0" applyBorder="1" applyProtection="1">
      <protection locked="0"/>
    </xf>
    <xf numFmtId="1" fontId="0" fillId="0" borderId="15" xfId="0" applyNumberFormat="1"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0" xfId="0" applyBorder="1" applyProtection="1">
      <protection locked="0"/>
    </xf>
    <xf numFmtId="1" fontId="0" fillId="0" borderId="0" xfId="0" applyNumberFormat="1"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1" fontId="0" fillId="0" borderId="20" xfId="0" applyNumberFormat="1" applyBorder="1" applyProtection="1">
      <protection locked="0"/>
    </xf>
    <xf numFmtId="0" fontId="0" fillId="0" borderId="21" xfId="0" applyBorder="1" applyProtection="1">
      <protection locked="0"/>
    </xf>
    <xf numFmtId="0" fontId="1" fillId="3" borderId="22" xfId="7" applyBorder="1" applyAlignment="1" applyProtection="1">
      <alignment horizontal="center" vertical="center" wrapText="1"/>
    </xf>
    <xf numFmtId="0" fontId="1" fillId="3" borderId="23" xfId="7" applyBorder="1" applyAlignment="1" applyProtection="1">
      <alignment horizontal="center" vertical="center" wrapText="1"/>
    </xf>
    <xf numFmtId="0" fontId="1" fillId="3" borderId="24" xfId="7" applyBorder="1" applyAlignment="1" applyProtection="1">
      <alignment horizontal="center" vertical="center" wrapText="1"/>
    </xf>
    <xf numFmtId="1" fontId="1" fillId="3" borderId="23" xfId="7" applyNumberFormat="1" applyBorder="1" applyAlignment="1" applyProtection="1">
      <alignment horizontal="center" vertical="center" wrapText="1"/>
      <protection locked="0"/>
    </xf>
  </cellXfs>
  <cellStyles count="27">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Hipervínculo" xfId="26" builtinId="8"/>
    <cellStyle name="MainTitle" xfId="6"/>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iomedica@subredsur.gov.co" TargetMode="External"/><Relationship Id="rId13" Type="http://schemas.openxmlformats.org/officeDocument/2006/relationships/hyperlink" Target="mailto:gestionsuministros@subredsur.gov.co" TargetMode="External"/><Relationship Id="rId3" Type="http://schemas.openxmlformats.org/officeDocument/2006/relationships/hyperlink" Target="mailto:biomedica@subredsur.gov.co" TargetMode="External"/><Relationship Id="rId7" Type="http://schemas.openxmlformats.org/officeDocument/2006/relationships/hyperlink" Target="mailto:biomedica@subredsur.gov.co" TargetMode="External"/><Relationship Id="rId12" Type="http://schemas.openxmlformats.org/officeDocument/2006/relationships/hyperlink" Target="mailto:gestionsuministros@subredsur.gov.co" TargetMode="External"/><Relationship Id="rId2" Type="http://schemas.openxmlformats.org/officeDocument/2006/relationships/hyperlink" Target="mailto:biomedica@subredsur.gov.co" TargetMode="External"/><Relationship Id="rId16" Type="http://schemas.openxmlformats.org/officeDocument/2006/relationships/hyperlink" Target="mailto:jefe.sistemastics@subredsur.gov.co" TargetMode="External"/><Relationship Id="rId1" Type="http://schemas.openxmlformats.org/officeDocument/2006/relationships/hyperlink" Target="mailto:gestionambiental@subredsur.gov.co" TargetMode="External"/><Relationship Id="rId6" Type="http://schemas.openxmlformats.org/officeDocument/2006/relationships/hyperlink" Target="mailto:biomedica@subredsur.gov.co" TargetMode="External"/><Relationship Id="rId11" Type="http://schemas.openxmlformats.org/officeDocument/2006/relationships/hyperlink" Target="mailto:jefe.sistemastics@subredsur.gov.co" TargetMode="External"/><Relationship Id="rId5" Type="http://schemas.openxmlformats.org/officeDocument/2006/relationships/hyperlink" Target="mailto:biomedica@subredsur.gov.co" TargetMode="External"/><Relationship Id="rId15" Type="http://schemas.openxmlformats.org/officeDocument/2006/relationships/hyperlink" Target="mailto:medicoquirurgicos@subredsur.gov.co" TargetMode="External"/><Relationship Id="rId10" Type="http://schemas.openxmlformats.org/officeDocument/2006/relationships/hyperlink" Target="mailto:biomedica@subredsur.gov.co" TargetMode="External"/><Relationship Id="rId4" Type="http://schemas.openxmlformats.org/officeDocument/2006/relationships/hyperlink" Target="mailto:biomedica@subredsur.gov.co" TargetMode="External"/><Relationship Id="rId9" Type="http://schemas.openxmlformats.org/officeDocument/2006/relationships/hyperlink" Target="mailto:jefe.sistemastics@subredsur.gov.co" TargetMode="External"/><Relationship Id="rId14" Type="http://schemas.openxmlformats.org/officeDocument/2006/relationships/hyperlink" Target="mailto:recursosfisicosmeissen@subredsu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4" zoomScaleNormal="84" workbookViewId="0">
      <selection activeCell="B7" sqref="B7"/>
    </sheetView>
  </sheetViews>
  <sheetFormatPr baseColWidth="10" defaultColWidth="9.140625" defaultRowHeight="12.75" x14ac:dyDescent="0.2"/>
  <cols>
    <col min="1" max="1" width="21.5703125" style="1" customWidth="1"/>
    <col min="2" max="2" width="67.7109375" style="1" customWidth="1"/>
    <col min="3" max="3" width="25.5703125" style="1" customWidth="1"/>
    <col min="4" max="4" width="29" style="1" customWidth="1"/>
    <col min="5" max="5" width="30.5703125" style="1" customWidth="1"/>
    <col min="6" max="6" width="27" style="1" customWidth="1"/>
    <col min="7" max="7" width="21.42578125" style="1" customWidth="1"/>
    <col min="8" max="8" width="23.7109375" style="1" customWidth="1"/>
    <col min="9" max="9" width="23" style="2" customWidth="1"/>
    <col min="10" max="10" width="27.28515625" style="2" customWidth="1"/>
    <col min="11" max="11" width="27" style="1" customWidth="1"/>
    <col min="12" max="12" width="28.140625" style="1" customWidth="1"/>
    <col min="13" max="13" width="39" style="1" customWidth="1"/>
    <col min="14" max="14" width="11.85546875" style="1" customWidth="1"/>
    <col min="15" max="15" width="27.5703125" style="1" customWidth="1"/>
    <col min="16" max="16" width="22.7109375" style="1" customWidth="1"/>
    <col min="17" max="17" width="37.42578125" style="1" customWidth="1"/>
    <col min="18" max="18" width="9.140625" style="1" customWidth="1"/>
  </cols>
  <sheetData>
    <row r="1" spans="1:18" x14ac:dyDescent="0.2">
      <c r="A1" s="42" t="s">
        <v>10</v>
      </c>
      <c r="B1" s="43"/>
      <c r="C1" s="43"/>
      <c r="D1" s="43"/>
      <c r="E1" s="43"/>
      <c r="F1" s="43"/>
      <c r="G1" s="43"/>
      <c r="H1" s="43"/>
      <c r="I1" s="44"/>
      <c r="J1" s="44"/>
      <c r="K1" s="43"/>
      <c r="L1" s="43"/>
      <c r="M1" s="43"/>
      <c r="N1" s="43"/>
      <c r="O1" s="43"/>
      <c r="P1" s="43"/>
      <c r="Q1" s="45"/>
    </row>
    <row r="2" spans="1:18" x14ac:dyDescent="0.2">
      <c r="A2" s="46"/>
      <c r="B2" s="47"/>
      <c r="C2" s="47"/>
      <c r="D2" s="47"/>
      <c r="E2" s="47"/>
      <c r="F2" s="47"/>
      <c r="G2" s="47"/>
      <c r="H2" s="47"/>
      <c r="I2" s="48"/>
      <c r="J2" s="48"/>
      <c r="K2" s="47"/>
      <c r="L2" s="47"/>
      <c r="M2" s="47"/>
      <c r="N2" s="47"/>
      <c r="O2" s="47"/>
      <c r="P2" s="47"/>
      <c r="Q2" s="49"/>
    </row>
    <row r="3" spans="1:18" ht="13.5" thickBot="1" x14ac:dyDescent="0.25">
      <c r="A3" s="50"/>
      <c r="B3" s="51"/>
      <c r="C3" s="51"/>
      <c r="D3" s="51"/>
      <c r="E3" s="51"/>
      <c r="F3" s="51"/>
      <c r="G3" s="51"/>
      <c r="H3" s="51"/>
      <c r="I3" s="52"/>
      <c r="J3" s="52"/>
      <c r="K3" s="51"/>
      <c r="L3" s="51"/>
      <c r="M3" s="51"/>
      <c r="N3" s="51"/>
      <c r="O3" s="51"/>
      <c r="P3" s="51"/>
      <c r="Q3" s="53"/>
    </row>
    <row r="4" spans="1:18" s="35" customFormat="1" ht="39" customHeight="1" thickBot="1" x14ac:dyDescent="0.25">
      <c r="A4" s="54" t="s">
        <v>11</v>
      </c>
      <c r="B4" s="55" t="s">
        <v>12</v>
      </c>
      <c r="C4" s="55" t="s">
        <v>13</v>
      </c>
      <c r="D4" s="55" t="s">
        <v>14</v>
      </c>
      <c r="E4" s="56" t="s">
        <v>15</v>
      </c>
      <c r="F4" s="55" t="s">
        <v>2</v>
      </c>
      <c r="G4" s="55" t="s">
        <v>1</v>
      </c>
      <c r="H4" s="55" t="s">
        <v>4</v>
      </c>
      <c r="I4" s="57" t="s">
        <v>16</v>
      </c>
      <c r="J4" s="57" t="s">
        <v>17</v>
      </c>
      <c r="K4" s="55" t="s">
        <v>7</v>
      </c>
      <c r="L4" s="55" t="s">
        <v>5</v>
      </c>
      <c r="M4" s="55" t="s">
        <v>18</v>
      </c>
      <c r="N4" s="55" t="s">
        <v>0</v>
      </c>
      <c r="O4" s="55" t="s">
        <v>19</v>
      </c>
      <c r="P4" s="55" t="s">
        <v>20</v>
      </c>
      <c r="Q4" s="41" t="s">
        <v>21</v>
      </c>
      <c r="R4" s="34"/>
    </row>
    <row r="5" spans="1:18" ht="38.25" x14ac:dyDescent="0.2">
      <c r="A5" s="36" t="s">
        <v>22</v>
      </c>
      <c r="B5" s="37" t="s">
        <v>23</v>
      </c>
      <c r="C5" s="38">
        <v>1</v>
      </c>
      <c r="D5" s="39">
        <v>2</v>
      </c>
      <c r="E5" s="38">
        <v>4</v>
      </c>
      <c r="F5" s="16" t="s">
        <v>9</v>
      </c>
      <c r="G5" s="16" t="s">
        <v>6</v>
      </c>
      <c r="H5" s="16" t="s">
        <v>8</v>
      </c>
      <c r="I5" s="18">
        <v>2600000000</v>
      </c>
      <c r="J5" s="18">
        <v>4550000000</v>
      </c>
      <c r="K5" s="16" t="s">
        <v>8</v>
      </c>
      <c r="L5" s="16" t="s">
        <v>8</v>
      </c>
      <c r="M5" s="16" t="s">
        <v>24</v>
      </c>
      <c r="N5" s="16" t="s">
        <v>3</v>
      </c>
      <c r="O5" s="38" t="s">
        <v>25</v>
      </c>
      <c r="P5" s="38">
        <v>3132428948</v>
      </c>
      <c r="Q5" s="40" t="s">
        <v>26</v>
      </c>
    </row>
    <row r="6" spans="1:18" ht="25.5" x14ac:dyDescent="0.2">
      <c r="A6" s="8" t="s">
        <v>27</v>
      </c>
      <c r="B6" s="9" t="s">
        <v>28</v>
      </c>
      <c r="C6" s="10">
        <v>1</v>
      </c>
      <c r="D6" s="10">
        <v>2</v>
      </c>
      <c r="E6" s="10">
        <v>4</v>
      </c>
      <c r="F6" s="10">
        <v>1</v>
      </c>
      <c r="G6" s="5" t="s">
        <v>6</v>
      </c>
      <c r="H6" s="10">
        <v>0</v>
      </c>
      <c r="I6" s="6">
        <v>400000000</v>
      </c>
      <c r="J6" s="6">
        <f>(+I6)*3</f>
        <v>1200000000</v>
      </c>
      <c r="K6" s="10">
        <v>0</v>
      </c>
      <c r="L6" s="10">
        <v>0</v>
      </c>
      <c r="M6" s="10" t="s">
        <v>24</v>
      </c>
      <c r="N6" s="5" t="s">
        <v>3</v>
      </c>
      <c r="O6" s="5" t="s">
        <v>29</v>
      </c>
      <c r="P6" s="10">
        <v>3108734212</v>
      </c>
      <c r="Q6" s="11" t="s">
        <v>30</v>
      </c>
    </row>
    <row r="7" spans="1:18" ht="63.75" x14ac:dyDescent="0.2">
      <c r="A7" s="8" t="s">
        <v>31</v>
      </c>
      <c r="B7" s="12" t="s">
        <v>32</v>
      </c>
      <c r="C7" s="10">
        <v>1</v>
      </c>
      <c r="D7" s="10">
        <v>1</v>
      </c>
      <c r="E7" s="10">
        <v>3</v>
      </c>
      <c r="F7" s="10">
        <v>1</v>
      </c>
      <c r="G7" s="5" t="s">
        <v>6</v>
      </c>
      <c r="H7" s="10">
        <v>0</v>
      </c>
      <c r="I7" s="6">
        <v>60000000</v>
      </c>
      <c r="J7" s="6">
        <f>I7*4</f>
        <v>240000000</v>
      </c>
      <c r="K7" s="10">
        <v>0</v>
      </c>
      <c r="L7" s="10">
        <v>0</v>
      </c>
      <c r="M7" s="10" t="s">
        <v>24</v>
      </c>
      <c r="N7" s="5" t="s">
        <v>3</v>
      </c>
      <c r="O7" s="5" t="s">
        <v>29</v>
      </c>
      <c r="P7" s="10">
        <v>3002074094</v>
      </c>
      <c r="Q7" s="11" t="s">
        <v>33</v>
      </c>
    </row>
    <row r="8" spans="1:18" ht="51" x14ac:dyDescent="0.2">
      <c r="A8" s="13" t="s">
        <v>34</v>
      </c>
      <c r="B8" s="14" t="s">
        <v>35</v>
      </c>
      <c r="C8" s="15">
        <v>1</v>
      </c>
      <c r="D8" s="15">
        <v>2</v>
      </c>
      <c r="E8" s="15">
        <v>4</v>
      </c>
      <c r="F8" s="15">
        <v>1</v>
      </c>
      <c r="G8" s="16" t="s">
        <v>6</v>
      </c>
      <c r="H8" s="17">
        <v>0</v>
      </c>
      <c r="I8" s="18">
        <f>17650794*4</f>
        <v>70603176</v>
      </c>
      <c r="J8" s="18">
        <f>+I8*3</f>
        <v>211809528</v>
      </c>
      <c r="K8" s="15">
        <v>0</v>
      </c>
      <c r="L8" s="15">
        <v>0</v>
      </c>
      <c r="M8" s="17" t="s">
        <v>24</v>
      </c>
      <c r="N8" s="16" t="s">
        <v>3</v>
      </c>
      <c r="O8" s="19" t="s">
        <v>29</v>
      </c>
      <c r="P8" s="15" t="s">
        <v>36</v>
      </c>
      <c r="Q8" s="20" t="s">
        <v>37</v>
      </c>
    </row>
    <row r="9" spans="1:18" ht="51" x14ac:dyDescent="0.2">
      <c r="A9" s="21" t="s">
        <v>38</v>
      </c>
      <c r="B9" s="9" t="s">
        <v>39</v>
      </c>
      <c r="C9" s="10">
        <v>1</v>
      </c>
      <c r="D9" s="10">
        <v>1</v>
      </c>
      <c r="E9" s="10">
        <v>4</v>
      </c>
      <c r="F9" s="10">
        <v>1</v>
      </c>
      <c r="G9" s="5" t="s">
        <v>6</v>
      </c>
      <c r="H9" s="10">
        <v>0</v>
      </c>
      <c r="I9" s="6">
        <v>49584000</v>
      </c>
      <c r="J9" s="6">
        <f>I9*3</f>
        <v>148752000</v>
      </c>
      <c r="K9" s="10">
        <v>0</v>
      </c>
      <c r="L9" s="10">
        <v>0</v>
      </c>
      <c r="M9" s="10" t="s">
        <v>24</v>
      </c>
      <c r="N9" s="5" t="s">
        <v>3</v>
      </c>
      <c r="O9" s="5" t="s">
        <v>29</v>
      </c>
      <c r="P9" s="10" t="s">
        <v>36</v>
      </c>
      <c r="Q9" s="11" t="s">
        <v>37</v>
      </c>
    </row>
    <row r="10" spans="1:18" ht="51" x14ac:dyDescent="0.2">
      <c r="A10" s="22" t="s">
        <v>40</v>
      </c>
      <c r="B10" s="3" t="s">
        <v>41</v>
      </c>
      <c r="C10" s="16" t="s">
        <v>9</v>
      </c>
      <c r="D10" s="16" t="s">
        <v>42</v>
      </c>
      <c r="E10" s="16" t="s">
        <v>43</v>
      </c>
      <c r="F10" s="16" t="s">
        <v>9</v>
      </c>
      <c r="G10" s="16" t="s">
        <v>6</v>
      </c>
      <c r="H10" s="16" t="s">
        <v>8</v>
      </c>
      <c r="I10" s="6">
        <v>18000000</v>
      </c>
      <c r="J10" s="6">
        <v>54000000</v>
      </c>
      <c r="K10" s="16" t="s">
        <v>8</v>
      </c>
      <c r="L10" s="16" t="s">
        <v>8</v>
      </c>
      <c r="M10" s="16" t="s">
        <v>24</v>
      </c>
      <c r="N10" s="16" t="s">
        <v>3</v>
      </c>
      <c r="O10" s="16" t="s">
        <v>44</v>
      </c>
      <c r="P10" s="16" t="s">
        <v>45</v>
      </c>
      <c r="Q10" s="23" t="s">
        <v>46</v>
      </c>
    </row>
    <row r="11" spans="1:18" ht="38.25" x14ac:dyDescent="0.2">
      <c r="A11" s="8" t="s">
        <v>47</v>
      </c>
      <c r="B11" s="12" t="s">
        <v>48</v>
      </c>
      <c r="C11" s="10">
        <v>1</v>
      </c>
      <c r="D11" s="10">
        <v>2</v>
      </c>
      <c r="E11" s="10">
        <v>2</v>
      </c>
      <c r="F11" s="10">
        <v>1</v>
      </c>
      <c r="G11" s="5" t="s">
        <v>6</v>
      </c>
      <c r="H11" s="10">
        <v>0</v>
      </c>
      <c r="I11" s="6">
        <v>200000000</v>
      </c>
      <c r="J11" s="6">
        <v>200000000</v>
      </c>
      <c r="K11" s="10">
        <v>0</v>
      </c>
      <c r="L11" s="10">
        <v>0</v>
      </c>
      <c r="M11" s="10" t="s">
        <v>24</v>
      </c>
      <c r="N11" s="5" t="s">
        <v>3</v>
      </c>
      <c r="O11" s="5" t="s">
        <v>29</v>
      </c>
      <c r="P11" s="5" t="s">
        <v>49</v>
      </c>
      <c r="Q11" s="7" t="s">
        <v>50</v>
      </c>
    </row>
    <row r="12" spans="1:18" ht="25.5" x14ac:dyDescent="0.2">
      <c r="A12" s="8" t="s">
        <v>51</v>
      </c>
      <c r="B12" s="9" t="s">
        <v>52</v>
      </c>
      <c r="C12" s="10">
        <v>1</v>
      </c>
      <c r="D12" s="10">
        <v>1</v>
      </c>
      <c r="E12" s="10">
        <v>3</v>
      </c>
      <c r="F12" s="10" t="s">
        <v>9</v>
      </c>
      <c r="G12" s="5" t="s">
        <v>6</v>
      </c>
      <c r="H12" s="5" t="s">
        <v>8</v>
      </c>
      <c r="I12" s="6">
        <v>126000000</v>
      </c>
      <c r="J12" s="6">
        <f>I12</f>
        <v>126000000</v>
      </c>
      <c r="K12" s="5">
        <v>0</v>
      </c>
      <c r="L12" s="5">
        <v>0</v>
      </c>
      <c r="M12" s="5" t="s">
        <v>24</v>
      </c>
      <c r="N12" s="5" t="s">
        <v>3</v>
      </c>
      <c r="O12" s="5" t="s">
        <v>29</v>
      </c>
      <c r="P12" s="5" t="s">
        <v>53</v>
      </c>
      <c r="Q12" s="7" t="s">
        <v>54</v>
      </c>
    </row>
    <row r="13" spans="1:18" ht="38.25" x14ac:dyDescent="0.2">
      <c r="A13" s="8" t="s">
        <v>55</v>
      </c>
      <c r="B13" s="9" t="s">
        <v>56</v>
      </c>
      <c r="C13" s="10" t="s">
        <v>9</v>
      </c>
      <c r="D13" s="10" t="s">
        <v>9</v>
      </c>
      <c r="E13" s="10" t="s">
        <v>57</v>
      </c>
      <c r="F13" s="10" t="s">
        <v>9</v>
      </c>
      <c r="G13" s="5" t="s">
        <v>6</v>
      </c>
      <c r="H13" s="5" t="s">
        <v>8</v>
      </c>
      <c r="I13" s="6">
        <v>61000000</v>
      </c>
      <c r="J13" s="6">
        <f>I13*3</f>
        <v>183000000</v>
      </c>
      <c r="K13" s="5">
        <v>0</v>
      </c>
      <c r="L13" s="5">
        <v>0</v>
      </c>
      <c r="M13" s="5" t="s">
        <v>24</v>
      </c>
      <c r="N13" s="5" t="s">
        <v>3</v>
      </c>
      <c r="O13" s="5" t="s">
        <v>29</v>
      </c>
      <c r="P13" s="5" t="s">
        <v>49</v>
      </c>
      <c r="Q13" s="7" t="s">
        <v>50</v>
      </c>
    </row>
    <row r="14" spans="1:18" ht="51" x14ac:dyDescent="0.2">
      <c r="A14" s="8" t="s">
        <v>58</v>
      </c>
      <c r="B14" s="9" t="s">
        <v>59</v>
      </c>
      <c r="C14" s="10" t="s">
        <v>9</v>
      </c>
      <c r="D14" s="10" t="s">
        <v>9</v>
      </c>
      <c r="E14" s="10">
        <v>3</v>
      </c>
      <c r="F14" s="10" t="s">
        <v>9</v>
      </c>
      <c r="G14" s="5" t="s">
        <v>6</v>
      </c>
      <c r="H14" s="5" t="s">
        <v>8</v>
      </c>
      <c r="I14" s="6">
        <f>1081000000</f>
        <v>1081000000</v>
      </c>
      <c r="J14" s="6">
        <f>+((I14/3)*8)+I14</f>
        <v>3963666666.6666665</v>
      </c>
      <c r="K14" s="5">
        <v>0</v>
      </c>
      <c r="L14" s="5">
        <v>0</v>
      </c>
      <c r="M14" s="5" t="s">
        <v>24</v>
      </c>
      <c r="N14" s="5" t="s">
        <v>3</v>
      </c>
      <c r="O14" s="5" t="s">
        <v>29</v>
      </c>
      <c r="P14" s="5" t="s">
        <v>49</v>
      </c>
      <c r="Q14" s="7" t="s">
        <v>50</v>
      </c>
    </row>
    <row r="15" spans="1:18" ht="25.5" x14ac:dyDescent="0.2">
      <c r="A15" s="8" t="s">
        <v>55</v>
      </c>
      <c r="B15" s="9" t="s">
        <v>60</v>
      </c>
      <c r="C15" s="10" t="s">
        <v>9</v>
      </c>
      <c r="D15" s="10">
        <v>1</v>
      </c>
      <c r="E15" s="10">
        <v>3</v>
      </c>
      <c r="F15" s="10" t="s">
        <v>9</v>
      </c>
      <c r="G15" s="5" t="s">
        <v>6</v>
      </c>
      <c r="H15" s="5" t="s">
        <v>8</v>
      </c>
      <c r="I15" s="6">
        <f>60000000*3</f>
        <v>180000000</v>
      </c>
      <c r="J15" s="6">
        <v>60000000</v>
      </c>
      <c r="K15" s="5">
        <v>0</v>
      </c>
      <c r="L15" s="5">
        <v>0</v>
      </c>
      <c r="M15" s="5" t="s">
        <v>24</v>
      </c>
      <c r="N15" s="5" t="s">
        <v>3</v>
      </c>
      <c r="O15" s="5" t="s">
        <v>29</v>
      </c>
      <c r="P15" s="5" t="s">
        <v>49</v>
      </c>
      <c r="Q15" s="7" t="s">
        <v>50</v>
      </c>
    </row>
    <row r="16" spans="1:18" ht="25.5" x14ac:dyDescent="0.2">
      <c r="A16" s="8" t="s">
        <v>61</v>
      </c>
      <c r="B16" s="9" t="s">
        <v>62</v>
      </c>
      <c r="C16" s="10" t="s">
        <v>9</v>
      </c>
      <c r="D16" s="10" t="s">
        <v>42</v>
      </c>
      <c r="E16" s="10">
        <v>4</v>
      </c>
      <c r="F16" s="10" t="s">
        <v>9</v>
      </c>
      <c r="G16" s="5" t="s">
        <v>6</v>
      </c>
      <c r="H16" s="5" t="s">
        <v>8</v>
      </c>
      <c r="I16" s="6">
        <v>317856000</v>
      </c>
      <c r="J16" s="6">
        <f>I16</f>
        <v>317856000</v>
      </c>
      <c r="K16" s="5">
        <v>0</v>
      </c>
      <c r="L16" s="5">
        <v>0</v>
      </c>
      <c r="M16" s="5" t="s">
        <v>24</v>
      </c>
      <c r="N16" s="5" t="s">
        <v>3</v>
      </c>
      <c r="O16" s="5" t="s">
        <v>29</v>
      </c>
      <c r="P16" s="5" t="s">
        <v>49</v>
      </c>
      <c r="Q16" s="7" t="s">
        <v>50</v>
      </c>
    </row>
    <row r="17" spans="1:17" ht="51" x14ac:dyDescent="0.2">
      <c r="A17" s="8" t="s">
        <v>63</v>
      </c>
      <c r="B17" s="24" t="s">
        <v>64</v>
      </c>
      <c r="C17" s="10">
        <v>1</v>
      </c>
      <c r="D17" s="10">
        <v>1</v>
      </c>
      <c r="E17" s="10">
        <v>4</v>
      </c>
      <c r="F17" s="10" t="s">
        <v>9</v>
      </c>
      <c r="G17" s="5" t="s">
        <v>6</v>
      </c>
      <c r="H17" s="5" t="s">
        <v>8</v>
      </c>
      <c r="I17" s="6">
        <v>222000000</v>
      </c>
      <c r="J17" s="6">
        <f>I17*3</f>
        <v>666000000</v>
      </c>
      <c r="K17" s="5">
        <v>0</v>
      </c>
      <c r="L17" s="5">
        <v>0</v>
      </c>
      <c r="M17" s="5" t="s">
        <v>24</v>
      </c>
      <c r="N17" s="5" t="s">
        <v>3</v>
      </c>
      <c r="O17" s="5" t="s">
        <v>29</v>
      </c>
      <c r="P17" s="5" t="s">
        <v>49</v>
      </c>
      <c r="Q17" s="7" t="s">
        <v>50</v>
      </c>
    </row>
    <row r="18" spans="1:17" ht="89.25" x14ac:dyDescent="0.2">
      <c r="A18" s="8" t="s">
        <v>55</v>
      </c>
      <c r="B18" s="24" t="s">
        <v>65</v>
      </c>
      <c r="C18" s="10" t="s">
        <v>9</v>
      </c>
      <c r="D18" s="10">
        <v>1</v>
      </c>
      <c r="E18" s="10" t="s">
        <v>66</v>
      </c>
      <c r="F18" s="10" t="s">
        <v>9</v>
      </c>
      <c r="G18" s="5" t="s">
        <v>6</v>
      </c>
      <c r="H18" s="5" t="s">
        <v>8</v>
      </c>
      <c r="I18" s="6">
        <v>2850000</v>
      </c>
      <c r="J18" s="6">
        <f>I18</f>
        <v>2850000</v>
      </c>
      <c r="K18" s="5">
        <v>0</v>
      </c>
      <c r="L18" s="5">
        <v>0</v>
      </c>
      <c r="M18" s="5" t="s">
        <v>24</v>
      </c>
      <c r="N18" s="5" t="s">
        <v>3</v>
      </c>
      <c r="O18" s="5" t="s">
        <v>29</v>
      </c>
      <c r="P18" s="5" t="s">
        <v>49</v>
      </c>
      <c r="Q18" s="7" t="s">
        <v>50</v>
      </c>
    </row>
    <row r="19" spans="1:17" ht="63.75" x14ac:dyDescent="0.2">
      <c r="A19" s="8" t="s">
        <v>67</v>
      </c>
      <c r="B19" s="9" t="s">
        <v>68</v>
      </c>
      <c r="C19" s="10" t="s">
        <v>9</v>
      </c>
      <c r="D19" s="10" t="s">
        <v>42</v>
      </c>
      <c r="E19" s="10">
        <v>2</v>
      </c>
      <c r="F19" s="10" t="s">
        <v>9</v>
      </c>
      <c r="G19" s="5" t="s">
        <v>6</v>
      </c>
      <c r="H19" s="5" t="s">
        <v>8</v>
      </c>
      <c r="I19" s="6">
        <v>32000000</v>
      </c>
      <c r="J19" s="6">
        <f>I19</f>
        <v>32000000</v>
      </c>
      <c r="K19" s="5" t="s">
        <v>8</v>
      </c>
      <c r="L19" s="5" t="s">
        <v>8</v>
      </c>
      <c r="M19" s="5" t="s">
        <v>24</v>
      </c>
      <c r="N19" s="5" t="s">
        <v>3</v>
      </c>
      <c r="O19" s="5" t="s">
        <v>29</v>
      </c>
      <c r="P19" s="5" t="s">
        <v>49</v>
      </c>
      <c r="Q19" s="7" t="s">
        <v>50</v>
      </c>
    </row>
    <row r="20" spans="1:17" ht="63.75" x14ac:dyDescent="0.2">
      <c r="A20" s="8" t="s">
        <v>69</v>
      </c>
      <c r="B20" s="9" t="s">
        <v>70</v>
      </c>
      <c r="C20" s="10" t="s">
        <v>9</v>
      </c>
      <c r="D20" s="10">
        <v>1</v>
      </c>
      <c r="E20" s="10">
        <v>4</v>
      </c>
      <c r="F20" s="10" t="s">
        <v>9</v>
      </c>
      <c r="G20" s="5" t="s">
        <v>6</v>
      </c>
      <c r="H20" s="5" t="s">
        <v>8</v>
      </c>
      <c r="I20" s="6">
        <v>95000000</v>
      </c>
      <c r="J20" s="6">
        <f>I20*3</f>
        <v>285000000</v>
      </c>
      <c r="K20" s="5">
        <v>0</v>
      </c>
      <c r="L20" s="5">
        <v>0</v>
      </c>
      <c r="M20" s="5" t="s">
        <v>24</v>
      </c>
      <c r="N20" s="5" t="s">
        <v>3</v>
      </c>
      <c r="O20" s="5" t="s">
        <v>29</v>
      </c>
      <c r="P20" s="5" t="s">
        <v>49</v>
      </c>
      <c r="Q20" s="7" t="s">
        <v>50</v>
      </c>
    </row>
    <row r="21" spans="1:17" ht="25.5" x14ac:dyDescent="0.2">
      <c r="A21" s="8" t="s">
        <v>71</v>
      </c>
      <c r="B21" s="24" t="s">
        <v>72</v>
      </c>
      <c r="C21" s="10">
        <v>1</v>
      </c>
      <c r="D21" s="10">
        <v>1</v>
      </c>
      <c r="E21" s="10">
        <v>6</v>
      </c>
      <c r="F21" s="10">
        <v>1</v>
      </c>
      <c r="G21" s="5" t="s">
        <v>6</v>
      </c>
      <c r="H21" s="10">
        <v>0</v>
      </c>
      <c r="I21" s="6">
        <v>28000000</v>
      </c>
      <c r="J21" s="6">
        <f>I21*2</f>
        <v>56000000</v>
      </c>
      <c r="K21" s="10">
        <v>0</v>
      </c>
      <c r="L21" s="10">
        <v>0</v>
      </c>
      <c r="M21" s="10" t="s">
        <v>24</v>
      </c>
      <c r="N21" s="10" t="s">
        <v>3</v>
      </c>
      <c r="O21" s="4" t="s">
        <v>29</v>
      </c>
      <c r="P21" s="10">
        <v>3002920982</v>
      </c>
      <c r="Q21" s="11" t="s">
        <v>50</v>
      </c>
    </row>
    <row r="22" spans="1:17" ht="25.5" x14ac:dyDescent="0.2">
      <c r="A22" s="8" t="s">
        <v>71</v>
      </c>
      <c r="B22" s="3" t="s">
        <v>73</v>
      </c>
      <c r="C22" s="10">
        <v>1</v>
      </c>
      <c r="D22" s="10">
        <v>1</v>
      </c>
      <c r="E22" s="10">
        <v>6</v>
      </c>
      <c r="F22" s="10">
        <v>1</v>
      </c>
      <c r="G22" s="5" t="s">
        <v>6</v>
      </c>
      <c r="H22" s="10">
        <v>0</v>
      </c>
      <c r="I22" s="6">
        <v>90000000</v>
      </c>
      <c r="J22" s="6">
        <v>90000000</v>
      </c>
      <c r="K22" s="10">
        <v>0</v>
      </c>
      <c r="L22" s="10">
        <v>0</v>
      </c>
      <c r="M22" s="10" t="s">
        <v>24</v>
      </c>
      <c r="N22" s="10" t="s">
        <v>3</v>
      </c>
      <c r="O22" s="4" t="s">
        <v>29</v>
      </c>
      <c r="P22" s="10">
        <v>3002920982</v>
      </c>
      <c r="Q22" s="11" t="s">
        <v>50</v>
      </c>
    </row>
    <row r="23" spans="1:17" ht="63.75" x14ac:dyDescent="0.2">
      <c r="A23" s="8" t="s">
        <v>74</v>
      </c>
      <c r="B23" s="3" t="s">
        <v>75</v>
      </c>
      <c r="C23" s="10">
        <v>1</v>
      </c>
      <c r="D23" s="10">
        <v>1</v>
      </c>
      <c r="E23" s="10">
        <v>3</v>
      </c>
      <c r="F23" s="10">
        <v>1</v>
      </c>
      <c r="G23" s="5" t="s">
        <v>6</v>
      </c>
      <c r="H23" s="10">
        <v>0</v>
      </c>
      <c r="I23" s="6">
        <v>60000000</v>
      </c>
      <c r="J23" s="6">
        <v>180000000</v>
      </c>
      <c r="K23" s="10">
        <v>0</v>
      </c>
      <c r="L23" s="10">
        <v>0</v>
      </c>
      <c r="M23" s="10" t="s">
        <v>24</v>
      </c>
      <c r="N23" s="10" t="s">
        <v>3</v>
      </c>
      <c r="O23" s="4" t="s">
        <v>29</v>
      </c>
      <c r="P23" s="10">
        <v>3182653800</v>
      </c>
      <c r="Q23" s="25" t="s">
        <v>76</v>
      </c>
    </row>
    <row r="24" spans="1:17" ht="140.25" x14ac:dyDescent="0.2">
      <c r="A24" s="8" t="s">
        <v>77</v>
      </c>
      <c r="B24" s="3" t="s">
        <v>78</v>
      </c>
      <c r="C24" s="10">
        <v>1</v>
      </c>
      <c r="D24" s="10">
        <v>2</v>
      </c>
      <c r="E24" s="10">
        <v>3</v>
      </c>
      <c r="F24" s="10">
        <v>1</v>
      </c>
      <c r="G24" s="5" t="s">
        <v>6</v>
      </c>
      <c r="H24" s="10">
        <v>0</v>
      </c>
      <c r="I24" s="6">
        <v>1347000000</v>
      </c>
      <c r="J24" s="6">
        <f>+((I24/3)*8)+I24</f>
        <v>4939000000</v>
      </c>
      <c r="K24" s="10">
        <v>0</v>
      </c>
      <c r="L24" s="10">
        <v>0</v>
      </c>
      <c r="M24" s="10" t="s">
        <v>24</v>
      </c>
      <c r="N24" s="10" t="s">
        <v>3</v>
      </c>
      <c r="O24" s="5" t="s">
        <v>79</v>
      </c>
      <c r="P24" s="5" t="s">
        <v>80</v>
      </c>
      <c r="Q24" s="25" t="s">
        <v>81</v>
      </c>
    </row>
    <row r="25" spans="1:17" ht="51" x14ac:dyDescent="0.2">
      <c r="A25" s="22" t="s">
        <v>82</v>
      </c>
      <c r="B25" s="3" t="s">
        <v>83</v>
      </c>
      <c r="C25" s="16" t="s">
        <v>9</v>
      </c>
      <c r="D25" s="16" t="s">
        <v>9</v>
      </c>
      <c r="E25" s="16" t="s">
        <v>57</v>
      </c>
      <c r="F25" s="16" t="s">
        <v>9</v>
      </c>
      <c r="G25" s="16" t="s">
        <v>6</v>
      </c>
      <c r="H25" s="16" t="s">
        <v>8</v>
      </c>
      <c r="I25" s="6">
        <v>306666667</v>
      </c>
      <c r="J25" s="6">
        <v>920000000</v>
      </c>
      <c r="K25" s="16" t="s">
        <v>8</v>
      </c>
      <c r="L25" s="16" t="s">
        <v>8</v>
      </c>
      <c r="M25" s="16" t="s">
        <v>24</v>
      </c>
      <c r="N25" s="16" t="s">
        <v>3</v>
      </c>
      <c r="O25" s="16" t="s">
        <v>44</v>
      </c>
      <c r="P25" s="16" t="s">
        <v>45</v>
      </c>
      <c r="Q25" s="26" t="s">
        <v>46</v>
      </c>
    </row>
    <row r="26" spans="1:17" ht="89.25" x14ac:dyDescent="0.2">
      <c r="A26" s="22" t="s">
        <v>84</v>
      </c>
      <c r="B26" s="3" t="s">
        <v>85</v>
      </c>
      <c r="C26" s="16" t="s">
        <v>9</v>
      </c>
      <c r="D26" s="16" t="s">
        <v>42</v>
      </c>
      <c r="E26" s="16" t="s">
        <v>43</v>
      </c>
      <c r="F26" s="16" t="s">
        <v>9</v>
      </c>
      <c r="G26" s="16" t="s">
        <v>6</v>
      </c>
      <c r="H26" s="16" t="s">
        <v>8</v>
      </c>
      <c r="I26" s="6">
        <v>3625000</v>
      </c>
      <c r="J26" s="6">
        <v>14500000</v>
      </c>
      <c r="K26" s="16" t="s">
        <v>8</v>
      </c>
      <c r="L26" s="16" t="s">
        <v>8</v>
      </c>
      <c r="M26" s="16" t="s">
        <v>24</v>
      </c>
      <c r="N26" s="16" t="s">
        <v>3</v>
      </c>
      <c r="O26" s="16" t="s">
        <v>44</v>
      </c>
      <c r="P26" s="16" t="s">
        <v>45</v>
      </c>
      <c r="Q26" s="23" t="s">
        <v>46</v>
      </c>
    </row>
    <row r="27" spans="1:17" ht="25.5" x14ac:dyDescent="0.2">
      <c r="A27" s="22" t="s">
        <v>86</v>
      </c>
      <c r="B27" s="3" t="s">
        <v>87</v>
      </c>
      <c r="C27" s="16" t="s">
        <v>9</v>
      </c>
      <c r="D27" s="16" t="s">
        <v>9</v>
      </c>
      <c r="E27" s="16" t="s">
        <v>88</v>
      </c>
      <c r="F27" s="16" t="s">
        <v>9</v>
      </c>
      <c r="G27" s="16" t="s">
        <v>6</v>
      </c>
      <c r="H27" s="16" t="s">
        <v>8</v>
      </c>
      <c r="I27" s="6">
        <v>512500000</v>
      </c>
      <c r="J27" s="6">
        <v>512500000</v>
      </c>
      <c r="K27" s="16" t="s">
        <v>8</v>
      </c>
      <c r="L27" s="16" t="s">
        <v>8</v>
      </c>
      <c r="M27" s="16" t="s">
        <v>24</v>
      </c>
      <c r="N27" s="16" t="s">
        <v>3</v>
      </c>
      <c r="O27" s="5" t="s">
        <v>89</v>
      </c>
      <c r="P27" s="10">
        <v>3012832313</v>
      </c>
      <c r="Q27" s="25" t="s">
        <v>90</v>
      </c>
    </row>
    <row r="28" spans="1:17" ht="39" thickBot="1" x14ac:dyDescent="0.25">
      <c r="A28" s="27" t="s">
        <v>91</v>
      </c>
      <c r="B28" s="28" t="s">
        <v>92</v>
      </c>
      <c r="C28" s="29" t="s">
        <v>9</v>
      </c>
      <c r="D28" s="29" t="s">
        <v>9</v>
      </c>
      <c r="E28" s="29" t="s">
        <v>88</v>
      </c>
      <c r="F28" s="29" t="s">
        <v>9</v>
      </c>
      <c r="G28" s="29" t="s">
        <v>6</v>
      </c>
      <c r="H28" s="29" t="s">
        <v>8</v>
      </c>
      <c r="I28" s="30">
        <v>67632780</v>
      </c>
      <c r="J28" s="30">
        <v>67632780</v>
      </c>
      <c r="K28" s="29" t="s">
        <v>8</v>
      </c>
      <c r="L28" s="29" t="s">
        <v>8</v>
      </c>
      <c r="M28" s="29" t="s">
        <v>24</v>
      </c>
      <c r="N28" s="29" t="s">
        <v>3</v>
      </c>
      <c r="O28" s="31" t="s">
        <v>89</v>
      </c>
      <c r="P28" s="32">
        <v>3012832313</v>
      </c>
      <c r="Q28" s="33" t="s">
        <v>90</v>
      </c>
    </row>
  </sheetData>
  <mergeCells count="1">
    <mergeCell ref="A1:Q3"/>
  </mergeCells>
  <hyperlinks>
    <hyperlink ref="Q12" r:id="rId1"/>
    <hyperlink ref="Q13" r:id="rId2"/>
    <hyperlink ref="Q14:Q18" r:id="rId3" display="biomedica@subredsur.gov.co"/>
    <hyperlink ref="Q19" r:id="rId4"/>
    <hyperlink ref="Q20" r:id="rId5"/>
    <hyperlink ref="Q15" r:id="rId6"/>
    <hyperlink ref="Q21" r:id="rId7"/>
    <hyperlink ref="Q22" r:id="rId8"/>
    <hyperlink ref="Q25" r:id="rId9"/>
    <hyperlink ref="Q11" r:id="rId10"/>
    <hyperlink ref="Q10" r:id="rId11"/>
    <hyperlink ref="Q9" r:id="rId12"/>
    <hyperlink ref="Q8" r:id="rId13"/>
    <hyperlink ref="Q7" r:id="rId14"/>
    <hyperlink ref="Q6" r:id="rId15"/>
    <hyperlink ref="Q26" r:id="rId16"/>
  </hyperlinks>
  <pageMargins left="0.75" right="0.75" top="1" bottom="1" header="0.5" footer="0.5"/>
  <pageSetup orientation="portrait"/>
  <ignoredErrors>
    <ignoredError sqref="C25:F28 C5:F23 H25:H28 H5:H20 K5:L28 P10:P26" numberStoredAsText="1"/>
    <ignoredError sqref="I6:J28" unlockedFormula="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2020-01-22T21:07:36Z</dcterms:created>
  <dcterms:modified xsi:type="dcterms:W3CDTF">2020-01-23T20:30:21Z</dcterms:modified>
  <cp:category/>
  <cp:contentStatus/>
</cp:coreProperties>
</file>