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05" windowWidth="20835" windowHeight="921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sbrutas2</author>
  </authors>
  <commentList>
    <comment ref="H22" authorId="0">
      <text>
        <r>
          <rPr>
            <b/>
            <sz val="9"/>
            <rFont val="Tahoma"/>
            <family val="2"/>
          </rPr>
          <t>sbrutas2:</t>
        </r>
        <r>
          <rPr>
            <sz val="9"/>
            <rFont val="Tahoma"/>
            <family val="2"/>
          </rPr>
          <t xml:space="preserve">
SE INCLUYE SUMA P Y D</t>
        </r>
      </text>
    </comment>
    <comment ref="I22" authorId="0">
      <text>
        <r>
          <rPr>
            <b/>
            <sz val="9"/>
            <rFont val="Tahoma"/>
            <family val="2"/>
          </rPr>
          <t>sbrutas2:</t>
        </r>
        <r>
          <rPr>
            <sz val="9"/>
            <rFont val="Tahoma"/>
            <family val="2"/>
          </rPr>
          <t xml:space="preserve">
SE INCLUYE SUMA P Y D</t>
        </r>
      </text>
    </comment>
  </commentList>
</comments>
</file>

<file path=xl/sharedStrings.xml><?xml version="1.0" encoding="utf-8"?>
<sst xmlns="http://schemas.openxmlformats.org/spreadsheetml/2006/main" count="1492" uniqueCount="294">
  <si>
    <t>PLAN ANUAL DE ADQUISICIONES</t>
  </si>
  <si>
    <t>A. INFORMACIÓN GENERAL DE LA ENTIDAD</t>
  </si>
  <si>
    <t>Nombre</t>
  </si>
  <si>
    <t>Sudred Integrada de Servicios de Salud Sur E.S.E.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</si>
  <si>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</si>
  <si>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</si>
  <si>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Transversal 44  No 51b-16 Sur</t>
  </si>
  <si>
    <t>Teléfono</t>
  </si>
  <si>
    <t>Página web</t>
  </si>
  <si>
    <t>www.subredsur.gov.co</t>
  </si>
  <si>
    <t>Misión y visión</t>
  </si>
  <si>
    <t>La Subred Integrada de servicios de salud Sur del Distrito Capital, presta servicios de salud enmarcados en el modelo innovador de atención en red con enfoque en la gestión integral del riesgo, mejorando las condiciones de salud de nuestros usuarios de las localidades Usme, Ciudad Bolívar, Sumapaz y Tunjuelito, manteniendo la participación ciudadana urbana y rural.
 Para el año 2020 Seremos una SubRed Integrada de Servicios de Salud consolidada, sostenible, confiable y accesible, con estandares de calidad que mejoren las condiciones de salud en nuestros usuarios.</t>
  </si>
  <si>
    <t>Perspectiva estratégica</t>
  </si>
  <si>
    <t>La Subred Integrada de Servicios de Salud Sur, cuenta con un proceso de Gestión, llamado Direccionamiento Estratégico que es el marco de referencia para el abordaje de las necesidades de los usuarios, familia y comunidad y generar políticas de atención que impacten los determinantes en salud en el marco de sus competencias. El diagnóstico estratégico permite definir estrategias para aprovechar las fortalezas, revisar y prevenir el efecto de las debilidades, anticiparse y prepararse para aprovechar las oportunidades y prevenir efectivamente el efecto de las amenazas.  En este marco la Subred ha centralizado los procesos de selección y la contratación en la Sede Principal.</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</si>
  <si>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</si>
  <si>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</si>
  <si>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</si>
  <si>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</si>
  <si>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</si>
  <si>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</si>
  <si>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01/03/20217</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</si>
  <si>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</si>
  <si>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</si>
  <si>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</si>
  <si>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</si>
  <si>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</si>
  <si>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</si>
  <si>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</si>
  <si>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</si>
  <si>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</si>
  <si>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</si>
  <si>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</si>
  <si>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</si>
  <si>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MANTENIMIENTO PREVENTIVO  CORRECTIVO PARA EL MOTOR Y PIEZA DE MANO DE LA SIERRA OSCILANTE MARCA CONMED-LINVATEC DEL SERVICIO DE CIRUGIA DE LA USS MEISSEN </t>
  </si>
  <si>
    <t>DICIEMBRE</t>
  </si>
  <si>
    <t>CONTRATACION DIRECTA-INVITACION A COTIZAR</t>
  </si>
  <si>
    <t>PROPIOS</t>
  </si>
  <si>
    <t>Subgerencia administrativa: subredsur.subgerenciaadm@gmail.com, bienesysuministros@gmail.com</t>
  </si>
  <si>
    <t>MANTENIMIENTO PREVENTIVO DE MICROSCOPIOS QUIRURGICOS SUB RED</t>
  </si>
  <si>
    <t>KIT DE MANTENIMIENTO DE VENTILADORES DE LA SUBRED</t>
  </si>
  <si>
    <t>PROCESAMIENTO Y LECTURA DE MUESTRAS DE CITOLOGÍA VAGINAL</t>
  </si>
  <si>
    <t>MARZO</t>
  </si>
  <si>
    <t>15100000 - 15101505  - 15101506</t>
  </si>
  <si>
    <t xml:space="preserve">SUMINITRO DE COMBUSTIBLE  (Gasolina Corriente, Acpm Y Gas) Para Vehículos  -Motocicletas;- Plantas Electricas </t>
  </si>
  <si>
    <t>MAYO</t>
  </si>
  <si>
    <t>SERVICIO FUMIGACIÓN, CONTROL VECTORIAL  Y ACCIONES DE VIGILANCIA DIFERENCIALES MANTENIMIENTO DE EQUIPOS</t>
  </si>
  <si>
    <t>SUMINISTRO DE REACTIVOS E  INSUMOS DE LABORATORIO CLINICO</t>
  </si>
  <si>
    <t>ABRIL</t>
  </si>
  <si>
    <t>CONVOCATORIA PUBLICA</t>
  </si>
  <si>
    <t>SUMINISTRO DE REACTIVOS PARA TRANSFUSION SANGUINEA</t>
  </si>
  <si>
    <t xml:space="preserve">EQUIPO BOMBA DE INFUSION REF MRS1007sp </t>
  </si>
  <si>
    <t>CONTRATACION DIRECTA-PROCESO ESPECIAL</t>
  </si>
  <si>
    <t xml:space="preserve">ADQUIRIR FORMULAS LACTEAS - LECHES Y SUS DERIVADOS PARA LOS DIFERENTES SERVICIOS </t>
  </si>
  <si>
    <t>JUNIO</t>
  </si>
  <si>
    <t>SERVICIO PARA ADECUACION DE MEDICAMENTOS SOLIDOS (TABLETA, GRAGEA, CAPSULA) DE USO INTRAHOSPITALARIO Y AMBULATORIO MEDIANTE LA MODALIDAD DE MAQUILA</t>
  </si>
  <si>
    <t xml:space="preserve">SUMINISTRO Y ENTREGA DE  NUTRICIONES PARENTERALES,  PREPARACIONES MAGISTRALES NO ESTERILES Y OTRAS PREPARACIONES </t>
  </si>
  <si>
    <t>SERVICIO DE MENSAJERIA</t>
  </si>
  <si>
    <t>FEBRERO</t>
  </si>
  <si>
    <t>SUMINISTRO DE MATERIAL MEDICO QUIRURGICO DE PATOLOGIA</t>
  </si>
  <si>
    <t xml:space="preserve">SERVICIO DE DUPLICADO DE DOCUMENTOS REQUERIDA PARA EL PIC, INCLUYE UN (1) DUPLICADOR, UN (1) OPERARIO, INSUMOS, REPUESTOS, PAPEL </t>
  </si>
  <si>
    <t xml:space="preserve">25172504 - 15121500 </t>
  </si>
  <si>
    <t>SERVICIO DE MANTENIMIENTO INTEGRAL PREVENTIVO Y CORRECTIVO TODO COSTO PARA EL PARQUE AUTOMOTOR DE LA E.S.E.</t>
  </si>
  <si>
    <t>SERVICIO DE MANTENIMIENTO INTEGRAL PREVENTIVO Y CORRECTIVO TODO COSTO DEL PARQUE AUTOMOTOR -PAGO REVISION TECNICOMECANICA</t>
  </si>
  <si>
    <t xml:space="preserve">42222309 - </t>
  </si>
  <si>
    <t>SUMINISTRO DE UNIDADES DE CONSERVACION</t>
  </si>
  <si>
    <t>ENERO</t>
  </si>
  <si>
    <t>SUMINISTRO DE UNIDADES DE CONSERVACION-CARPETAS</t>
  </si>
  <si>
    <t>LAVADO Y DESINFECCIÓN DE TANQUES DE ALMACENAMIENTO DE AGUA POTABLE Y MUESTREO PARA ANÁLISIS DE LA CALIDAD DEL AGUA</t>
  </si>
  <si>
    <t>MONITOREO Y CARACTERIZACION DE VERTIMIENTOS</t>
  </si>
  <si>
    <t>NOVIEMBRE</t>
  </si>
  <si>
    <t xml:space="preserve">ALQUILER SISTEMA DE INFORMACION DGH </t>
  </si>
  <si>
    <t xml:space="preserve">PROCESAMIENTO DE EXÁMENES DE LABORATORIO CLÍNICO QUE NO SE REALICEN EN LOS LABORATORIOS CLÍNICOS DE LA SUBRED SUR </t>
  </si>
  <si>
    <t>SUMINISTRO DE DIETAS -SERVICIO DE ALIMENTACION</t>
  </si>
  <si>
    <t xml:space="preserve">42151900 -  4215200 -  42152100 - 42152400 - 42151800 - </t>
  </si>
  <si>
    <t>SUMINISTRO DE DISPOSITIVOS MEDICOQUIRURGICOS E INSUMOS PARA ODONTOLOGIA</t>
  </si>
  <si>
    <t xml:space="preserve">SUMINISTRO DE MATERIAL DE OSTEOSÍNTESIS </t>
  </si>
  <si>
    <t>SUMINISTRO DE MATERIAL DE PAPEL</t>
  </si>
  <si>
    <t>4111900 - 44121900 - 23153142 - 44122000 - 12352310 - 60121100 - 60141001 - 44121804 - 44111515 - 44122003 - 14111519 - 31201500 - 60105704 - 44121600 - 44111500 - 44121700 - 44122100</t>
  </si>
  <si>
    <t xml:space="preserve">SUMINISTRO DE ELEMENTOS DE OFICINA </t>
  </si>
  <si>
    <t>44103103 - 14111818</t>
  </si>
  <si>
    <t>SUMINISTRO DE CINTAS Y TONER</t>
  </si>
  <si>
    <t>24111503 - 48101903   47121803 - 24111514    53131608  - 14111700 12352500  - 14111703</t>
  </si>
  <si>
    <t>SUMINISTRO DE ELEMENTOS DE ASEO Y CAFETERIA</t>
  </si>
  <si>
    <t>JULIO</t>
  </si>
  <si>
    <t>RECOLECCION, TRANSPORTE, TRATAMIENTO Y DISPOSICION FINAL DE RESIDUOS QUIMICOS, LUMINARIAS, RAEES, CARTUCHOS TONNERS, ACEITES USADOS, PILAS Y BATERIAS</t>
  </si>
  <si>
    <t>SERVICIO DE REVISORIA FISCAL</t>
  </si>
  <si>
    <t>SUMINISTRO DE REPUESTOS DE EQUIPO DE COMPUTO</t>
  </si>
  <si>
    <t>ALQUILER SERVICIO DE INTERNET SATELITAL</t>
  </si>
  <si>
    <t xml:space="preserve">COMPRA LICENCIAMIENTO ANTIVIRUS </t>
  </si>
  <si>
    <t>OCTUBRE</t>
  </si>
  <si>
    <t>12162200  51101500  51101535  51101551  51101570  51101600  51101700  51101706  51101718  51101800  51101805  51101807  51101811  51102206  51102300  51102310  51102321  51121500  51121603  51121700  51121703  51121707  51121715  51121765  51121780  51121800  51121900  51131500  51131603  51131604  51141500  51141502  51141513  51141600  51141632  51141702  51141715  51141900  51141903  51141919  51141920  51142000  51142002  51142100  51142106  51142121  51142200  51142219  51142300  51142500  51142505  51142900  51151700  51151904  51161500  51161508  51161525  51161600  51161603  51161622  51161705  51161900  51171505  51171800  51171820  51171900  51171908  51171909  51172100  51181500  51181516  51181600  51181700  51181701  51181704  51181800  51181803  51181805  51181827  51191500  51191510  51191515  51191517  51191600  51191604  51191702  51191802  51191900  51191905  51191906  51201500  51211500  51211502  51241301</t>
  </si>
  <si>
    <t xml:space="preserve">SUMINISTRO DE MEDICAMENTOS POS - NO POS </t>
  </si>
  <si>
    <t>10171702  11121802  11151502  12131707  12161503  12161905  12181601  12352104  12352319  13111010  14111538  14111818  14121800  20121410  22101700  24112602  24121503  24122006  24131504  27113003  30171705  32101620  40101903  40141742  41103407  41104012  41104014  41104104  41105300   42143103  41105341  41111949  41112213  41115612  41116105  41121813  41122004  41122400  42131504  42131606  42132201  42132205  42141607  42142100  42142533  42143400  42144200  42151500  42151600  42151601  42151606  42151681  42151906  42151909  42152401  42171701  42171801  42182000  42182012  42182014  42182800  42201801  42203404  42203706  42221504  42221512  42221600  42221800  42221803  42222002  42241700  42271800  42271903  42272008  42272301  42281806  42292603  42293303  42293502  42295400  42295440  42311501  42311511  42311702  42312201  42321723  44121618  45141501  46181804  46182002  47131500  47131502  51102722  51131810  51171630  53131504  53131608  53131616  53131622  54101600  55101507  60104719  60121100  42171917  42271903</t>
  </si>
  <si>
    <t xml:space="preserve">SUMINISTRO DE INSUMOS MEDICOQUIRURGICOS Y DISPOSITIVOS MÉDICOS </t>
  </si>
  <si>
    <t>CONTRATAR LOS SERVICIOS DE OFTALMOLOGIA PARA LOS USUARIOS DE LA SUBRED SUR.</t>
  </si>
  <si>
    <t>42132105 - 42132107 -  42171703  - 42132108</t>
  </si>
  <si>
    <t>80141630 - 82101500</t>
  </si>
  <si>
    <t>SUMINISTROS PARA PUBLICIDAD E IMAGEN CORPORATIVA PARA LA SUBRED SUR</t>
  </si>
  <si>
    <t>12142100 - 12141903 - 12142100</t>
  </si>
  <si>
    <t xml:space="preserve">SUMINISTRO DE GASES MEDICINALES PARA LA SUBRED SUR </t>
  </si>
  <si>
    <t xml:space="preserve">ADQUISICION DE SEGUROS </t>
  </si>
  <si>
    <t>ANALISIS FISICO QUIMICO Y BACTERIOLOGICO DE LAS AGUAS DE LA PLANTA DE TRATAMIENTO DE LA UNIDAD RENAL</t>
  </si>
  <si>
    <t>PRESTAR LOS SERVICIOS DE LA ESPECIALIDAD DE UROLOGÍA</t>
  </si>
  <si>
    <t xml:space="preserve">PRESTACION DE SERVICIOS Y PROCEDIMIENTOS INVASIVOS Y NO INVASIVOS POR PARTE DE LA ESPECIALIDAD DE CARDIOLOGIA </t>
  </si>
  <si>
    <t>CONTRATACIÓN DE SERVICIOS PERSONALES DE APOYO A LA GESTIÓN- ASITENCIALES GENERALES</t>
  </si>
  <si>
    <t xml:space="preserve">SERVICIOS PERSONALES DE APOYO A LA GESTION </t>
  </si>
  <si>
    <t>CONTRATACIÓN DE SERVICIOS PERSONALES DE APOYO A LA GESTIÓN- PIC</t>
  </si>
  <si>
    <t>CONTRATACIÓN DE SERVICIOS PERSONALES DE APOYO A LA GESTIÓN- REMUNERACIÓN</t>
  </si>
  <si>
    <t xml:space="preserve">42231801 - 42231802 - 42231803 - 42231804 </t>
  </si>
  <si>
    <t xml:space="preserve">SUMINISTRO Y ENTREGA DE  NUTRICIONES ENTERAL </t>
  </si>
  <si>
    <t>41113328 - 41104207</t>
  </si>
  <si>
    <t>ADQUISICIÓN DE INSUMOS PARA LA TOMA  Y ANÁLISIS DE MUESTRAS DE MERCURIO Y PLOMO PARA AVANZAR EN LA IDENTIFICACIÓN DE EFECTOS EN SALUD Y FACTORES ASOCIADOS A NIVELES DE MERCURIO Y PLOMO EN GESTANTES,  RECIÉN NACIDOS Y LACTANTES DE BOGOTÁ</t>
  </si>
  <si>
    <t>42172001 - 42172002 - 42172007 - 42172010 - 42171802</t>
  </si>
  <si>
    <t xml:space="preserve">ADQUISICIÓN DE TRES (6) KITS DE URGENCIAS Y EMERGENCIAS PARA LAS UNIDADES COMANDO DE VISTA HERMOSA, TUNJUELITO, NAZARET Y USME PARA EL DESARROLLO DE LAS ACTIVIDADES DE ATENCIÓN Y RESPUESTA A LAS URGENCIAS Y EMERGENCIAS EN SALUD PÚBLICA </t>
  </si>
  <si>
    <t>CONTRATAR LA ADQUISICIÓN DE INSUMOS PARA ADELANTAR ACCIONES DE MUESTREO Y ANÁLISIS DE AGUA ADELANTADAS EN LAS ACCIONES DE VIGILANCIA INTENSIFICADA SUBSISTEMA DISTRITAL PARA LA PROTECCIÓN Y CONTROL DE LA CALIDAD DEL AGUA PARA CONSUMO HUMANO</t>
  </si>
  <si>
    <t>42312300 - 42312303 - 42312403 - 42312313 - 42312003 - 42312301 - 42312601 - 42312602</t>
  </si>
  <si>
    <t>COMPRA DE INSUMOS PARA REALIZACIÓN DE TERAPIA VAC PARA MANEJO DE HERIDAS</t>
  </si>
  <si>
    <t xml:space="preserve"> SUMINISTRO DE PELICULAS RADIOGRAFICAS</t>
  </si>
  <si>
    <t xml:space="preserve">VALIDACION DEL PROCESO PRODUCTIVO DE AIRE MEDICINAL EN SITIO POR COMPRESOR </t>
  </si>
  <si>
    <t>MANTENIMIENTO VENTILADORES SLE 5000 Y SLE 4000</t>
  </si>
  <si>
    <t>PROCESAMIENTO Y LECTURA DE TSH NEONATAL.</t>
  </si>
  <si>
    <t>CONTRATAR SERVICIOS DE BANCOS DE SANGRE</t>
  </si>
  <si>
    <t>SERVICIOS DE LABORATORIOS PATOLÓGICOS</t>
  </si>
  <si>
    <t>SERVICIO DE ESTERILIZACION EN OXIDO DE ETILENO Y POSIBLES CONTIGENCIAS A VAPOR DE LA SUB RED SUR</t>
  </si>
  <si>
    <t xml:space="preserve">42281803 - 42281806 - 41104407 </t>
  </si>
  <si>
    <t>SUMINISTRO DE INDICADORES BIOLOGICOS Y COMODATO DE INCUBADORAS PARA LA SUBRED</t>
  </si>
  <si>
    <t>ACCIONES DE VIGILANCIA INTENSIFICADA ACUEDUCTOS COMUNITARIOS SALUD PUBLICA - VIGILANCIA SANITARIA</t>
  </si>
  <si>
    <t>MANTENIMIENTO  PECERA USS VISTA HERMOSA</t>
  </si>
  <si>
    <t>COMPRA DE CAMISAS DE FUERZA ECOTERAPIA</t>
  </si>
  <si>
    <t>41112220 - 41112114</t>
  </si>
  <si>
    <t>TERMOMETROS Y TERMOHIGROMETROS</t>
  </si>
  <si>
    <t xml:space="preserve">42251612 - 42251614 - 42251618 - 42142110 - </t>
  </si>
  <si>
    <t xml:space="preserve">SUMINISTRO DE ELEMENTOS PARA EL AREA DE TERAPIAS </t>
  </si>
  <si>
    <t>COMPRA DE  KIT DE PRIMEROS AUXILIOS PSICOLOGICOS PARA ABUSO SEXUAL</t>
  </si>
  <si>
    <t>ADQUISICION DE PRUEBAS RAPIDAS</t>
  </si>
  <si>
    <t xml:space="preserve">SERVICIO DE TRANSPORTE TERRESTRE ESPECIAL </t>
  </si>
  <si>
    <t xml:space="preserve">SER5VICIO DE TRANSPORTE ESPECIAL -TERRESTRE </t>
  </si>
  <si>
    <t>ADQUISICION KIT DE CARRETERA PARA LOS VEHICULOS  PROPUIOS DE LA SUBRED SUR</t>
  </si>
  <si>
    <t>ACCIONES DIFERENCIALES DE PIC (VIVIENDA, RURALIDAD, ESPACIO PUBLICO, ETNIAS, AFROS, ETC)</t>
  </si>
  <si>
    <t>VALIDACION DE GASES MEDICINALES Y RECERTIFICACION  USS MEISSEN Y USS TUNAL</t>
  </si>
  <si>
    <t>44111515 - 78131602 - 78131804</t>
  </si>
  <si>
    <t xml:space="preserve">CONTRATAR LA PRESTACIÓN DE SERVICIOS DE TRASLADO DE DOCUMENTACIÓN DE ARCHIVOS </t>
  </si>
  <si>
    <t>MARZO-JUNIO</t>
  </si>
  <si>
    <t xml:space="preserve">PRESTACIÓN DE SERVICIOS ESPECIALIZADOS DE ASESORÍA Y CONSULTORÍA EN EL MARCO DEL SISTEMA OBLIGATORIO DE GARANTÍA DE LA CALIDAD </t>
  </si>
  <si>
    <t>77101505 - 71131409 - 77121707</t>
  </si>
  <si>
    <t>MONITOREO DE EMISIONES DE FUENTES FIJAS</t>
  </si>
  <si>
    <t>CONTRATO CONSULTORÍA PARA LA IMPLEMENTACIÓN DEL SUBSISTEMA DE GESTIÓN AMBIENTAL</t>
  </si>
  <si>
    <t>SUMISTRO DE GALONES PARA SEGREGACIÓN DE RESIDUOS QUÍMICOS</t>
  </si>
  <si>
    <t>COMPRA DE BASCULAS PARA PESAJE DE RESIDUOS</t>
  </si>
  <si>
    <t>COMPRA DE CONGELADORES PARA RESIDUOS ANATOMOPATOLOGICOS</t>
  </si>
  <si>
    <t>MONITOREO Y ANÁLISIS FISICOQUIMICOS PARA LA CALIDAD DEL AGUA</t>
  </si>
  <si>
    <t xml:space="preserve">MANTENIMIENTO PREDICTIVO, PREVENTIVO, CORRECTIVO, VERIFICACION  Y SUMINISTRO DE REPUESTOS  DE EQUIPOS MEDICOS  </t>
  </si>
  <si>
    <t xml:space="preserve">MANTENIMENTO  PREDICITIVO, PREVENTIVO , CORRECTIVO  Y SUMINISTRO DE REPUESTOS PARA AUTOCLAVES </t>
  </si>
  <si>
    <t>MANTENIMIENTO PREDICTIVO, CORRECTIVO Y SUMINISTRO DE REPUESTOS PARA LAS TORRES DE ENDOSCOPIA, ARTROSCOPIA, LAPAROSCOPIA</t>
  </si>
  <si>
    <t>MANTENIMENTO PREVENTIVO Y CORRECTIVO DE EQUIPO HOSPITALARIO CON REPUESTOS Y ACCESORIOS -EQUIPOS DE RAYOS X TOSHIBA</t>
  </si>
  <si>
    <t>MANTENIMENTO PREVENTIVO Y CORRECTIVO DE EQUIPO HOSPITALARIO CON REPUESTOS Y ACCESORIOS -EQUIPOS DE RAYOS X  SIEMENS</t>
  </si>
  <si>
    <t xml:space="preserve">MANTENIMENTO PREVENTIVO Y CORRECTIVO DE CAMAS INCLUIDOS REPUESTOS </t>
  </si>
  <si>
    <t>CALIBRACION EQUIPOS</t>
  </si>
  <si>
    <t xml:space="preserve">MANTENIMIENTO PREVENTIVO Y CORRECTIVO DE DIGITALIZADOR KONICA MINOLTA CON RESPUESTOS </t>
  </si>
  <si>
    <t xml:space="preserve">MANTENIMIENTO PREVENTIVO Y CORRECTIVO DE LOS  DIGITALIZADORES CARESTREAN CON REPUESTOS </t>
  </si>
  <si>
    <t xml:space="preserve">MANTENIMIENTO PREVENTIVO Y CORRECTIVO DE INSTRUMENTAL ODONTOLOGICO, QUIRURGICO, MOTORES NUEMATICOS Y OPTICAS QUIRURGICAS </t>
  </si>
  <si>
    <t>72154110 -73152101</t>
  </si>
  <si>
    <t xml:space="preserve">MANTENIMIENTO PREVENTIVO , CORRECTIVO INCLUIDOS REPUESTOS DE NEVERAS </t>
  </si>
  <si>
    <t xml:space="preserve">81111803 - 42271705 -  42271718 - </t>
  </si>
  <si>
    <t xml:space="preserve">MANTENIMIENTO DE REDES DE GASES TOMAS DE (OXIGENO, AIRE, SUCCION) </t>
  </si>
  <si>
    <t xml:space="preserve">COMPRA DE REPUESTOS DE MAYOR CUANTIA  TARJETAS DE EQUIPOS MEDICOS ESPECIALIZADOS </t>
  </si>
  <si>
    <t xml:space="preserve">COMPRA DE TRANSDUCTORES PARA ECOGRAFOS </t>
  </si>
  <si>
    <t xml:space="preserve">ARRIENDO DE LA CENTRAL DE PRODUCCION DE AIRE MEDICINAL USS TUNAL - </t>
  </si>
  <si>
    <t xml:space="preserve">ALQUILER ARCO EN C (1) USS TUNAL </t>
  </si>
  <si>
    <t xml:space="preserve">ARRENDAMIENTO DE (11) CAMAS ELECTRICA PARA HOSPITALIZACION  - (11) MONITORES DE SIGNOS VITALES – (15) VENTILADORES – (2) VENTILADOR DE TRANSPORTE – (1) CARRO DE PARO – (1) DESFIBRILADOR – (1) ELECTROCARDIOGRAFO - (1) MONITOR DE TRANSPORTE  USS TUNAL </t>
  </si>
  <si>
    <t xml:space="preserve">ARRIENDO TORRES DE ENDOSCOPIA (2) USS TUNAL - MEISSEN </t>
  </si>
  <si>
    <t>ARRENDAMIENTO DE BIENES INMUEBLES</t>
  </si>
  <si>
    <t>ARRENDAMIENTO DE EQUIPO DE SUCCION DE VACIO</t>
  </si>
  <si>
    <t>ARRENDAMIENTO DE ANGIOGRAFO</t>
  </si>
  <si>
    <t xml:space="preserve">SUMINISTRO DE 26- CHASIS PARA DIGITALIZADOR DE IMÁGENES MARCA CARESTREAM </t>
  </si>
  <si>
    <t xml:space="preserve">SUMINISTRO DE 8- CHASIS PARA DIGITALIZADOR DE IMÁGENES MARCA KONICA MINOLTA </t>
  </si>
  <si>
    <t>MANTENIMIENTO PREVENTIVO Y CORRECTIVO DE CALDERAS Y CALENTADORES</t>
  </si>
  <si>
    <t>AGOSTO</t>
  </si>
  <si>
    <t>PRESTACION DEL SERVICIO DE ASEO Y CAFETERIA</t>
  </si>
  <si>
    <t>SERVICIO DE  MANTENIMIENTO PREVENTIVO Y CORRECTIVO DE ASCENSORES</t>
  </si>
  <si>
    <t>COMPRA DE CERCA ELECTRICA PERIMETRAL PARA LA UPA SIERRA MORENA y MANTENIMIENTO CORRECTIVO DE CERCA PERIMETRAL UPAS LIMANAR Y OTRAS</t>
  </si>
  <si>
    <t>39121300- 39121400 - 39121700- 39121300- 39101600</t>
  </si>
  <si>
    <t>SUMINISTRO DE MATERIALES ELECTRICOS/ FERRETERIA/ VIDRIOS/ CARPINTERIA EN ALUMINIO</t>
  </si>
  <si>
    <t>SUMINISTRO Y RECARGAS DE EXTINTORES</t>
  </si>
  <si>
    <t>MANTENIMIENTO PREVENTIVO INMERSO EL CORRECTIVO DE LAS PLANTAS ELECTRICAS</t>
  </si>
  <si>
    <t xml:space="preserve">MANTENIMIENTO PREVENTIVO INMERSO CORRECTIVO DEL SISTEMA HIDRONEUMATICO </t>
  </si>
  <si>
    <t xml:space="preserve">MANTENIMIENTO PREVENTIVO  INMERSO CORRECTIVO SISTEMA DE LLAMADO DE ENFERMERIA </t>
  </si>
  <si>
    <t xml:space="preserve">DOTACION DE PERSONAL </t>
  </si>
  <si>
    <t>PRESTAR EL SERVICIO DE LAVANDERÍA Y DESINFECCIÓN DE PRENDAS HOSPITALARIAS,</t>
  </si>
  <si>
    <t>CONTRATACIÓN DE ACTIVIDADES DE BIENESTAR</t>
  </si>
  <si>
    <t xml:space="preserve">26142300 - 30121707 - 42131610 - 42204004 - 42204005 - 42204000 - 46181500 - 46181709 - </t>
  </si>
  <si>
    <t xml:space="preserve">ADQUISICIÓN DE ELEMENTOS DE PROTECCIÓN PERSONAL </t>
  </si>
  <si>
    <t>ADQUISICIÓN DE KIT ERGONÓMICO DE PUESTOS DE TRABAJO PARA VDT</t>
  </si>
  <si>
    <t>EXAMENES MEDICOS OCUPACIONALES PERIODICOS PARA FUNCIONARIOS SUBRED</t>
  </si>
  <si>
    <t>80111606 - 53102712</t>
  </si>
  <si>
    <t xml:space="preserve">DOTACION BRIGADA DE EMERGENCIAS </t>
  </si>
  <si>
    <t>COMPRA DE BIOLOGICO INFLUENZA CEPA 2017 PARA FUNCIONARIOS SUBRED</t>
  </si>
  <si>
    <t>CAPACITACION</t>
  </si>
  <si>
    <t xml:space="preserve">CONTRATAR EL SERVICIO DE VIGILANCIA PARA LA SUBRED CON AYUDAS ELECTRONICAS Y MONITOREO DE ALARMAS </t>
  </si>
  <si>
    <t>MANTENIMIENTO,SUMINISTRO,CAMBIO E INSTALACION DE CIELO RASO DE LAS UNIDADES DE LA SUBRED</t>
  </si>
  <si>
    <t>SERVICIOS PROFESIONALES DE GESTION DE COBRO ADMINISTRATIVO  JUDICIAL Y EXTRAJUDICIAL</t>
  </si>
  <si>
    <t xml:space="preserve">ARRENDAMIENTO EQUIPO DE COMPUTO - IMPRESORAS, SCANER, DUPLICAADORAS Y FOTOCOPIADORAS </t>
  </si>
  <si>
    <t xml:space="preserve">COMPRA DE MANILLAS DE IDENTIFICACION </t>
  </si>
  <si>
    <t xml:space="preserve">CONSULTORIA DIRECCIONAMIENTO ESTRATEGICO EN MATERIA DE GESTION DOCUMENTAL. </t>
  </si>
  <si>
    <t xml:space="preserve">PROPIOS </t>
  </si>
  <si>
    <t xml:space="preserve">SUMINISTRO DE  MATERIALES IMPRESOS PARA EL DESARROLLO DE ACTIVIDADES DE LA SUBRED. </t>
  </si>
  <si>
    <t>MANTENIMIENTO PREVENTIVO Y CORRECTIVO DE UPS</t>
  </si>
  <si>
    <t>MANTENIMIENTO DE ANTENAS DE COMUNICACIÓN</t>
  </si>
  <si>
    <t>ALQUILER CERRO ANTENAS DE COMUNICACIÓN</t>
  </si>
  <si>
    <t>ADQUISICION LICENCIA SISTEMA GENERACION DE BACKUPS</t>
  </si>
  <si>
    <t xml:space="preserve">MANTENIMIENTO, ADECUACIÓN Y REPARACION DE LAS SEDES DE TUNJUELITO, TUNAL  Y MEISSEN </t>
  </si>
  <si>
    <t xml:space="preserve">72151605 - 39131711 - 39131709 - 39131713 </t>
  </si>
  <si>
    <t>ADECUACION DE CABLEADO ESTRUCTURADO</t>
  </si>
  <si>
    <t>72154108 - 70171704</t>
  </si>
  <si>
    <t>CONTRATAR EL SERVICIO DE  MONITOREO DE TEMPERATURA CENTINELA PARA LOS EQUIPOS DE REFRIGERACION Y CUARTOS FRIOS PARA LOS PRODUCTOS BIOLOGICOS</t>
  </si>
  <si>
    <t xml:space="preserve">IMPRESIÓN DE FORMATOS Y FORMAS PARA EL REGISTRO DE OPERACIONES DEL PIC. </t>
  </si>
  <si>
    <t>COMPRA DE CAL SODADA PARA SERVICIO DE ANESTESIA</t>
  </si>
  <si>
    <t>CONTRATAR SERVICIOS CONSULTA EN LISTAS VINCULANTES SARLAFT</t>
  </si>
  <si>
    <t>CONTRATAR EL SERVICIO DE ESTERILIZACIÓN DE HEMBRAS CANINAS Y FELINAS Y CASTRACIÓN A MACHOS CANINOS Y FELINOS</t>
  </si>
  <si>
    <t xml:space="preserve">ADQUISICION DE ELEMENTOS PARA LAS CAMPAÑAS  Y ACCIONES DE SALUD PUBLICA </t>
  </si>
  <si>
    <t>10191509 - 44111914 - 24111514</t>
  </si>
  <si>
    <t xml:space="preserve">ADQUISICION DE UN EQUIPO AMPLIFICADOR  DE SONIDO PARA  ACCIONES  DE SALUD PUBLICA </t>
  </si>
  <si>
    <t>ADQUISICION DE CABLEADO ESTRUCTURADO</t>
  </si>
  <si>
    <t>ADQUISICION DE UPS</t>
  </si>
  <si>
    <t>CONTROL INTEGRADO DE PLAGAS</t>
  </si>
  <si>
    <t xml:space="preserve">PRESTAR EL SERVICIO DE LAVANDERÍA Y DESINFECCIÓN DE PRENDAS HOSPITALARIAS, EN TANTO SE SURTE EL PROCESO DE COMPRA CONJUNTA </t>
  </si>
  <si>
    <t>72101518 - 72154101</t>
  </si>
  <si>
    <t xml:space="preserve">ARRENDAMIENTO DE PLANTA MEDICINAL USS MEISSEN </t>
  </si>
  <si>
    <t>40142502 - 40142503 - 42295123</t>
  </si>
  <si>
    <t>COMPRAS DE TRAMPAS DE VACIO PARA LA SUCCIÓN</t>
  </si>
  <si>
    <t>41112404 - 42221901</t>
  </si>
  <si>
    <t>COMPRA DE REGULADORES, FLUJOMETROS Y ACCESORIOS PARA TERAPIA RESPIRATORIA</t>
  </si>
  <si>
    <t xml:space="preserve">ADECUACIONES  PARA LOS MANIFOLDS </t>
  </si>
  <si>
    <t>72101507 - 72102905</t>
  </si>
  <si>
    <t xml:space="preserve">MANTENIMIENTO DEL EQUIPO DE LA RED CONTRAINCENDIOS DE LA SUBRED SUR </t>
  </si>
  <si>
    <t>42201510 - 85161501</t>
  </si>
  <si>
    <t>SUMINISTRO E INSTALACION DEL REPUESTO 73 GB DISK PARTE No. BSX74  PARA EL TAC EN EL SERVICIO DE IMÁGENES DIAGNOSTICA DE LA UNIDAD DE SERVICIOS DE SALUD</t>
  </si>
  <si>
    <t>ADQUISICION CREMA HIDRATANTE PREVENCION DE ENFERMEDAD LABORAL -DERMATITIS</t>
  </si>
  <si>
    <t>SOPORTE TECNICO SISTEMAS DE INFORMACION KAWAK</t>
  </si>
  <si>
    <t>42231601 - 42231609 -42295137</t>
  </si>
  <si>
    <t>SUMINISTRO DE INSUMOS MEDICOQUIRURGICOS PARA SERVICIO DE GASTROENTEROLOGIA</t>
  </si>
  <si>
    <t>42201840 -42203402 - 42203403 - 42203406 - 42203414 -42294719 -42294201</t>
  </si>
  <si>
    <t>SUMINISTRO DE INSUMOS MEDICOQUIRURGICOS CIRUGIA VASCIULAR</t>
  </si>
  <si>
    <t>SUMINISTRO DE INSUMOS ARTROSCOPIA-</t>
  </si>
  <si>
    <t>42161601 - 42221517 - 42161634 - 42161803</t>
  </si>
  <si>
    <t xml:space="preserve">SUMINISTRO DE INSUMOS MEDICOQUIRURGICOS PARA UNIDAD RENAL </t>
  </si>
  <si>
    <t>42294213 - 42293901 - 42294805</t>
  </si>
  <si>
    <t>SUMINISTRO DE INSUMOS PARA CIRUGIA LAPAROSCOPICA</t>
  </si>
  <si>
    <t xml:space="preserve">SUMINISTRO DE EQUIPOS BOMBA PARA LA ADMINISTRACION DE NUTRICIONES ENTERALES </t>
  </si>
  <si>
    <t xml:space="preserve">CONTRATAR LA CONSULTORIA PARA LA FORMULACION DE LA PROPUESTA DE REESTRUCTURACIÓN ADMINISTRATIVAS DE LAS DIFERENTES AREAS  DE LA SUBRED SUR. </t>
  </si>
  <si>
    <t xml:space="preserve">42192210 - 49161707 - 42211506 - 42191808 - 46161529 - 42144003 - 42191810  </t>
  </si>
  <si>
    <t>CONTRATAR EL SUMINISTRO DE  AYUDAS TECNICAS SEGÚN  CONVENIO FONDO DESARROLLO LOCAL</t>
  </si>
  <si>
    <t>COMPRA DE DOS (2) EQUIPOS GABINETES CALENTADORES DE LIQUIDOS Y MANTAS</t>
  </si>
  <si>
    <t xml:space="preserve">CONTRATAR EL SERVICIO OPERADOR PARA HIPOTERAPIA    </t>
  </si>
  <si>
    <t>FDL</t>
  </si>
  <si>
    <t xml:space="preserve">CONTRATAR EL SERVICIO DE TRANSPORTE  PARA EL DESARROLLO DE LOS PROYECTOS DE FONDO LOCAL                              </t>
  </si>
  <si>
    <t>20102301 - 81141601</t>
  </si>
  <si>
    <t>CONTRATAR LA LOGISTICA Y TRANSPORTE DE LA SALIDAS CUIDADORAS</t>
  </si>
  <si>
    <t>CONTRATAR RUTA (UBA) DE ESTERILIZACION CANINA</t>
  </si>
  <si>
    <t>ADQUSICION DE INSUMOS PARA DESRATIZACION Y DESINSECTACION (QUIMICOS, ASPERSORA Y ELEMENTOS DE SEGURIDAD PARA TECNICO)</t>
  </si>
  <si>
    <t>CONTRATAR EL SERVICIO DE TRASPORTE PARA ACTIVIDAAD DE DESINSECTACION Y DESRATIZACION</t>
  </si>
  <si>
    <t>CONTRATAR  EL SUMINISTRO DE PROTESIS DENTALES (2453 PROTESIS)</t>
  </si>
  <si>
    <t>ADQUISICON DE IMPLANTE HORMONAL SUBDERMICO(Implanon) O ENDOCONCEPTIVO CON METODO DE LIBERACION INTRAUTERINA(Mirena)</t>
  </si>
  <si>
    <t>INSUMOS MEDICO QUIRURGICOS PARA IMPLANTE HORMONAL SUBDERMICO</t>
  </si>
  <si>
    <t xml:space="preserve">42151909 - 53131503 </t>
  </si>
  <si>
    <t>ADQUISICION DE KIT DE SALUD ORAL PARA NIÑOS Y ADULTOS</t>
  </si>
  <si>
    <t>ADQUISICION DE KIT LUDICO PARA SSR</t>
  </si>
  <si>
    <t>53131647 - 53102305</t>
  </si>
  <si>
    <t>ADQUISICION DE KIT MADRES GESTANTES</t>
  </si>
  <si>
    <t>82151701 - 82151703 - 82151704 - 82151706</t>
  </si>
  <si>
    <t>CONTRATAR SERVICIO  DE ORIENTACION VOCACIONAL EN SSR, CARNAVALITO, OBRAS TEATRALES Y GUIONES COMUNICATIVOS</t>
  </si>
  <si>
    <t xml:space="preserve"> SUMINISTRAR AGENDAS PEDAGOGICAS</t>
  </si>
  <si>
    <t>CONTRATAR EL SERVICIO DE TRANSPORTE SUMAPAZ</t>
  </si>
  <si>
    <t>PRESTAR SERVICIOS DE CALL CENTER PARA TODAS LAS USS DE LA SUBRED SUR E.S.E</t>
  </si>
  <si>
    <t>C. NECESIDADES ADICIONALES</t>
  </si>
  <si>
    <t>Posibles códigos UNSPSC</t>
  </si>
  <si>
    <t>MANTENIMIENTO PREVENTIVO, CORRECTIVO Y CALIBRACION DE LA CENTRAL DE INCLUSIÓN - SUMINITRO DE REPUESTOS</t>
  </si>
  <si>
    <t>COMPRAS DE LLANTAS</t>
  </si>
  <si>
    <t>DOTACION ROPA HOSPITALARIA (PAQUETES QUIRURGICOS)</t>
  </si>
  <si>
    <t xml:space="preserve">SERVICIO DE TRANSPORTE ESPECIAL -TERRESTRE </t>
  </si>
  <si>
    <t>SUMINISTRO DE RECIPIENTES PARA LA SEGREGACION, TRANSPORTE Y DISPOSICION TEMPORAL DE RESIDUOS GENERADOS EN LOS CENTROS ASISTENCIALES Y ADMINISTRATIVOS DE LA SUBRED INTEGRADA DE SERVICIOS DE SALUD SUR E.S.E.</t>
  </si>
  <si>
    <t xml:space="preserve">VALIDACIÓN  DE AUTOCLAVES </t>
  </si>
  <si>
    <t>85161505-80131500</t>
  </si>
  <si>
    <t>ARRENDAMIENTO EQUIPOS BIOMEDICOS: MONITORES DE SIGNOS VITALES (27)  DESFIBRILADORES (2), VENTILADOR DE TRANSPORTE (4) - ECOGRAFO (1) -  INCUBADORAS (8), VENTILADORES ADULTO (3) INCUBADORA DE TRANSPORTE (2), INCUBADORAS  (8) LAMPARA DE CALOR RADIANTE - MONITOR MULTIPARAMETROS (7) - MONITORES FETAL DUAL O GENELAR (2) - MONITORES FETAL SENCILLO (4) - CAMAS HOSPITALARIAS DE TRES PLANOS (5)</t>
  </si>
  <si>
    <t xml:space="preserve">MANTENIMIENTO SISTEMA DE VENTILACION MECANICA - AIRE ACONDICIONADO- CUARTO FRIO. - SERVIDORES </t>
  </si>
  <si>
    <t>MANTENIMIENTO DE BOMBAS DE SUCCION O DE VACIO</t>
  </si>
  <si>
    <t xml:space="preserve">ADQUICION DE KITS DE DERRAMES QUIMICOS Y DE FLUIDOS CORPORALES PARA TODAS LAS FARMACIAS, AMBULANCIAS Y SERVICIOS ASISTENCIALES </t>
  </si>
  <si>
    <t>RETIRO CORTINAS Y MANTENIMIENTO DE ALFAGIA DE VENTANAS DE LA FACHADA DE LA USS TUNAL</t>
  </si>
  <si>
    <t>REALIZACION DE DIAGNOSTICO DE LAS CONDICIONES DE RIESGO PSICOSOCIAL PARA PERSONAL DE PLANTA DE LA ENTIDAD</t>
  </si>
  <si>
    <t>81111812- 81112220</t>
  </si>
  <si>
    <t>SERVICIO DE MANTENIMIENTO PREVENTIVO Y CORRECTIVO PARA SERVIDOR P-SERIES IBM EL CUAL ALOJA EL SISTEMA DE INFORMACION SIGMA</t>
  </si>
  <si>
    <t>SEPTIEMBRE</t>
  </si>
  <si>
    <t>CONTRATACION DIRECTA- INVITACION A COTIZAR</t>
  </si>
  <si>
    <t>NO APLICA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</si>
</sst>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 #,##0.00_);_(&quot;$&quot;\ * \(#,##0.00\);_(&quot;$&quot;\ * &quot;-&quot;??_);_(@_)"/>
    <numFmt numFmtId="167" formatCode="_(&quot;$&quot;\ * #,##0_);_(&quot;$&quot;\ * \(#,##0\);_(&quot;$&quot;\ * &quot;-&quot;??_);_(@_)"/>
    <numFmt numFmtId="168" formatCode="&quot;$&quot;#,##0"/>
    <numFmt numFmtId="169" formatCode="dd/mm/yyyy;@"/>
  </numFmts>
  <fonts count="57">
    <font>
      <sz val="11"/>
      <color theme="1"/>
      <name val="Calibri"/>
      <family val="2"/>
    </font>
    <font>
      <sz val="11"/>
      <color indexed="8"/>
      <name val="Calibri"/>
      <family val="2"/>
    </font>
    <font>
      <b/>
      <sz val="12"/>
      <name val="Arial"/>
      <family val="2"/>
    </font>
    <font>
      <sz val="12"/>
      <name val="Arial"/>
      <family val="2"/>
    </font>
    <font>
      <sz val="10"/>
      <name val="Arial"/>
      <family val="2"/>
    </font>
    <font>
      <sz val="11"/>
      <name val="Arial"/>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b/>
      <sz val="11"/>
      <color indexed="8"/>
      <name val="Arial"/>
      <family val="2"/>
    </font>
    <font>
      <sz val="12"/>
      <color indexed="8"/>
      <name val="Arial"/>
      <family val="2"/>
    </font>
    <font>
      <sz val="11"/>
      <name val="Calibri"/>
      <family val="2"/>
    </font>
    <font>
      <sz val="10"/>
      <name val="Calibri"/>
      <family val="2"/>
    </font>
    <font>
      <sz val="11"/>
      <color indexed="8"/>
      <name val="Arial"/>
      <family val="2"/>
    </font>
    <font>
      <b/>
      <sz val="12"/>
      <color indexed="8"/>
      <name val="Arial"/>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2"/>
      <color theme="1"/>
      <name val="Arial"/>
      <family val="2"/>
    </font>
    <font>
      <sz val="12"/>
      <color rgb="FF000000"/>
      <name val="Arial"/>
      <family val="2"/>
    </font>
    <font>
      <sz val="11"/>
      <color theme="1"/>
      <name val="Arial"/>
      <family val="2"/>
    </font>
    <font>
      <sz val="11"/>
      <color rgb="FF000000"/>
      <name val="Arial"/>
      <family val="2"/>
    </font>
    <font>
      <b/>
      <sz val="12"/>
      <color theme="1"/>
      <name val="Arial"/>
      <family val="2"/>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7">
    <xf numFmtId="0" fontId="0" fillId="0" borderId="0" xfId="0" applyFont="1" applyAlignment="1">
      <alignment/>
    </xf>
    <xf numFmtId="0" fontId="0" fillId="0" borderId="0" xfId="0" applyAlignment="1">
      <alignment wrapText="1"/>
    </xf>
    <xf numFmtId="0" fontId="48"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horizontal="left" wrapText="1"/>
    </xf>
    <xf numFmtId="0" fontId="39" fillId="0" borderId="13" xfId="45" applyBorder="1" applyAlignment="1">
      <alignment wrapText="1"/>
    </xf>
    <xf numFmtId="0" fontId="0" fillId="0" borderId="13" xfId="0" applyNumberFormat="1" applyBorder="1" applyAlignment="1">
      <alignment wrapText="1"/>
    </xf>
    <xf numFmtId="0" fontId="0" fillId="0" borderId="0" xfId="0" applyFill="1" applyAlignment="1">
      <alignment wrapText="1"/>
    </xf>
    <xf numFmtId="165" fontId="49" fillId="33" borderId="14" xfId="47" applyNumberFormat="1" applyFont="1" applyFill="1" applyBorder="1" applyAlignment="1">
      <alignment vertical="center"/>
    </xf>
    <xf numFmtId="165" fontId="49" fillId="33" borderId="15" xfId="47" applyNumberFormat="1" applyFont="1" applyFill="1" applyBorder="1" applyAlignment="1">
      <alignment vertical="center"/>
    </xf>
    <xf numFmtId="0" fontId="0" fillId="0" borderId="16" xfId="0" applyBorder="1" applyAlignment="1">
      <alignment wrapText="1"/>
    </xf>
    <xf numFmtId="14" fontId="0" fillId="0" borderId="17" xfId="0" applyNumberFormat="1" applyBorder="1" applyAlignment="1">
      <alignment wrapText="1"/>
    </xf>
    <xf numFmtId="0" fontId="32" fillId="23" borderId="10" xfId="38" applyBorder="1" applyAlignment="1">
      <alignment horizontal="left" wrapText="1"/>
    </xf>
    <xf numFmtId="0" fontId="32" fillId="23" borderId="18" xfId="38" applyBorder="1" applyAlignment="1">
      <alignment wrapText="1"/>
    </xf>
    <xf numFmtId="0" fontId="32" fillId="23" borderId="11" xfId="38" applyBorder="1" applyAlignment="1">
      <alignment wrapText="1"/>
    </xf>
    <xf numFmtId="0" fontId="2" fillId="33" borderId="14"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 fillId="33" borderId="14" xfId="0" applyFont="1" applyFill="1" applyBorder="1" applyAlignment="1">
      <alignment horizontal="center" vertical="center" wrapText="1"/>
    </xf>
    <xf numFmtId="167" fontId="3" fillId="33" borderId="14" xfId="49"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 fillId="33" borderId="19" xfId="0" applyFont="1" applyFill="1" applyBorder="1" applyAlignment="1">
      <alignment horizontal="center" vertical="center" wrapText="1"/>
    </xf>
    <xf numFmtId="167" fontId="3" fillId="33" borderId="19" xfId="49" applyNumberFormat="1" applyFont="1" applyFill="1" applyBorder="1" applyAlignment="1">
      <alignment horizontal="center" vertical="center" wrapText="1"/>
    </xf>
    <xf numFmtId="0" fontId="2" fillId="33" borderId="2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4" fillId="33" borderId="20" xfId="0" applyFont="1" applyFill="1" applyBorder="1" applyAlignment="1">
      <alignment horizontal="center" vertical="center" wrapText="1"/>
    </xf>
    <xf numFmtId="167" fontId="3" fillId="33" borderId="20" xfId="49" applyNumberFormat="1" applyFont="1" applyFill="1" applyBorder="1" applyAlignment="1">
      <alignment horizontal="center" vertical="center" wrapText="1"/>
    </xf>
    <xf numFmtId="0" fontId="50" fillId="33" borderId="0" xfId="0" applyFont="1" applyFill="1" applyAlignment="1">
      <alignment horizontal="center" vertical="center" wrapText="1"/>
    </xf>
    <xf numFmtId="0" fontId="27" fillId="33" borderId="14" xfId="0" applyFont="1" applyFill="1" applyBorder="1" applyAlignment="1">
      <alignment horizontal="center" vertical="center"/>
    </xf>
    <xf numFmtId="168" fontId="27" fillId="33"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3" fillId="33" borderId="14" xfId="0" applyFont="1" applyFill="1" applyBorder="1" applyAlignment="1">
      <alignment horizontal="center" vertical="center"/>
    </xf>
    <xf numFmtId="0" fontId="27" fillId="33" borderId="19" xfId="0" applyFont="1" applyFill="1" applyBorder="1" applyAlignment="1">
      <alignment horizontal="center" vertical="center"/>
    </xf>
    <xf numFmtId="168" fontId="27" fillId="33" borderId="19" xfId="0" applyNumberFormat="1"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20" xfId="0" applyFont="1" applyFill="1" applyBorder="1" applyAlignment="1">
      <alignment horizontal="center" vertical="center"/>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27"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 fillId="33" borderId="21" xfId="0" applyFont="1" applyFill="1" applyBorder="1" applyAlignment="1">
      <alignment horizontal="center" vertical="center" wrapText="1"/>
    </xf>
    <xf numFmtId="167" fontId="3" fillId="33" borderId="21" xfId="49"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0" fillId="33" borderId="21" xfId="0" applyFill="1" applyBorder="1" applyAlignment="1">
      <alignment horizontal="center" vertical="center"/>
    </xf>
    <xf numFmtId="0" fontId="51" fillId="33" borderId="14" xfId="0" applyFont="1" applyFill="1" applyBorder="1" applyAlignment="1">
      <alignment horizontal="center" vertical="center" wrapText="1"/>
    </xf>
    <xf numFmtId="0" fontId="0" fillId="33" borderId="14" xfId="0" applyFill="1" applyBorder="1" applyAlignment="1">
      <alignment horizontal="center" vertical="center"/>
    </xf>
    <xf numFmtId="0" fontId="52" fillId="33" borderId="20" xfId="0" applyFont="1" applyFill="1" applyBorder="1" applyAlignment="1">
      <alignment horizontal="center" vertical="center" wrapText="1"/>
    </xf>
    <xf numFmtId="0" fontId="0" fillId="33" borderId="20" xfId="0" applyFill="1" applyBorder="1" applyAlignment="1">
      <alignment horizontal="center" vertical="center"/>
    </xf>
    <xf numFmtId="0" fontId="53" fillId="33" borderId="20"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5" fillId="33" borderId="14" xfId="0" applyFont="1" applyFill="1" applyBorder="1" applyAlignment="1">
      <alignment horizontal="center" vertical="center"/>
    </xf>
    <xf numFmtId="0" fontId="55" fillId="33" borderId="20" xfId="0" applyFont="1" applyFill="1" applyBorder="1" applyAlignment="1">
      <alignment horizontal="center" vertical="center"/>
    </xf>
    <xf numFmtId="0" fontId="54" fillId="33" borderId="19" xfId="0" applyFont="1" applyFill="1" applyBorder="1" applyAlignment="1">
      <alignment horizontal="center" vertical="center" wrapText="1"/>
    </xf>
    <xf numFmtId="0" fontId="0" fillId="33" borderId="19" xfId="0" applyFill="1" applyBorder="1" applyAlignment="1">
      <alignment horizontal="center" vertical="center"/>
    </xf>
    <xf numFmtId="0" fontId="55" fillId="33" borderId="19" xfId="0" applyFont="1" applyFill="1" applyBorder="1" applyAlignment="1">
      <alignment horizontal="center" vertical="center"/>
    </xf>
    <xf numFmtId="0" fontId="54" fillId="33" borderId="21" xfId="0" applyFont="1" applyFill="1" applyBorder="1" applyAlignment="1">
      <alignment horizontal="center" vertical="center" wrapText="1"/>
    </xf>
    <xf numFmtId="0" fontId="55" fillId="33" borderId="21" xfId="0" applyFont="1" applyFill="1" applyBorder="1" applyAlignment="1">
      <alignment horizontal="center" vertical="center"/>
    </xf>
    <xf numFmtId="0" fontId="54" fillId="33" borderId="20" xfId="0" applyFont="1" applyFill="1" applyBorder="1" applyAlignment="1">
      <alignment horizontal="center" vertical="center" wrapText="1"/>
    </xf>
    <xf numFmtId="169" fontId="55" fillId="33" borderId="20" xfId="0" applyNumberFormat="1" applyFont="1" applyFill="1" applyBorder="1" applyAlignment="1">
      <alignment horizontal="center" vertical="center"/>
    </xf>
    <xf numFmtId="169" fontId="55" fillId="33" borderId="19" xfId="0" applyNumberFormat="1" applyFont="1" applyFill="1" applyBorder="1" applyAlignment="1">
      <alignment horizontal="center" vertical="center"/>
    </xf>
    <xf numFmtId="0" fontId="48" fillId="0" borderId="0" xfId="0" applyFont="1" applyAlignment="1">
      <alignment wrapText="1"/>
    </xf>
    <xf numFmtId="0" fontId="32" fillId="23" borderId="10" xfId="38" applyBorder="1" applyAlignment="1">
      <alignment wrapText="1"/>
    </xf>
    <xf numFmtId="0" fontId="32" fillId="23" borderId="18" xfId="38" applyBorder="1" applyAlignment="1">
      <alignment horizontal="left" wrapText="1"/>
    </xf>
    <xf numFmtId="0" fontId="0" fillId="0" borderId="14" xfId="0" applyBorder="1" applyAlignment="1">
      <alignment wrapText="1"/>
    </xf>
    <xf numFmtId="0" fontId="0" fillId="0" borderId="22" xfId="0" applyBorder="1" applyAlignment="1">
      <alignment wrapText="1"/>
    </xf>
    <xf numFmtId="0" fontId="0" fillId="0" borderId="17" xfId="0" applyBorder="1" applyAlignment="1">
      <alignment wrapText="1"/>
    </xf>
    <xf numFmtId="167" fontId="0" fillId="33" borderId="0" xfId="49" applyNumberFormat="1" applyFont="1" applyFill="1" applyAlignment="1">
      <alignment horizontal="center" vertical="center"/>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50" fillId="33" borderId="0" xfId="0" applyFont="1" applyFill="1" applyAlignment="1">
      <alignment horizontal="justify" vertical="center"/>
    </xf>
    <xf numFmtId="169" fontId="55" fillId="33" borderId="14" xfId="0" applyNumberFormat="1" applyFont="1" applyFill="1" applyBorder="1" applyAlignment="1">
      <alignment horizontal="center" vertical="center"/>
    </xf>
    <xf numFmtId="0" fontId="28" fillId="33" borderId="20" xfId="0" applyFont="1" applyFill="1" applyBorder="1" applyAlignment="1">
      <alignment horizontal="center" vertical="center" wrapText="1"/>
    </xf>
    <xf numFmtId="167" fontId="0" fillId="33" borderId="14" xfId="49"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bredsur.gov.co/"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L230"/>
  <sheetViews>
    <sheetView tabSelected="1" zoomScale="60" zoomScaleNormal="60" zoomScalePageLayoutView="0" workbookViewId="0" topLeftCell="A1">
      <selection activeCell="K9" sqref="K9"/>
    </sheetView>
  </sheetViews>
  <sheetFormatPr defaultColWidth="10.8515625" defaultRowHeight="15"/>
  <cols>
    <col min="1" max="1" width="10.8515625" style="1" customWidth="1"/>
    <col min="2" max="2" width="25.7109375" style="1" customWidth="1"/>
    <col min="3" max="3" width="75.00390625" style="1" customWidth="1"/>
    <col min="4" max="5" width="15.140625" style="1" customWidth="1"/>
    <col min="6" max="6" width="17.421875" style="1" customWidth="1"/>
    <col min="7" max="7" width="10.8515625" style="1" customWidth="1"/>
    <col min="8" max="8" width="21.28125" style="1" customWidth="1"/>
    <col min="9" max="9" width="22.7109375" style="1" customWidth="1"/>
    <col min="10" max="10" width="21.57421875" style="1" customWidth="1"/>
    <col min="11" max="11" width="22.8515625" style="1" customWidth="1"/>
    <col min="12" max="12" width="47.140625" style="1" customWidth="1"/>
    <col min="13" max="13" width="14.00390625" style="1" customWidth="1"/>
    <col min="14" max="14" width="42.421875" style="1" customWidth="1"/>
    <col min="15" max="16384" width="10.8515625" style="1" customWidth="1"/>
  </cols>
  <sheetData>
    <row r="1" ht="15"/>
    <row r="2" ht="15">
      <c r="B2" s="2" t="s">
        <v>0</v>
      </c>
    </row>
    <row r="3" ht="15">
      <c r="B3" s="2"/>
    </row>
    <row r="4" ht="15.75" thickBot="1">
      <c r="B4" s="2" t="s">
        <v>1</v>
      </c>
    </row>
    <row r="5" spans="2:9" ht="15">
      <c r="B5" s="3" t="s">
        <v>2</v>
      </c>
      <c r="C5" s="4" t="s">
        <v>3</v>
      </c>
      <c r="F5" s="74" t="s">
        <v>4</v>
      </c>
      <c r="G5" s="75"/>
      <c r="H5" s="75"/>
      <c r="I5" s="76"/>
    </row>
    <row r="6" spans="2:9" ht="15">
      <c r="B6" s="5" t="s">
        <v>5</v>
      </c>
      <c r="C6" s="6" t="s">
        <v>6</v>
      </c>
      <c r="F6" s="77"/>
      <c r="G6" s="78"/>
      <c r="H6" s="78"/>
      <c r="I6" s="79"/>
    </row>
    <row r="7" spans="2:9" ht="15">
      <c r="B7" s="5" t="s">
        <v>7</v>
      </c>
      <c r="C7" s="7">
        <v>4853551</v>
      </c>
      <c r="F7" s="77"/>
      <c r="G7" s="78"/>
      <c r="H7" s="78"/>
      <c r="I7" s="79"/>
    </row>
    <row r="8" spans="2:9" ht="15">
      <c r="B8" s="5" t="s">
        <v>8</v>
      </c>
      <c r="C8" s="8" t="s">
        <v>9</v>
      </c>
      <c r="F8" s="77"/>
      <c r="G8" s="78"/>
      <c r="H8" s="78"/>
      <c r="I8" s="79"/>
    </row>
    <row r="9" spans="2:9" ht="143.25" customHeight="1">
      <c r="B9" s="5" t="s">
        <v>10</v>
      </c>
      <c r="C9" s="9" t="s">
        <v>11</v>
      </c>
      <c r="F9" s="80"/>
      <c r="G9" s="81"/>
      <c r="H9" s="81"/>
      <c r="I9" s="82"/>
    </row>
    <row r="10" spans="2:9" ht="165">
      <c r="B10" s="5" t="s">
        <v>12</v>
      </c>
      <c r="C10" s="6" t="s">
        <v>13</v>
      </c>
      <c r="F10" s="10"/>
      <c r="G10" s="10"/>
      <c r="H10" s="10"/>
      <c r="I10" s="10"/>
    </row>
    <row r="11" spans="2:9" ht="30">
      <c r="B11" s="5" t="s">
        <v>14</v>
      </c>
      <c r="C11" s="6"/>
      <c r="F11" s="74" t="s">
        <v>15</v>
      </c>
      <c r="G11" s="75"/>
      <c r="H11" s="75"/>
      <c r="I11" s="76"/>
    </row>
    <row r="12" spans="2:9" ht="15">
      <c r="B12" s="5" t="s">
        <v>16</v>
      </c>
      <c r="C12" s="11">
        <v>213426862461</v>
      </c>
      <c r="F12" s="77"/>
      <c r="G12" s="78"/>
      <c r="H12" s="78"/>
      <c r="I12" s="79"/>
    </row>
    <row r="13" spans="2:9" ht="30">
      <c r="B13" s="5" t="s">
        <v>17</v>
      </c>
      <c r="C13" s="11">
        <v>656368634</v>
      </c>
      <c r="F13" s="77"/>
      <c r="G13" s="78"/>
      <c r="H13" s="78"/>
      <c r="I13" s="79"/>
    </row>
    <row r="14" spans="2:9" ht="30">
      <c r="B14" s="5" t="s">
        <v>18</v>
      </c>
      <c r="C14" s="12">
        <v>6563686340</v>
      </c>
      <c r="F14" s="77"/>
      <c r="G14" s="78"/>
      <c r="H14" s="78"/>
      <c r="I14" s="79"/>
    </row>
    <row r="15" spans="2:9" ht="30.75" thickBot="1">
      <c r="B15" s="13" t="s">
        <v>19</v>
      </c>
      <c r="C15" s="14" t="s">
        <v>20</v>
      </c>
      <c r="F15" s="80"/>
      <c r="G15" s="81"/>
      <c r="H15" s="81"/>
      <c r="I15" s="82"/>
    </row>
    <row r="16" ht="15"/>
    <row r="17" ht="15.75" thickBot="1">
      <c r="B17" s="2" t="s">
        <v>21</v>
      </c>
    </row>
    <row r="18" spans="2:12" ht="75" customHeight="1">
      <c r="B18" s="15" t="s">
        <v>22</v>
      </c>
      <c r="C18" s="16" t="s">
        <v>23</v>
      </c>
      <c r="D18" s="16" t="s">
        <v>24</v>
      </c>
      <c r="E18" s="16" t="s">
        <v>25</v>
      </c>
      <c r="F18" s="16" t="s">
        <v>26</v>
      </c>
      <c r="G18" s="16" t="s">
        <v>27</v>
      </c>
      <c r="H18" s="16" t="s">
        <v>28</v>
      </c>
      <c r="I18" s="16" t="s">
        <v>29</v>
      </c>
      <c r="J18" s="16" t="s">
        <v>30</v>
      </c>
      <c r="K18" s="16" t="s">
        <v>31</v>
      </c>
      <c r="L18" s="17" t="s">
        <v>32</v>
      </c>
    </row>
    <row r="19" spans="1:12" ht="75" customHeight="1">
      <c r="A19" s="32">
        <v>1</v>
      </c>
      <c r="B19" s="18">
        <v>42291600</v>
      </c>
      <c r="C19" s="19" t="s">
        <v>33</v>
      </c>
      <c r="D19" s="20" t="s">
        <v>34</v>
      </c>
      <c r="E19" s="20">
        <v>3</v>
      </c>
      <c r="F19" s="21" t="s">
        <v>35</v>
      </c>
      <c r="G19" s="21" t="s">
        <v>36</v>
      </c>
      <c r="H19" s="22">
        <v>48560890</v>
      </c>
      <c r="I19" s="22">
        <v>48560890</v>
      </c>
      <c r="J19" s="20" t="s">
        <v>293</v>
      </c>
      <c r="K19" s="20" t="s">
        <v>293</v>
      </c>
      <c r="L19" s="20" t="s">
        <v>37</v>
      </c>
    </row>
    <row r="20" spans="1:12" ht="75" customHeight="1">
      <c r="A20" s="32">
        <v>2</v>
      </c>
      <c r="B20" s="18">
        <v>41111739</v>
      </c>
      <c r="C20" s="19" t="s">
        <v>38</v>
      </c>
      <c r="D20" s="20" t="s">
        <v>34</v>
      </c>
      <c r="E20" s="20">
        <v>3</v>
      </c>
      <c r="F20" s="21" t="s">
        <v>35</v>
      </c>
      <c r="G20" s="21" t="s">
        <v>36</v>
      </c>
      <c r="H20" s="22">
        <v>78856947</v>
      </c>
      <c r="I20" s="22">
        <v>78856947</v>
      </c>
      <c r="J20" s="20" t="s">
        <v>293</v>
      </c>
      <c r="K20" s="20" t="s">
        <v>293</v>
      </c>
      <c r="L20" s="20" t="s">
        <v>37</v>
      </c>
    </row>
    <row r="21" spans="1:12" ht="75" customHeight="1">
      <c r="A21" s="36">
        <v>3</v>
      </c>
      <c r="B21" s="23">
        <v>85161501</v>
      </c>
      <c r="C21" s="24" t="s">
        <v>39</v>
      </c>
      <c r="D21" s="24" t="s">
        <v>34</v>
      </c>
      <c r="E21" s="24">
        <v>2</v>
      </c>
      <c r="F21" s="21" t="s">
        <v>35</v>
      </c>
      <c r="G21" s="25" t="s">
        <v>36</v>
      </c>
      <c r="H21" s="26">
        <v>105207272</v>
      </c>
      <c r="I21" s="26">
        <v>105207272</v>
      </c>
      <c r="J21" s="20" t="s">
        <v>293</v>
      </c>
      <c r="K21" s="20" t="s">
        <v>293</v>
      </c>
      <c r="L21" s="20" t="s">
        <v>37</v>
      </c>
    </row>
    <row r="22" spans="1:12" ht="75" customHeight="1">
      <c r="A22" s="32">
        <v>4</v>
      </c>
      <c r="B22" s="18">
        <v>41116112</v>
      </c>
      <c r="C22" s="19" t="s">
        <v>40</v>
      </c>
      <c r="D22" s="20" t="s">
        <v>47</v>
      </c>
      <c r="E22" s="20">
        <v>4</v>
      </c>
      <c r="F22" s="21" t="s">
        <v>51</v>
      </c>
      <c r="G22" s="21" t="s">
        <v>36</v>
      </c>
      <c r="H22" s="22">
        <v>127000000</v>
      </c>
      <c r="I22" s="22">
        <v>347000000</v>
      </c>
      <c r="J22" s="20" t="s">
        <v>293</v>
      </c>
      <c r="K22" s="20" t="s">
        <v>293</v>
      </c>
      <c r="L22" s="20" t="s">
        <v>37</v>
      </c>
    </row>
    <row r="23" spans="1:12" ht="75" customHeight="1">
      <c r="A23" s="42">
        <v>5</v>
      </c>
      <c r="B23" s="27" t="s">
        <v>42</v>
      </c>
      <c r="C23" s="28" t="s">
        <v>43</v>
      </c>
      <c r="D23" s="28" t="s">
        <v>44</v>
      </c>
      <c r="E23" s="28">
        <v>4</v>
      </c>
      <c r="F23" s="21" t="s">
        <v>35</v>
      </c>
      <c r="G23" s="29" t="s">
        <v>36</v>
      </c>
      <c r="H23" s="30" t="e">
        <f>+D23*50000000</f>
        <v>#VALUE!</v>
      </c>
      <c r="I23" s="30">
        <v>360000000</v>
      </c>
      <c r="J23" s="20" t="s">
        <v>293</v>
      </c>
      <c r="K23" s="20" t="s">
        <v>293</v>
      </c>
      <c r="L23" s="20" t="s">
        <v>37</v>
      </c>
    </row>
    <row r="24" spans="1:12" ht="75" customHeight="1">
      <c r="A24" s="32">
        <v>6</v>
      </c>
      <c r="B24" s="18">
        <v>72102103</v>
      </c>
      <c r="C24" s="31" t="s">
        <v>45</v>
      </c>
      <c r="D24" s="20" t="s">
        <v>47</v>
      </c>
      <c r="E24" s="20">
        <v>4</v>
      </c>
      <c r="F24" s="21" t="s">
        <v>35</v>
      </c>
      <c r="G24" s="21" t="s">
        <v>36</v>
      </c>
      <c r="H24" s="22">
        <v>60000000</v>
      </c>
      <c r="I24" s="22">
        <v>106000000</v>
      </c>
      <c r="J24" s="20" t="s">
        <v>293</v>
      </c>
      <c r="K24" s="20" t="s">
        <v>293</v>
      </c>
      <c r="L24" s="20" t="s">
        <v>37</v>
      </c>
    </row>
    <row r="25" spans="1:12" ht="75" customHeight="1">
      <c r="A25" s="32">
        <v>7</v>
      </c>
      <c r="B25" s="18">
        <v>41122600</v>
      </c>
      <c r="C25" s="20" t="s">
        <v>46</v>
      </c>
      <c r="D25" s="20" t="s">
        <v>47</v>
      </c>
      <c r="E25" s="32">
        <v>5</v>
      </c>
      <c r="F25" s="21" t="s">
        <v>48</v>
      </c>
      <c r="G25" s="33" t="s">
        <v>36</v>
      </c>
      <c r="H25" s="22">
        <v>3056000000</v>
      </c>
      <c r="I25" s="22">
        <v>4655000000</v>
      </c>
      <c r="J25" s="20" t="s">
        <v>293</v>
      </c>
      <c r="K25" s="20" t="s">
        <v>293</v>
      </c>
      <c r="L25" s="20" t="s">
        <v>37</v>
      </c>
    </row>
    <row r="26" spans="1:12" ht="75" customHeight="1">
      <c r="A26" s="32">
        <v>8</v>
      </c>
      <c r="B26" s="18">
        <v>41122600</v>
      </c>
      <c r="C26" s="20" t="s">
        <v>49</v>
      </c>
      <c r="D26" s="20" t="s">
        <v>47</v>
      </c>
      <c r="E26" s="32">
        <v>3</v>
      </c>
      <c r="F26" s="21" t="s">
        <v>35</v>
      </c>
      <c r="G26" s="33" t="s">
        <v>36</v>
      </c>
      <c r="H26" s="22">
        <v>350000000</v>
      </c>
      <c r="I26" s="22">
        <v>350000000</v>
      </c>
      <c r="J26" s="20" t="s">
        <v>293</v>
      </c>
      <c r="K26" s="20" t="s">
        <v>293</v>
      </c>
      <c r="L26" s="20" t="s">
        <v>37</v>
      </c>
    </row>
    <row r="27" spans="1:12" ht="75" customHeight="1">
      <c r="A27" s="32">
        <v>9</v>
      </c>
      <c r="B27" s="18">
        <v>42222001</v>
      </c>
      <c r="C27" s="20" t="s">
        <v>50</v>
      </c>
      <c r="D27" s="20" t="s">
        <v>41</v>
      </c>
      <c r="E27" s="20">
        <v>3</v>
      </c>
      <c r="F27" s="21" t="s">
        <v>51</v>
      </c>
      <c r="G27" s="21" t="s">
        <v>36</v>
      </c>
      <c r="H27" s="22">
        <v>598500000</v>
      </c>
      <c r="I27" s="22">
        <v>3500000000</v>
      </c>
      <c r="J27" s="20" t="s">
        <v>293</v>
      </c>
      <c r="K27" s="20" t="s">
        <v>293</v>
      </c>
      <c r="L27" s="20" t="s">
        <v>37</v>
      </c>
    </row>
    <row r="28" spans="1:12" ht="75" customHeight="1">
      <c r="A28" s="36">
        <v>10</v>
      </c>
      <c r="B28" s="18">
        <v>42231800</v>
      </c>
      <c r="C28" s="19" t="s">
        <v>52</v>
      </c>
      <c r="D28" s="20" t="s">
        <v>53</v>
      </c>
      <c r="E28" s="20">
        <v>6</v>
      </c>
      <c r="F28" s="21" t="s">
        <v>35</v>
      </c>
      <c r="G28" s="21" t="s">
        <v>36</v>
      </c>
      <c r="H28" s="22">
        <v>360000000</v>
      </c>
      <c r="I28" s="22">
        <v>720000000</v>
      </c>
      <c r="J28" s="20" t="s">
        <v>293</v>
      </c>
      <c r="K28" s="20" t="s">
        <v>293</v>
      </c>
      <c r="L28" s="20" t="s">
        <v>37</v>
      </c>
    </row>
    <row r="29" spans="1:12" ht="75" customHeight="1">
      <c r="A29" s="32">
        <v>11</v>
      </c>
      <c r="B29" s="18">
        <v>42192602</v>
      </c>
      <c r="C29" s="19" t="s">
        <v>54</v>
      </c>
      <c r="D29" s="20" t="s">
        <v>44</v>
      </c>
      <c r="E29" s="20">
        <v>4</v>
      </c>
      <c r="F29" s="21" t="s">
        <v>35</v>
      </c>
      <c r="G29" s="21" t="s">
        <v>36</v>
      </c>
      <c r="H29" s="22">
        <v>212000000</v>
      </c>
      <c r="I29" s="22">
        <v>630000000</v>
      </c>
      <c r="J29" s="20" t="s">
        <v>293</v>
      </c>
      <c r="K29" s="20" t="s">
        <v>293</v>
      </c>
      <c r="L29" s="20" t="s">
        <v>37</v>
      </c>
    </row>
    <row r="30" spans="1:12" ht="75" customHeight="1">
      <c r="A30" s="42">
        <v>12</v>
      </c>
      <c r="B30" s="18">
        <v>42231500</v>
      </c>
      <c r="C30" s="19" t="s">
        <v>55</v>
      </c>
      <c r="D30" s="20" t="s">
        <v>44</v>
      </c>
      <c r="E30" s="20">
        <v>4</v>
      </c>
      <c r="F30" s="21" t="s">
        <v>35</v>
      </c>
      <c r="G30" s="21" t="s">
        <v>36</v>
      </c>
      <c r="H30" s="22">
        <v>484000000</v>
      </c>
      <c r="I30" s="22">
        <v>1452000000</v>
      </c>
      <c r="J30" s="20" t="s">
        <v>293</v>
      </c>
      <c r="K30" s="20" t="s">
        <v>293</v>
      </c>
      <c r="L30" s="20" t="s">
        <v>37</v>
      </c>
    </row>
    <row r="31" spans="1:12" ht="75" customHeight="1">
      <c r="A31" s="32">
        <v>13</v>
      </c>
      <c r="B31" s="18">
        <v>78102203</v>
      </c>
      <c r="C31" s="20" t="s">
        <v>56</v>
      </c>
      <c r="D31" s="20" t="s">
        <v>57</v>
      </c>
      <c r="E31" s="20">
        <v>4</v>
      </c>
      <c r="F31" s="21" t="s">
        <v>35</v>
      </c>
      <c r="G31" s="21" t="s">
        <v>36</v>
      </c>
      <c r="H31" s="22">
        <v>36000000</v>
      </c>
      <c r="I31" s="22">
        <f>32000000+36000000</f>
        <v>68000000</v>
      </c>
      <c r="J31" s="20" t="s">
        <v>293</v>
      </c>
      <c r="K31" s="20" t="s">
        <v>293</v>
      </c>
      <c r="L31" s="20" t="s">
        <v>37</v>
      </c>
    </row>
    <row r="32" spans="1:12" ht="75" customHeight="1">
      <c r="A32" s="32">
        <v>14</v>
      </c>
      <c r="B32" s="23">
        <v>42261500</v>
      </c>
      <c r="C32" s="24" t="s">
        <v>58</v>
      </c>
      <c r="D32" s="24" t="s">
        <v>47</v>
      </c>
      <c r="E32" s="24">
        <v>7</v>
      </c>
      <c r="F32" s="21" t="s">
        <v>35</v>
      </c>
      <c r="G32" s="25" t="s">
        <v>36</v>
      </c>
      <c r="H32" s="26">
        <v>150000000</v>
      </c>
      <c r="I32" s="26">
        <f>(37000000*7)+73048000</f>
        <v>332048000</v>
      </c>
      <c r="J32" s="20" t="s">
        <v>293</v>
      </c>
      <c r="K32" s="20" t="s">
        <v>293</v>
      </c>
      <c r="L32" s="20" t="s">
        <v>37</v>
      </c>
    </row>
    <row r="33" spans="1:12" ht="75" customHeight="1">
      <c r="A33" s="32">
        <v>15</v>
      </c>
      <c r="B33" s="18">
        <v>82121700</v>
      </c>
      <c r="C33" s="19" t="s">
        <v>59</v>
      </c>
      <c r="D33" s="20" t="s">
        <v>47</v>
      </c>
      <c r="E33" s="20">
        <v>10</v>
      </c>
      <c r="F33" s="21" t="s">
        <v>35</v>
      </c>
      <c r="G33" s="21" t="s">
        <v>36</v>
      </c>
      <c r="H33" s="22">
        <v>100000000</v>
      </c>
      <c r="I33" s="22">
        <v>100000000</v>
      </c>
      <c r="J33" s="20" t="s">
        <v>293</v>
      </c>
      <c r="K33" s="20" t="s">
        <v>293</v>
      </c>
      <c r="L33" s="20" t="s">
        <v>37</v>
      </c>
    </row>
    <row r="34" spans="1:12" ht="75" customHeight="1">
      <c r="A34" s="32">
        <v>16</v>
      </c>
      <c r="B34" s="27" t="s">
        <v>60</v>
      </c>
      <c r="C34" s="28" t="s">
        <v>277</v>
      </c>
      <c r="D34" s="28" t="s">
        <v>47</v>
      </c>
      <c r="E34" s="28">
        <v>4</v>
      </c>
      <c r="F34" s="29" t="s">
        <v>48</v>
      </c>
      <c r="G34" s="29" t="str">
        <f>+G33</f>
        <v>PROPIOS</v>
      </c>
      <c r="H34" s="30">
        <v>246405570</v>
      </c>
      <c r="I34" s="30">
        <v>270000000</v>
      </c>
      <c r="J34" s="20" t="s">
        <v>293</v>
      </c>
      <c r="K34" s="20" t="s">
        <v>293</v>
      </c>
      <c r="L34" s="20" t="s">
        <v>37</v>
      </c>
    </row>
    <row r="35" spans="1:12" ht="75" customHeight="1">
      <c r="A35" s="36">
        <v>17</v>
      </c>
      <c r="B35" s="18" t="str">
        <f>+B34</f>
        <v>25172504 - 15121500 </v>
      </c>
      <c r="C35" s="20" t="s">
        <v>61</v>
      </c>
      <c r="D35" s="20" t="s">
        <v>47</v>
      </c>
      <c r="E35" s="20">
        <f>+E34</f>
        <v>4</v>
      </c>
      <c r="F35" s="21" t="s">
        <v>48</v>
      </c>
      <c r="G35" s="22" t="str">
        <f>+G33</f>
        <v>PROPIOS</v>
      </c>
      <c r="H35" s="22">
        <v>518400000</v>
      </c>
      <c r="I35" s="22">
        <v>619930000</v>
      </c>
      <c r="J35" s="20" t="s">
        <v>293</v>
      </c>
      <c r="K35" s="20" t="s">
        <v>293</v>
      </c>
      <c r="L35" s="20" t="s">
        <v>37</v>
      </c>
    </row>
    <row r="36" spans="1:12" ht="75" customHeight="1">
      <c r="A36" s="32">
        <v>18</v>
      </c>
      <c r="B36" s="18" t="str">
        <f>+B35</f>
        <v>25172504 - 15121500 </v>
      </c>
      <c r="C36" s="20" t="s">
        <v>62</v>
      </c>
      <c r="D36" s="20" t="s">
        <v>47</v>
      </c>
      <c r="E36" s="20">
        <f>+E35</f>
        <v>4</v>
      </c>
      <c r="F36" s="21" t="s">
        <v>48</v>
      </c>
      <c r="G36" s="21" t="str">
        <f>+G35</f>
        <v>PROPIOS</v>
      </c>
      <c r="H36" s="22">
        <v>12653177</v>
      </c>
      <c r="I36" s="22">
        <v>37959531</v>
      </c>
      <c r="J36" s="20" t="s">
        <v>293</v>
      </c>
      <c r="K36" s="20" t="s">
        <v>293</v>
      </c>
      <c r="L36" s="20" t="s">
        <v>37</v>
      </c>
    </row>
    <row r="37" spans="1:12" ht="75" customHeight="1">
      <c r="A37" s="42">
        <v>19</v>
      </c>
      <c r="B37" s="18" t="s">
        <v>63</v>
      </c>
      <c r="C37" s="19" t="s">
        <v>64</v>
      </c>
      <c r="D37" s="20" t="s">
        <v>65</v>
      </c>
      <c r="E37" s="20">
        <v>2</v>
      </c>
      <c r="F37" s="21" t="s">
        <v>35</v>
      </c>
      <c r="G37" s="21" t="s">
        <v>36</v>
      </c>
      <c r="H37" s="22">
        <v>290000000</v>
      </c>
      <c r="I37" s="22">
        <v>290000000</v>
      </c>
      <c r="J37" s="20" t="s">
        <v>293</v>
      </c>
      <c r="K37" s="20" t="s">
        <v>293</v>
      </c>
      <c r="L37" s="20" t="s">
        <v>37</v>
      </c>
    </row>
    <row r="38" spans="1:12" ht="75" customHeight="1">
      <c r="A38" s="32">
        <v>20</v>
      </c>
      <c r="B38" s="18" t="s">
        <v>63</v>
      </c>
      <c r="C38" s="19" t="s">
        <v>66</v>
      </c>
      <c r="D38" s="20" t="s">
        <v>44</v>
      </c>
      <c r="E38" s="20">
        <v>2</v>
      </c>
      <c r="F38" s="21" t="s">
        <v>35</v>
      </c>
      <c r="G38" s="21" t="s">
        <v>36</v>
      </c>
      <c r="H38" s="22">
        <v>24000000</v>
      </c>
      <c r="I38" s="22">
        <v>24000000</v>
      </c>
      <c r="J38" s="20" t="s">
        <v>293</v>
      </c>
      <c r="K38" s="20" t="s">
        <v>293</v>
      </c>
      <c r="L38" s="20" t="s">
        <v>37</v>
      </c>
    </row>
    <row r="39" spans="1:12" ht="75" customHeight="1">
      <c r="A39" s="32">
        <v>21</v>
      </c>
      <c r="B39" s="18">
        <v>72154056</v>
      </c>
      <c r="C39" s="20" t="s">
        <v>67</v>
      </c>
      <c r="D39" s="20" t="s">
        <v>65</v>
      </c>
      <c r="E39" s="20">
        <v>4</v>
      </c>
      <c r="F39" s="21" t="s">
        <v>35</v>
      </c>
      <c r="G39" s="22" t="str">
        <f>+G37</f>
        <v>PROPIOS</v>
      </c>
      <c r="H39" s="22">
        <v>35000000</v>
      </c>
      <c r="I39" s="22">
        <v>50000000</v>
      </c>
      <c r="J39" s="20" t="s">
        <v>293</v>
      </c>
      <c r="K39" s="20" t="s">
        <v>293</v>
      </c>
      <c r="L39" s="20" t="s">
        <v>37</v>
      </c>
    </row>
    <row r="40" spans="1:12" ht="75" customHeight="1">
      <c r="A40" s="32">
        <v>22</v>
      </c>
      <c r="B40" s="18">
        <v>70171501</v>
      </c>
      <c r="C40" s="20" t="s">
        <v>68</v>
      </c>
      <c r="D40" s="20" t="s">
        <v>69</v>
      </c>
      <c r="E40" s="32">
        <v>3</v>
      </c>
      <c r="F40" s="21" t="s">
        <v>35</v>
      </c>
      <c r="G40" s="33" t="s">
        <v>36</v>
      </c>
      <c r="H40" s="22">
        <v>50000000</v>
      </c>
      <c r="I40" s="22">
        <v>50000000</v>
      </c>
      <c r="J40" s="20" t="s">
        <v>293</v>
      </c>
      <c r="K40" s="20" t="s">
        <v>293</v>
      </c>
      <c r="L40" s="20" t="s">
        <v>37</v>
      </c>
    </row>
    <row r="41" spans="1:12" ht="75" customHeight="1">
      <c r="A41" s="32">
        <v>23</v>
      </c>
      <c r="B41" s="18">
        <v>80111713</v>
      </c>
      <c r="C41" s="20" t="s">
        <v>70</v>
      </c>
      <c r="D41" s="20" t="s">
        <v>65</v>
      </c>
      <c r="E41" s="20">
        <v>12</v>
      </c>
      <c r="F41" s="21" t="s">
        <v>51</v>
      </c>
      <c r="G41" s="21" t="s">
        <v>36</v>
      </c>
      <c r="H41" s="22">
        <v>887000000</v>
      </c>
      <c r="I41" s="22">
        <v>887000000</v>
      </c>
      <c r="J41" s="20" t="s">
        <v>293</v>
      </c>
      <c r="K41" s="20" t="s">
        <v>293</v>
      </c>
      <c r="L41" s="20" t="s">
        <v>37</v>
      </c>
    </row>
    <row r="42" spans="1:12" ht="75" customHeight="1">
      <c r="A42" s="36">
        <v>24</v>
      </c>
      <c r="B42" s="18">
        <v>85161502</v>
      </c>
      <c r="C42" s="31" t="s">
        <v>71</v>
      </c>
      <c r="D42" s="20" t="s">
        <v>47</v>
      </c>
      <c r="E42" s="20">
        <v>4</v>
      </c>
      <c r="F42" s="21" t="s">
        <v>35</v>
      </c>
      <c r="G42" s="21" t="s">
        <v>36</v>
      </c>
      <c r="H42" s="22">
        <v>88000000</v>
      </c>
      <c r="I42" s="22">
        <v>240000000</v>
      </c>
      <c r="J42" s="20" t="s">
        <v>293</v>
      </c>
      <c r="K42" s="20" t="s">
        <v>293</v>
      </c>
      <c r="L42" s="20" t="s">
        <v>37</v>
      </c>
    </row>
    <row r="43" spans="1:12" ht="75" customHeight="1">
      <c r="A43" s="32">
        <v>25</v>
      </c>
      <c r="B43" s="18">
        <v>90101801</v>
      </c>
      <c r="C43" s="19" t="s">
        <v>72</v>
      </c>
      <c r="D43" s="20" t="s">
        <v>41</v>
      </c>
      <c r="E43" s="20">
        <v>4</v>
      </c>
      <c r="F43" s="21" t="s">
        <v>48</v>
      </c>
      <c r="G43" s="21" t="s">
        <v>36</v>
      </c>
      <c r="H43" s="22">
        <v>2800000000</v>
      </c>
      <c r="I43" s="22">
        <v>5176196000</v>
      </c>
      <c r="J43" s="20" t="s">
        <v>293</v>
      </c>
      <c r="K43" s="20" t="s">
        <v>293</v>
      </c>
      <c r="L43" s="20" t="s">
        <v>37</v>
      </c>
    </row>
    <row r="44" spans="1:12" ht="75" customHeight="1">
      <c r="A44" s="42">
        <v>26</v>
      </c>
      <c r="B44" s="18" t="s">
        <v>73</v>
      </c>
      <c r="C44" s="20" t="s">
        <v>74</v>
      </c>
      <c r="D44" s="20" t="s">
        <v>44</v>
      </c>
      <c r="E44" s="20">
        <v>7</v>
      </c>
      <c r="F44" s="21" t="s">
        <v>35</v>
      </c>
      <c r="G44" s="21" t="s">
        <v>36</v>
      </c>
      <c r="H44" s="22">
        <v>400000000</v>
      </c>
      <c r="I44" s="22">
        <v>400000000</v>
      </c>
      <c r="J44" s="20" t="s">
        <v>293</v>
      </c>
      <c r="K44" s="20" t="s">
        <v>293</v>
      </c>
      <c r="L44" s="20" t="s">
        <v>37</v>
      </c>
    </row>
    <row r="45" spans="1:12" ht="75" customHeight="1">
      <c r="A45" s="32">
        <v>27</v>
      </c>
      <c r="B45" s="18">
        <v>42294219</v>
      </c>
      <c r="C45" s="20" t="s">
        <v>75</v>
      </c>
      <c r="D45" s="20" t="s">
        <v>65</v>
      </c>
      <c r="E45" s="20">
        <v>3</v>
      </c>
      <c r="F45" s="21" t="s">
        <v>48</v>
      </c>
      <c r="G45" s="21" t="s">
        <v>36</v>
      </c>
      <c r="H45" s="22">
        <v>1875000000</v>
      </c>
      <c r="I45" s="22">
        <v>2300000000</v>
      </c>
      <c r="J45" s="20" t="s">
        <v>293</v>
      </c>
      <c r="K45" s="20" t="s">
        <v>293</v>
      </c>
      <c r="L45" s="20" t="s">
        <v>37</v>
      </c>
    </row>
    <row r="46" spans="1:12" ht="75" customHeight="1">
      <c r="A46" s="32">
        <v>28</v>
      </c>
      <c r="B46" s="18">
        <v>14111500</v>
      </c>
      <c r="C46" s="19" t="s">
        <v>76</v>
      </c>
      <c r="D46" s="20" t="s">
        <v>47</v>
      </c>
      <c r="E46" s="21">
        <v>3</v>
      </c>
      <c r="F46" s="21" t="s">
        <v>35</v>
      </c>
      <c r="G46" s="34" t="s">
        <v>36</v>
      </c>
      <c r="H46" s="22">
        <v>174000000</v>
      </c>
      <c r="I46" s="22">
        <v>174000000</v>
      </c>
      <c r="J46" s="20" t="s">
        <v>293</v>
      </c>
      <c r="K46" s="20" t="s">
        <v>293</v>
      </c>
      <c r="L46" s="20" t="s">
        <v>37</v>
      </c>
    </row>
    <row r="47" spans="1:12" ht="75" customHeight="1">
      <c r="A47" s="32">
        <v>29</v>
      </c>
      <c r="B47" s="18" t="s">
        <v>77</v>
      </c>
      <c r="C47" s="19" t="s">
        <v>78</v>
      </c>
      <c r="D47" s="20" t="str">
        <f>+D48</f>
        <v>MAYO</v>
      </c>
      <c r="E47" s="35">
        <v>3</v>
      </c>
      <c r="F47" s="21" t="s">
        <v>35</v>
      </c>
      <c r="G47" s="34" t="s">
        <v>36</v>
      </c>
      <c r="H47" s="22">
        <v>120000000</v>
      </c>
      <c r="I47" s="22">
        <v>120000000</v>
      </c>
      <c r="J47" s="20" t="s">
        <v>293</v>
      </c>
      <c r="K47" s="20" t="s">
        <v>293</v>
      </c>
      <c r="L47" s="20" t="s">
        <v>37</v>
      </c>
    </row>
    <row r="48" spans="1:12" ht="75" customHeight="1">
      <c r="A48" s="32">
        <v>30</v>
      </c>
      <c r="B48" s="18" t="s">
        <v>79</v>
      </c>
      <c r="C48" s="20" t="s">
        <v>80</v>
      </c>
      <c r="D48" s="20" t="s">
        <v>44</v>
      </c>
      <c r="E48" s="35">
        <v>3</v>
      </c>
      <c r="F48" s="21" t="s">
        <v>35</v>
      </c>
      <c r="G48" s="34" t="s">
        <v>36</v>
      </c>
      <c r="H48" s="22">
        <v>240000000</v>
      </c>
      <c r="I48" s="22">
        <v>240000000</v>
      </c>
      <c r="J48" s="20" t="s">
        <v>293</v>
      </c>
      <c r="K48" s="20" t="s">
        <v>293</v>
      </c>
      <c r="L48" s="20" t="s">
        <v>37</v>
      </c>
    </row>
    <row r="49" spans="1:12" ht="75" customHeight="1">
      <c r="A49" s="36">
        <v>31</v>
      </c>
      <c r="B49" s="18" t="s">
        <v>81</v>
      </c>
      <c r="C49" s="19" t="s">
        <v>82</v>
      </c>
      <c r="D49" s="20" t="s">
        <v>83</v>
      </c>
      <c r="E49" s="35">
        <v>3</v>
      </c>
      <c r="F49" s="21" t="s">
        <v>35</v>
      </c>
      <c r="G49" s="34" t="s">
        <v>36</v>
      </c>
      <c r="H49" s="22">
        <v>150000000</v>
      </c>
      <c r="I49" s="22">
        <v>150000000</v>
      </c>
      <c r="J49" s="20" t="s">
        <v>293</v>
      </c>
      <c r="K49" s="20" t="s">
        <v>293</v>
      </c>
      <c r="L49" s="20" t="s">
        <v>37</v>
      </c>
    </row>
    <row r="50" spans="1:12" ht="75" customHeight="1">
      <c r="A50" s="32">
        <v>32</v>
      </c>
      <c r="B50" s="18">
        <v>76121500</v>
      </c>
      <c r="C50" s="20" t="s">
        <v>84</v>
      </c>
      <c r="D50" s="20" t="s">
        <v>47</v>
      </c>
      <c r="E50" s="20">
        <v>5</v>
      </c>
      <c r="F50" s="21" t="s">
        <v>35</v>
      </c>
      <c r="G50" s="21" t="s">
        <v>36</v>
      </c>
      <c r="H50" s="22">
        <v>67200000</v>
      </c>
      <c r="I50" s="22">
        <v>135000000</v>
      </c>
      <c r="J50" s="20" t="s">
        <v>293</v>
      </c>
      <c r="K50" s="20" t="s">
        <v>293</v>
      </c>
      <c r="L50" s="20" t="s">
        <v>37</v>
      </c>
    </row>
    <row r="51" spans="1:12" ht="51">
      <c r="A51" s="42">
        <v>33</v>
      </c>
      <c r="B51" s="23">
        <v>84111802</v>
      </c>
      <c r="C51" s="24" t="s">
        <v>85</v>
      </c>
      <c r="D51" s="24" t="s">
        <v>44</v>
      </c>
      <c r="E51" s="36">
        <v>12</v>
      </c>
      <c r="F51" s="21" t="s">
        <v>35</v>
      </c>
      <c r="G51" s="37" t="s">
        <v>36</v>
      </c>
      <c r="H51" s="26">
        <v>175000000</v>
      </c>
      <c r="I51" s="26">
        <f>175000000+134000000</f>
        <v>309000000</v>
      </c>
      <c r="J51" s="20" t="s">
        <v>293</v>
      </c>
      <c r="K51" s="20" t="s">
        <v>293</v>
      </c>
      <c r="L51" s="20" t="s">
        <v>37</v>
      </c>
    </row>
    <row r="52" spans="1:12" ht="51">
      <c r="A52" s="32">
        <v>34</v>
      </c>
      <c r="B52" s="18">
        <v>44121612</v>
      </c>
      <c r="C52" s="20" t="s">
        <v>86</v>
      </c>
      <c r="D52" s="20" t="s">
        <v>41</v>
      </c>
      <c r="E52" s="20">
        <v>4</v>
      </c>
      <c r="F52" s="21" t="s">
        <v>35</v>
      </c>
      <c r="G52" s="21" t="s">
        <v>36</v>
      </c>
      <c r="H52" s="22">
        <v>30000000</v>
      </c>
      <c r="I52" s="22">
        <v>30000000</v>
      </c>
      <c r="J52" s="20" t="s">
        <v>293</v>
      </c>
      <c r="K52" s="20" t="s">
        <v>293</v>
      </c>
      <c r="L52" s="20" t="s">
        <v>37</v>
      </c>
    </row>
    <row r="53" spans="1:12" ht="51">
      <c r="A53" s="32">
        <v>35</v>
      </c>
      <c r="B53" s="27">
        <v>83121703</v>
      </c>
      <c r="C53" s="28" t="s">
        <v>87</v>
      </c>
      <c r="D53" s="28" t="s">
        <v>53</v>
      </c>
      <c r="E53" s="28">
        <v>6</v>
      </c>
      <c r="F53" s="21" t="s">
        <v>35</v>
      </c>
      <c r="G53" s="29" t="s">
        <v>36</v>
      </c>
      <c r="H53" s="30">
        <v>20000000</v>
      </c>
      <c r="I53" s="30">
        <v>38943520.00000001</v>
      </c>
      <c r="J53" s="20" t="s">
        <v>293</v>
      </c>
      <c r="K53" s="20" t="s">
        <v>293</v>
      </c>
      <c r="L53" s="20" t="s">
        <v>37</v>
      </c>
    </row>
    <row r="54" spans="1:12" ht="51">
      <c r="A54" s="32">
        <v>36</v>
      </c>
      <c r="B54" s="23">
        <v>43231512</v>
      </c>
      <c r="C54" s="24" t="s">
        <v>88</v>
      </c>
      <c r="D54" s="24" t="s">
        <v>89</v>
      </c>
      <c r="E54" s="24">
        <v>12</v>
      </c>
      <c r="F54" s="21" t="s">
        <v>35</v>
      </c>
      <c r="G54" s="25" t="s">
        <v>36</v>
      </c>
      <c r="H54" s="26">
        <v>84632614</v>
      </c>
      <c r="I54" s="26">
        <v>84632614</v>
      </c>
      <c r="J54" s="20" t="s">
        <v>293</v>
      </c>
      <c r="K54" s="20" t="s">
        <v>293</v>
      </c>
      <c r="L54" s="20" t="s">
        <v>37</v>
      </c>
    </row>
    <row r="55" spans="1:12" ht="409.5">
      <c r="A55" s="32">
        <v>37</v>
      </c>
      <c r="B55" s="18" t="s">
        <v>90</v>
      </c>
      <c r="C55" s="19" t="s">
        <v>91</v>
      </c>
      <c r="D55" s="20" t="s">
        <v>41</v>
      </c>
      <c r="E55" s="20">
        <v>4</v>
      </c>
      <c r="F55" s="21" t="s">
        <v>48</v>
      </c>
      <c r="G55" s="21" t="s">
        <v>36</v>
      </c>
      <c r="H55" s="22">
        <v>6000000000</v>
      </c>
      <c r="I55" s="22">
        <v>16060000000</v>
      </c>
      <c r="J55" s="20" t="s">
        <v>293</v>
      </c>
      <c r="K55" s="20" t="s">
        <v>293</v>
      </c>
      <c r="L55" s="20" t="s">
        <v>37</v>
      </c>
    </row>
    <row r="56" spans="1:12" ht="409.5">
      <c r="A56" s="36">
        <v>38</v>
      </c>
      <c r="B56" s="18" t="s">
        <v>92</v>
      </c>
      <c r="C56" s="19" t="s">
        <v>93</v>
      </c>
      <c r="D56" s="20" t="s">
        <v>41</v>
      </c>
      <c r="E56" s="35">
        <v>3</v>
      </c>
      <c r="F56" s="38" t="s">
        <v>48</v>
      </c>
      <c r="G56" s="34" t="s">
        <v>36</v>
      </c>
      <c r="H56" s="22">
        <v>6358206398</v>
      </c>
      <c r="I56" s="22">
        <f>11000000000-350000000</f>
        <v>10650000000</v>
      </c>
      <c r="J56" s="20" t="s">
        <v>293</v>
      </c>
      <c r="K56" s="20" t="s">
        <v>293</v>
      </c>
      <c r="L56" s="20" t="s">
        <v>37</v>
      </c>
    </row>
    <row r="57" spans="1:12" ht="51">
      <c r="A57" s="32">
        <v>39</v>
      </c>
      <c r="B57" s="27">
        <v>85121605</v>
      </c>
      <c r="C57" s="28" t="s">
        <v>94</v>
      </c>
      <c r="D57" s="28" t="s">
        <v>44</v>
      </c>
      <c r="E57" s="28">
        <v>3</v>
      </c>
      <c r="F57" s="85" t="s">
        <v>292</v>
      </c>
      <c r="G57" s="29" t="s">
        <v>36</v>
      </c>
      <c r="H57" s="30">
        <v>900000000</v>
      </c>
      <c r="I57" s="30">
        <v>3000000000</v>
      </c>
      <c r="J57" s="20" t="s">
        <v>293</v>
      </c>
      <c r="K57" s="20" t="s">
        <v>293</v>
      </c>
      <c r="L57" s="20" t="s">
        <v>37</v>
      </c>
    </row>
    <row r="58" spans="1:12" ht="51">
      <c r="A58" s="42">
        <v>40</v>
      </c>
      <c r="B58" s="18" t="s">
        <v>95</v>
      </c>
      <c r="C58" s="20" t="s">
        <v>278</v>
      </c>
      <c r="D58" s="20" t="s">
        <v>47</v>
      </c>
      <c r="E58" s="20">
        <v>4</v>
      </c>
      <c r="F58" s="21" t="s">
        <v>35</v>
      </c>
      <c r="G58" s="38" t="s">
        <v>36</v>
      </c>
      <c r="H58" s="22">
        <v>150000000</v>
      </c>
      <c r="I58" s="22">
        <v>150000000</v>
      </c>
      <c r="J58" s="20" t="s">
        <v>293</v>
      </c>
      <c r="K58" s="20" t="s">
        <v>293</v>
      </c>
      <c r="L58" s="20" t="s">
        <v>37</v>
      </c>
    </row>
    <row r="59" spans="1:12" ht="51">
      <c r="A59" s="32">
        <v>41</v>
      </c>
      <c r="B59" s="18" t="s">
        <v>96</v>
      </c>
      <c r="C59" s="31" t="s">
        <v>97</v>
      </c>
      <c r="D59" s="20" t="s">
        <v>47</v>
      </c>
      <c r="E59" s="20">
        <v>2</v>
      </c>
      <c r="F59" s="21" t="s">
        <v>35</v>
      </c>
      <c r="G59" s="38" t="s">
        <v>36</v>
      </c>
      <c r="H59" s="22">
        <v>70000000</v>
      </c>
      <c r="I59" s="22">
        <v>873000000</v>
      </c>
      <c r="J59" s="20" t="s">
        <v>293</v>
      </c>
      <c r="K59" s="20" t="s">
        <v>293</v>
      </c>
      <c r="L59" s="20" t="s">
        <v>37</v>
      </c>
    </row>
    <row r="60" spans="1:12" ht="51">
      <c r="A60" s="32">
        <v>42</v>
      </c>
      <c r="B60" s="23" t="s">
        <v>98</v>
      </c>
      <c r="C60" s="40" t="s">
        <v>99</v>
      </c>
      <c r="D60" s="24" t="s">
        <v>47</v>
      </c>
      <c r="E60" s="24">
        <v>4</v>
      </c>
      <c r="F60" s="85" t="s">
        <v>292</v>
      </c>
      <c r="G60" s="25" t="s">
        <v>36</v>
      </c>
      <c r="H60" s="26">
        <v>760000000</v>
      </c>
      <c r="I60" s="26">
        <v>2060000000</v>
      </c>
      <c r="J60" s="20" t="s">
        <v>293</v>
      </c>
      <c r="K60" s="20" t="s">
        <v>293</v>
      </c>
      <c r="L60" s="20" t="s">
        <v>37</v>
      </c>
    </row>
    <row r="61" spans="1:12" ht="45">
      <c r="A61" s="32">
        <v>43</v>
      </c>
      <c r="B61" s="18">
        <v>84131501</v>
      </c>
      <c r="C61" s="20" t="s">
        <v>100</v>
      </c>
      <c r="D61" s="20" t="s">
        <v>57</v>
      </c>
      <c r="E61" s="20">
        <v>10</v>
      </c>
      <c r="F61" s="21" t="s">
        <v>48</v>
      </c>
      <c r="G61" s="38" t="s">
        <v>36</v>
      </c>
      <c r="H61" s="22">
        <v>1450000000</v>
      </c>
      <c r="I61" s="22">
        <v>1526000000</v>
      </c>
      <c r="J61" s="20" t="s">
        <v>293</v>
      </c>
      <c r="K61" s="20" t="s">
        <v>293</v>
      </c>
      <c r="L61" s="20" t="s">
        <v>37</v>
      </c>
    </row>
    <row r="62" spans="1:12" ht="51">
      <c r="A62" s="32">
        <v>44</v>
      </c>
      <c r="B62" s="27">
        <v>41104200</v>
      </c>
      <c r="C62" s="28" t="s">
        <v>101</v>
      </c>
      <c r="D62" s="28" t="s">
        <v>41</v>
      </c>
      <c r="E62" s="28">
        <v>12</v>
      </c>
      <c r="F62" s="21" t="s">
        <v>35</v>
      </c>
      <c r="G62" s="29" t="s">
        <v>36</v>
      </c>
      <c r="H62" s="30">
        <v>24000000</v>
      </c>
      <c r="I62" s="30">
        <v>24000000</v>
      </c>
      <c r="J62" s="20" t="s">
        <v>293</v>
      </c>
      <c r="K62" s="20" t="s">
        <v>293</v>
      </c>
      <c r="L62" s="20" t="s">
        <v>37</v>
      </c>
    </row>
    <row r="63" spans="1:12" ht="45">
      <c r="A63" s="36">
        <v>45</v>
      </c>
      <c r="B63" s="18">
        <v>85121600</v>
      </c>
      <c r="C63" s="20" t="s">
        <v>102</v>
      </c>
      <c r="D63" s="20" t="s">
        <v>44</v>
      </c>
      <c r="E63" s="20">
        <v>4</v>
      </c>
      <c r="F63" s="21" t="s">
        <v>48</v>
      </c>
      <c r="G63" s="21" t="s">
        <v>36</v>
      </c>
      <c r="H63" s="22">
        <v>1150000000</v>
      </c>
      <c r="I63" s="22">
        <v>2250000000</v>
      </c>
      <c r="J63" s="20" t="s">
        <v>293</v>
      </c>
      <c r="K63" s="20" t="s">
        <v>293</v>
      </c>
      <c r="L63" s="20" t="s">
        <v>37</v>
      </c>
    </row>
    <row r="64" spans="1:12" ht="45">
      <c r="A64" s="32">
        <v>46</v>
      </c>
      <c r="B64" s="18">
        <v>85121603</v>
      </c>
      <c r="C64" s="19" t="s">
        <v>103</v>
      </c>
      <c r="D64" s="20" t="s">
        <v>44</v>
      </c>
      <c r="E64" s="20">
        <v>3</v>
      </c>
      <c r="F64" s="21" t="s">
        <v>48</v>
      </c>
      <c r="G64" s="21" t="s">
        <v>36</v>
      </c>
      <c r="H64" s="22">
        <v>3000000000</v>
      </c>
      <c r="I64" s="22">
        <v>7200000000</v>
      </c>
      <c r="J64" s="20" t="s">
        <v>293</v>
      </c>
      <c r="K64" s="20" t="s">
        <v>293</v>
      </c>
      <c r="L64" s="20" t="s">
        <v>37</v>
      </c>
    </row>
    <row r="65" spans="1:12" ht="51">
      <c r="A65" s="42">
        <v>47</v>
      </c>
      <c r="B65" s="18">
        <v>80111700</v>
      </c>
      <c r="C65" s="19" t="s">
        <v>104</v>
      </c>
      <c r="D65" s="20" t="s">
        <v>65</v>
      </c>
      <c r="E65" s="32">
        <v>4</v>
      </c>
      <c r="F65" s="21" t="s">
        <v>51</v>
      </c>
      <c r="G65" s="38" t="s">
        <v>36</v>
      </c>
      <c r="H65" s="22">
        <v>26632927819</v>
      </c>
      <c r="I65" s="22">
        <v>26632927819</v>
      </c>
      <c r="J65" s="20" t="s">
        <v>293</v>
      </c>
      <c r="K65" s="20" t="s">
        <v>293</v>
      </c>
      <c r="L65" s="20" t="s">
        <v>37</v>
      </c>
    </row>
    <row r="66" spans="1:12" ht="51">
      <c r="A66" s="32">
        <v>48</v>
      </c>
      <c r="B66" s="18">
        <v>80111715</v>
      </c>
      <c r="C66" s="20" t="s">
        <v>105</v>
      </c>
      <c r="D66" s="20" t="s">
        <v>65</v>
      </c>
      <c r="E66" s="32">
        <v>4</v>
      </c>
      <c r="F66" s="21" t="s">
        <v>51</v>
      </c>
      <c r="G66" s="38" t="s">
        <v>36</v>
      </c>
      <c r="H66" s="22">
        <v>1694000000</v>
      </c>
      <c r="I66" s="22">
        <v>1694000000</v>
      </c>
      <c r="J66" s="20" t="s">
        <v>293</v>
      </c>
      <c r="K66" s="20" t="s">
        <v>293</v>
      </c>
      <c r="L66" s="20" t="s">
        <v>37</v>
      </c>
    </row>
    <row r="67" spans="1:12" ht="51">
      <c r="A67" s="32">
        <v>49</v>
      </c>
      <c r="B67" s="27">
        <v>80111701</v>
      </c>
      <c r="C67" s="41" t="s">
        <v>106</v>
      </c>
      <c r="D67" s="20" t="s">
        <v>65</v>
      </c>
      <c r="E67" s="28">
        <v>3</v>
      </c>
      <c r="F67" s="29" t="s">
        <v>51</v>
      </c>
      <c r="G67" s="29" t="s">
        <v>36</v>
      </c>
      <c r="H67" s="30">
        <v>3471977409</v>
      </c>
      <c r="I67" s="30">
        <v>3471977409</v>
      </c>
      <c r="J67" s="20" t="s">
        <v>293</v>
      </c>
      <c r="K67" s="20" t="s">
        <v>293</v>
      </c>
      <c r="L67" s="20" t="s">
        <v>37</v>
      </c>
    </row>
    <row r="68" spans="1:12" ht="51">
      <c r="A68" s="32">
        <v>50</v>
      </c>
      <c r="B68" s="18">
        <v>80111707</v>
      </c>
      <c r="C68" s="19" t="s">
        <v>107</v>
      </c>
      <c r="D68" s="20" t="s">
        <v>65</v>
      </c>
      <c r="E68" s="32">
        <v>4</v>
      </c>
      <c r="F68" s="21" t="s">
        <v>51</v>
      </c>
      <c r="G68" s="38" t="s">
        <v>36</v>
      </c>
      <c r="H68" s="22">
        <v>2954272656</v>
      </c>
      <c r="I68" s="22">
        <v>2954272656</v>
      </c>
      <c r="J68" s="20" t="s">
        <v>293</v>
      </c>
      <c r="K68" s="20" t="s">
        <v>293</v>
      </c>
      <c r="L68" s="20" t="s">
        <v>37</v>
      </c>
    </row>
    <row r="69" spans="1:12" ht="51">
      <c r="A69" s="32">
        <v>51</v>
      </c>
      <c r="B69" s="23" t="s">
        <v>108</v>
      </c>
      <c r="C69" s="40" t="s">
        <v>109</v>
      </c>
      <c r="D69" s="24" t="s">
        <v>47</v>
      </c>
      <c r="E69" s="24">
        <v>4</v>
      </c>
      <c r="F69" s="21" t="s">
        <v>35</v>
      </c>
      <c r="G69" s="25" t="s">
        <v>36</v>
      </c>
      <c r="H69" s="26">
        <v>280000000</v>
      </c>
      <c r="I69" s="26">
        <v>840000000</v>
      </c>
      <c r="J69" s="20" t="s">
        <v>293</v>
      </c>
      <c r="K69" s="20" t="s">
        <v>293</v>
      </c>
      <c r="L69" s="20" t="s">
        <v>37</v>
      </c>
    </row>
    <row r="70" spans="1:12" ht="75">
      <c r="A70" s="36">
        <v>52</v>
      </c>
      <c r="B70" s="18" t="s">
        <v>110</v>
      </c>
      <c r="C70" s="19" t="s">
        <v>111</v>
      </c>
      <c r="D70" s="20" t="s">
        <v>47</v>
      </c>
      <c r="E70" s="20">
        <v>2</v>
      </c>
      <c r="F70" s="21" t="s">
        <v>35</v>
      </c>
      <c r="G70" s="21" t="s">
        <v>36</v>
      </c>
      <c r="H70" s="22">
        <v>22600000</v>
      </c>
      <c r="I70" s="22">
        <v>22600000</v>
      </c>
      <c r="J70" s="20" t="s">
        <v>293</v>
      </c>
      <c r="K70" s="20" t="s">
        <v>293</v>
      </c>
      <c r="L70" s="20" t="s">
        <v>37</v>
      </c>
    </row>
    <row r="71" spans="1:12" ht="75">
      <c r="A71" s="32">
        <v>53</v>
      </c>
      <c r="B71" s="18" t="s">
        <v>112</v>
      </c>
      <c r="C71" s="19" t="s">
        <v>113</v>
      </c>
      <c r="D71" s="20" t="s">
        <v>47</v>
      </c>
      <c r="E71" s="20">
        <v>2</v>
      </c>
      <c r="F71" s="21" t="s">
        <v>35</v>
      </c>
      <c r="G71" s="21" t="s">
        <v>36</v>
      </c>
      <c r="H71" s="22">
        <f>6747240*2</f>
        <v>13494480</v>
      </c>
      <c r="I71" s="22">
        <f>6747240*2</f>
        <v>13494480</v>
      </c>
      <c r="J71" s="20" t="s">
        <v>293</v>
      </c>
      <c r="K71" s="20" t="s">
        <v>293</v>
      </c>
      <c r="L71" s="20" t="s">
        <v>37</v>
      </c>
    </row>
    <row r="72" spans="1:12" ht="75">
      <c r="A72" s="42">
        <v>54</v>
      </c>
      <c r="B72" s="18">
        <v>41104207</v>
      </c>
      <c r="C72" s="19" t="s">
        <v>114</v>
      </c>
      <c r="D72" s="20" t="s">
        <v>47</v>
      </c>
      <c r="E72" s="20">
        <v>2</v>
      </c>
      <c r="F72" s="21" t="s">
        <v>35</v>
      </c>
      <c r="G72" s="21" t="s">
        <v>36</v>
      </c>
      <c r="H72" s="22">
        <v>5038215</v>
      </c>
      <c r="I72" s="22">
        <v>5038215</v>
      </c>
      <c r="J72" s="20" t="s">
        <v>293</v>
      </c>
      <c r="K72" s="20" t="s">
        <v>293</v>
      </c>
      <c r="L72" s="20" t="s">
        <v>37</v>
      </c>
    </row>
    <row r="73" spans="1:12" ht="63">
      <c r="A73" s="32">
        <v>55</v>
      </c>
      <c r="B73" s="27" t="s">
        <v>115</v>
      </c>
      <c r="C73" s="41" t="s">
        <v>116</v>
      </c>
      <c r="D73" s="28" t="s">
        <v>83</v>
      </c>
      <c r="E73" s="42">
        <v>2</v>
      </c>
      <c r="F73" s="21" t="s">
        <v>35</v>
      </c>
      <c r="G73" s="39" t="s">
        <v>36</v>
      </c>
      <c r="H73" s="30">
        <v>450000000</v>
      </c>
      <c r="I73" s="30">
        <v>450000000</v>
      </c>
      <c r="J73" s="20" t="s">
        <v>293</v>
      </c>
      <c r="K73" s="20" t="s">
        <v>293</v>
      </c>
      <c r="L73" s="20" t="s">
        <v>37</v>
      </c>
    </row>
    <row r="74" spans="1:12" ht="51">
      <c r="A74" s="32">
        <v>56</v>
      </c>
      <c r="B74" s="18">
        <v>42201810</v>
      </c>
      <c r="C74" s="20" t="s">
        <v>117</v>
      </c>
      <c r="D74" s="20" t="s">
        <v>47</v>
      </c>
      <c r="E74" s="20">
        <v>6</v>
      </c>
      <c r="F74" s="21" t="s">
        <v>35</v>
      </c>
      <c r="G74" s="21" t="s">
        <v>36</v>
      </c>
      <c r="H74" s="22">
        <v>18000000</v>
      </c>
      <c r="I74" s="22">
        <v>36000000</v>
      </c>
      <c r="J74" s="20" t="s">
        <v>293</v>
      </c>
      <c r="K74" s="20" t="s">
        <v>293</v>
      </c>
      <c r="L74" s="20" t="s">
        <v>37</v>
      </c>
    </row>
    <row r="75" spans="1:12" ht="51">
      <c r="A75" s="32">
        <v>57</v>
      </c>
      <c r="B75" s="18">
        <v>72154020</v>
      </c>
      <c r="C75" s="20" t="s">
        <v>118</v>
      </c>
      <c r="D75" s="20" t="s">
        <v>65</v>
      </c>
      <c r="E75" s="20">
        <v>6</v>
      </c>
      <c r="F75" s="21" t="s">
        <v>35</v>
      </c>
      <c r="G75" s="21" t="s">
        <v>36</v>
      </c>
      <c r="H75" s="22">
        <v>50000000</v>
      </c>
      <c r="I75" s="22">
        <v>50000000</v>
      </c>
      <c r="J75" s="20" t="s">
        <v>293</v>
      </c>
      <c r="K75" s="20" t="s">
        <v>293</v>
      </c>
      <c r="L75" s="20" t="s">
        <v>37</v>
      </c>
    </row>
    <row r="76" spans="1:12" ht="51">
      <c r="A76" s="32">
        <v>58</v>
      </c>
      <c r="B76" s="18">
        <v>42272205</v>
      </c>
      <c r="C76" s="20" t="s">
        <v>119</v>
      </c>
      <c r="D76" s="20" t="s">
        <v>44</v>
      </c>
      <c r="E76" s="20">
        <v>2</v>
      </c>
      <c r="F76" s="21" t="s">
        <v>35</v>
      </c>
      <c r="G76" s="21" t="s">
        <v>36</v>
      </c>
      <c r="H76" s="22">
        <v>25000000</v>
      </c>
      <c r="I76" s="22">
        <f>+H76</f>
        <v>25000000</v>
      </c>
      <c r="J76" s="20" t="s">
        <v>293</v>
      </c>
      <c r="K76" s="20" t="s">
        <v>293</v>
      </c>
      <c r="L76" s="20" t="s">
        <v>37</v>
      </c>
    </row>
    <row r="77" spans="1:12" ht="51">
      <c r="A77" s="36">
        <v>59</v>
      </c>
      <c r="B77" s="18">
        <v>85121804</v>
      </c>
      <c r="C77" s="19" t="s">
        <v>120</v>
      </c>
      <c r="D77" s="20" t="s">
        <v>47</v>
      </c>
      <c r="E77" s="20">
        <v>4</v>
      </c>
      <c r="F77" s="25" t="s">
        <v>51</v>
      </c>
      <c r="G77" s="25" t="s">
        <v>36</v>
      </c>
      <c r="H77" s="26">
        <v>43000000</v>
      </c>
      <c r="I77" s="26">
        <f>15500*694*11</f>
        <v>118327000</v>
      </c>
      <c r="J77" s="20" t="s">
        <v>293</v>
      </c>
      <c r="K77" s="20" t="s">
        <v>293</v>
      </c>
      <c r="L77" s="20" t="s">
        <v>37</v>
      </c>
    </row>
    <row r="78" spans="1:12" ht="51">
      <c r="A78" s="32">
        <v>60</v>
      </c>
      <c r="B78" s="18">
        <v>85121809</v>
      </c>
      <c r="C78" s="19" t="s">
        <v>121</v>
      </c>
      <c r="D78" s="20" t="s">
        <v>41</v>
      </c>
      <c r="E78" s="20">
        <v>2</v>
      </c>
      <c r="F78" s="21" t="s">
        <v>35</v>
      </c>
      <c r="G78" s="21" t="s">
        <v>36</v>
      </c>
      <c r="H78" s="22">
        <v>467000000</v>
      </c>
      <c r="I78" s="22">
        <v>960000000</v>
      </c>
      <c r="J78" s="20" t="s">
        <v>293</v>
      </c>
      <c r="K78" s="20" t="s">
        <v>293</v>
      </c>
      <c r="L78" s="20" t="s">
        <v>37</v>
      </c>
    </row>
    <row r="79" spans="1:12" ht="51">
      <c r="A79" s="42">
        <v>61</v>
      </c>
      <c r="B79" s="18">
        <v>85121804</v>
      </c>
      <c r="C79" s="19" t="s">
        <v>122</v>
      </c>
      <c r="D79" s="20" t="s">
        <v>47</v>
      </c>
      <c r="E79" s="20">
        <v>4</v>
      </c>
      <c r="F79" s="21" t="s">
        <v>35</v>
      </c>
      <c r="G79" s="29" t="s">
        <v>36</v>
      </c>
      <c r="H79" s="30">
        <v>36000000</v>
      </c>
      <c r="I79" s="30">
        <v>510000000</v>
      </c>
      <c r="J79" s="20" t="s">
        <v>293</v>
      </c>
      <c r="K79" s="20" t="s">
        <v>293</v>
      </c>
      <c r="L79" s="20" t="s">
        <v>37</v>
      </c>
    </row>
    <row r="80" spans="1:12" ht="51">
      <c r="A80" s="32">
        <v>62</v>
      </c>
      <c r="B80" s="18">
        <v>85161502</v>
      </c>
      <c r="C80" s="19" t="s">
        <v>123</v>
      </c>
      <c r="D80" s="20" t="s">
        <v>47</v>
      </c>
      <c r="E80" s="20">
        <v>4</v>
      </c>
      <c r="F80" s="21" t="s">
        <v>35</v>
      </c>
      <c r="G80" s="25" t="s">
        <v>36</v>
      </c>
      <c r="H80" s="26">
        <v>120000000</v>
      </c>
      <c r="I80" s="26">
        <f>300000000+60000000</f>
        <v>360000000</v>
      </c>
      <c r="J80" s="20" t="s">
        <v>293</v>
      </c>
      <c r="K80" s="20" t="s">
        <v>293</v>
      </c>
      <c r="L80" s="20" t="s">
        <v>37</v>
      </c>
    </row>
    <row r="81" spans="1:12" ht="51">
      <c r="A81" s="32">
        <v>63</v>
      </c>
      <c r="B81" s="18" t="s">
        <v>124</v>
      </c>
      <c r="C81" s="20" t="s">
        <v>125</v>
      </c>
      <c r="D81" s="20" t="s">
        <v>57</v>
      </c>
      <c r="E81" s="20">
        <v>4</v>
      </c>
      <c r="F81" s="21" t="s">
        <v>51</v>
      </c>
      <c r="G81" s="21" t="s">
        <v>36</v>
      </c>
      <c r="H81" s="22">
        <v>88000000</v>
      </c>
      <c r="I81" s="22">
        <v>88000000</v>
      </c>
      <c r="J81" s="20" t="s">
        <v>293</v>
      </c>
      <c r="K81" s="20" t="s">
        <v>293</v>
      </c>
      <c r="L81" s="20" t="s">
        <v>37</v>
      </c>
    </row>
    <row r="82" spans="1:12" ht="51">
      <c r="A82" s="32">
        <v>64</v>
      </c>
      <c r="B82" s="18">
        <v>93131702</v>
      </c>
      <c r="C82" s="20" t="s">
        <v>126</v>
      </c>
      <c r="D82" s="20" t="s">
        <v>47</v>
      </c>
      <c r="E82" s="20">
        <v>10</v>
      </c>
      <c r="F82" s="21" t="s">
        <v>35</v>
      </c>
      <c r="G82" s="21" t="s">
        <v>36</v>
      </c>
      <c r="H82" s="22">
        <v>5000000</v>
      </c>
      <c r="I82" s="22">
        <v>5000000</v>
      </c>
      <c r="J82" s="20" t="s">
        <v>293</v>
      </c>
      <c r="K82" s="20" t="s">
        <v>293</v>
      </c>
      <c r="L82" s="20" t="s">
        <v>37</v>
      </c>
    </row>
    <row r="83" spans="1:12" ht="51">
      <c r="A83" s="32">
        <v>65</v>
      </c>
      <c r="B83" s="27">
        <v>72154056</v>
      </c>
      <c r="C83" s="28" t="s">
        <v>127</v>
      </c>
      <c r="D83" s="28" t="s">
        <v>44</v>
      </c>
      <c r="E83" s="28">
        <v>10</v>
      </c>
      <c r="F83" s="21" t="s">
        <v>35</v>
      </c>
      <c r="G83" s="29" t="s">
        <v>36</v>
      </c>
      <c r="H83" s="30">
        <v>3600000</v>
      </c>
      <c r="I83" s="30">
        <v>3600000</v>
      </c>
      <c r="J83" s="20" t="s">
        <v>293</v>
      </c>
      <c r="K83" s="20" t="s">
        <v>293</v>
      </c>
      <c r="L83" s="20" t="s">
        <v>37</v>
      </c>
    </row>
    <row r="84" spans="1:12" ht="51">
      <c r="A84" s="36">
        <v>66</v>
      </c>
      <c r="B84" s="23">
        <v>25172131</v>
      </c>
      <c r="C84" s="24" t="s">
        <v>128</v>
      </c>
      <c r="D84" s="24" t="s">
        <v>47</v>
      </c>
      <c r="E84" s="24">
        <v>2</v>
      </c>
      <c r="F84" s="21" t="s">
        <v>35</v>
      </c>
      <c r="G84" s="25" t="s">
        <v>36</v>
      </c>
      <c r="H84" s="26">
        <v>1500000</v>
      </c>
      <c r="I84" s="26">
        <v>1500000</v>
      </c>
      <c r="J84" s="20" t="s">
        <v>293</v>
      </c>
      <c r="K84" s="20" t="s">
        <v>293</v>
      </c>
      <c r="L84" s="20" t="s">
        <v>37</v>
      </c>
    </row>
    <row r="85" spans="1:12" ht="51">
      <c r="A85" s="32">
        <v>67</v>
      </c>
      <c r="B85" s="18" t="s">
        <v>129</v>
      </c>
      <c r="C85" s="20" t="s">
        <v>130</v>
      </c>
      <c r="D85" s="20" t="s">
        <v>57</v>
      </c>
      <c r="E85" s="20">
        <v>2</v>
      </c>
      <c r="F85" s="21" t="s">
        <v>35</v>
      </c>
      <c r="G85" s="21" t="s">
        <v>36</v>
      </c>
      <c r="H85" s="22">
        <v>20000000</v>
      </c>
      <c r="I85" s="22">
        <v>20000000</v>
      </c>
      <c r="J85" s="20" t="s">
        <v>293</v>
      </c>
      <c r="K85" s="20" t="s">
        <v>293</v>
      </c>
      <c r="L85" s="20" t="s">
        <v>37</v>
      </c>
    </row>
    <row r="86" spans="1:12" ht="51">
      <c r="A86" s="42">
        <v>68</v>
      </c>
      <c r="B86" s="27" t="s">
        <v>131</v>
      </c>
      <c r="C86" s="28" t="s">
        <v>132</v>
      </c>
      <c r="D86" s="28" t="s">
        <v>47</v>
      </c>
      <c r="E86" s="28">
        <v>10</v>
      </c>
      <c r="F86" s="21" t="s">
        <v>35</v>
      </c>
      <c r="G86" s="29" t="s">
        <v>36</v>
      </c>
      <c r="H86" s="30">
        <v>148000000</v>
      </c>
      <c r="I86" s="30">
        <v>148000000</v>
      </c>
      <c r="J86" s="20" t="s">
        <v>293</v>
      </c>
      <c r="K86" s="20" t="s">
        <v>293</v>
      </c>
      <c r="L86" s="20" t="s">
        <v>37</v>
      </c>
    </row>
    <row r="87" spans="1:12" ht="51">
      <c r="A87" s="32">
        <v>69</v>
      </c>
      <c r="B87" s="18">
        <v>42172001</v>
      </c>
      <c r="C87" s="20" t="s">
        <v>133</v>
      </c>
      <c r="D87" s="20" t="s">
        <v>47</v>
      </c>
      <c r="E87" s="20">
        <v>11</v>
      </c>
      <c r="F87" s="21" t="s">
        <v>35</v>
      </c>
      <c r="G87" s="21" t="s">
        <v>36</v>
      </c>
      <c r="H87" s="22">
        <v>22000000</v>
      </c>
      <c r="I87" s="22">
        <v>22000000</v>
      </c>
      <c r="J87" s="20" t="s">
        <v>293</v>
      </c>
      <c r="K87" s="20" t="s">
        <v>293</v>
      </c>
      <c r="L87" s="20" t="s">
        <v>37</v>
      </c>
    </row>
    <row r="88" spans="1:12" ht="51">
      <c r="A88" s="32">
        <v>70</v>
      </c>
      <c r="B88" s="18">
        <v>41116205</v>
      </c>
      <c r="C88" s="20" t="s">
        <v>134</v>
      </c>
      <c r="D88" s="20" t="s">
        <v>47</v>
      </c>
      <c r="E88" s="20">
        <v>10</v>
      </c>
      <c r="F88" s="21" t="s">
        <v>35</v>
      </c>
      <c r="G88" s="21" t="s">
        <v>36</v>
      </c>
      <c r="H88" s="22">
        <v>2000000</v>
      </c>
      <c r="I88" s="22">
        <v>2000000</v>
      </c>
      <c r="J88" s="20" t="s">
        <v>293</v>
      </c>
      <c r="K88" s="20" t="s">
        <v>293</v>
      </c>
      <c r="L88" s="20" t="s">
        <v>37</v>
      </c>
    </row>
    <row r="89" spans="1:12" ht="45">
      <c r="A89" s="32">
        <v>71</v>
      </c>
      <c r="B89" s="18">
        <v>20102300</v>
      </c>
      <c r="C89" s="20" t="s">
        <v>135</v>
      </c>
      <c r="D89" s="20" t="s">
        <v>47</v>
      </c>
      <c r="E89" s="20">
        <v>4</v>
      </c>
      <c r="F89" s="21" t="s">
        <v>48</v>
      </c>
      <c r="G89" s="21" t="s">
        <v>36</v>
      </c>
      <c r="H89" s="22">
        <v>267000000</v>
      </c>
      <c r="I89" s="22">
        <v>801000000</v>
      </c>
      <c r="J89" s="20" t="s">
        <v>293</v>
      </c>
      <c r="K89" s="20" t="s">
        <v>293</v>
      </c>
      <c r="L89" s="20" t="s">
        <v>37</v>
      </c>
    </row>
    <row r="90" spans="1:12" ht="45">
      <c r="A90" s="32">
        <v>72</v>
      </c>
      <c r="B90" s="23">
        <v>20102300</v>
      </c>
      <c r="C90" s="24" t="s">
        <v>279</v>
      </c>
      <c r="D90" s="24" t="s">
        <v>47</v>
      </c>
      <c r="E90" s="24">
        <v>4</v>
      </c>
      <c r="F90" s="25" t="s">
        <v>48</v>
      </c>
      <c r="G90" s="25" t="str">
        <f>+G89</f>
        <v>PROPIOS</v>
      </c>
      <c r="H90" s="26">
        <v>623000000</v>
      </c>
      <c r="I90" s="26">
        <v>1433000000</v>
      </c>
      <c r="J90" s="20" t="s">
        <v>293</v>
      </c>
      <c r="K90" s="20" t="s">
        <v>293</v>
      </c>
      <c r="L90" s="20" t="s">
        <v>37</v>
      </c>
    </row>
    <row r="91" spans="1:12" ht="51">
      <c r="A91" s="36">
        <v>73</v>
      </c>
      <c r="B91" s="18">
        <v>20102300</v>
      </c>
      <c r="C91" s="20" t="s">
        <v>135</v>
      </c>
      <c r="D91" s="20" t="s">
        <v>57</v>
      </c>
      <c r="E91" s="20">
        <v>1</v>
      </c>
      <c r="F91" s="21" t="s">
        <v>35</v>
      </c>
      <c r="G91" s="21" t="s">
        <v>36</v>
      </c>
      <c r="H91" s="22">
        <v>66750000</v>
      </c>
      <c r="I91" s="22">
        <v>66750000</v>
      </c>
      <c r="J91" s="20" t="s">
        <v>293</v>
      </c>
      <c r="K91" s="20" t="s">
        <v>293</v>
      </c>
      <c r="L91" s="20" t="s">
        <v>37</v>
      </c>
    </row>
    <row r="92" spans="1:12" ht="51">
      <c r="A92" s="32">
        <v>74</v>
      </c>
      <c r="B92" s="18">
        <v>20102300</v>
      </c>
      <c r="C92" s="20" t="s">
        <v>136</v>
      </c>
      <c r="D92" s="20" t="s">
        <v>57</v>
      </c>
      <c r="E92" s="20">
        <v>1</v>
      </c>
      <c r="F92" s="21" t="s">
        <v>35</v>
      </c>
      <c r="G92" s="21" t="str">
        <f>+G91</f>
        <v>PROPIOS</v>
      </c>
      <c r="H92" s="22">
        <v>155750000</v>
      </c>
      <c r="I92" s="22">
        <v>155750000</v>
      </c>
      <c r="J92" s="20" t="s">
        <v>293</v>
      </c>
      <c r="K92" s="20" t="s">
        <v>293</v>
      </c>
      <c r="L92" s="20" t="s">
        <v>37</v>
      </c>
    </row>
    <row r="93" spans="1:12" ht="51">
      <c r="A93" s="42">
        <v>75</v>
      </c>
      <c r="B93" s="43">
        <v>25191513</v>
      </c>
      <c r="C93" s="44" t="s">
        <v>137</v>
      </c>
      <c r="D93" s="44" t="s">
        <v>47</v>
      </c>
      <c r="E93" s="44">
        <v>2</v>
      </c>
      <c r="F93" s="21" t="s">
        <v>35</v>
      </c>
      <c r="G93" s="45" t="str">
        <f>+G90</f>
        <v>PROPIOS</v>
      </c>
      <c r="H93" s="46">
        <v>12000000</v>
      </c>
      <c r="I93" s="46">
        <v>12000000</v>
      </c>
      <c r="J93" s="20" t="s">
        <v>293</v>
      </c>
      <c r="K93" s="20" t="s">
        <v>293</v>
      </c>
      <c r="L93" s="20" t="s">
        <v>37</v>
      </c>
    </row>
    <row r="94" spans="1:12" ht="51">
      <c r="A94" s="32">
        <v>76</v>
      </c>
      <c r="B94" s="18">
        <v>85101705</v>
      </c>
      <c r="C94" s="20" t="s">
        <v>138</v>
      </c>
      <c r="D94" s="20" t="s">
        <v>47</v>
      </c>
      <c r="E94" s="20">
        <v>10</v>
      </c>
      <c r="F94" s="21" t="s">
        <v>35</v>
      </c>
      <c r="G94" s="21" t="s">
        <v>36</v>
      </c>
      <c r="H94" s="22">
        <v>4500000</v>
      </c>
      <c r="I94" s="22">
        <v>4500000</v>
      </c>
      <c r="J94" s="20" t="s">
        <v>293</v>
      </c>
      <c r="K94" s="20" t="s">
        <v>293</v>
      </c>
      <c r="L94" s="20" t="s">
        <v>37</v>
      </c>
    </row>
    <row r="95" spans="1:12" ht="51">
      <c r="A95" s="32">
        <v>77</v>
      </c>
      <c r="B95" s="27">
        <v>72151207</v>
      </c>
      <c r="C95" s="28" t="s">
        <v>139</v>
      </c>
      <c r="D95" s="28" t="s">
        <v>47</v>
      </c>
      <c r="E95" s="28">
        <v>6</v>
      </c>
      <c r="F95" s="21" t="s">
        <v>35</v>
      </c>
      <c r="G95" s="29" t="s">
        <v>36</v>
      </c>
      <c r="H95" s="30">
        <v>50000000</v>
      </c>
      <c r="I95" s="30">
        <v>50000000</v>
      </c>
      <c r="J95" s="20" t="s">
        <v>293</v>
      </c>
      <c r="K95" s="20" t="s">
        <v>293</v>
      </c>
      <c r="L95" s="20" t="s">
        <v>37</v>
      </c>
    </row>
    <row r="96" spans="1:12" ht="51">
      <c r="A96" s="32">
        <v>78</v>
      </c>
      <c r="B96" s="23" t="s">
        <v>140</v>
      </c>
      <c r="C96" s="24" t="s">
        <v>141</v>
      </c>
      <c r="D96" s="24" t="s">
        <v>65</v>
      </c>
      <c r="E96" s="24">
        <v>1</v>
      </c>
      <c r="F96" s="21" t="s">
        <v>35</v>
      </c>
      <c r="G96" s="25" t="str">
        <f>+G95</f>
        <v>PROPIOS</v>
      </c>
      <c r="H96" s="26">
        <v>45000000</v>
      </c>
      <c r="I96" s="26">
        <v>90000000</v>
      </c>
      <c r="J96" s="20" t="s">
        <v>293</v>
      </c>
      <c r="K96" s="20" t="s">
        <v>293</v>
      </c>
      <c r="L96" s="20" t="s">
        <v>37</v>
      </c>
    </row>
    <row r="97" spans="1:12" ht="51">
      <c r="A97" s="32">
        <v>79</v>
      </c>
      <c r="B97" s="18">
        <v>80111715</v>
      </c>
      <c r="C97" s="20" t="s">
        <v>105</v>
      </c>
      <c r="D97" s="20" t="s">
        <v>57</v>
      </c>
      <c r="E97" s="20">
        <v>3</v>
      </c>
      <c r="F97" s="21" t="s">
        <v>51</v>
      </c>
      <c r="G97" s="38" t="s">
        <v>36</v>
      </c>
      <c r="H97" s="22">
        <v>54000000</v>
      </c>
      <c r="I97" s="22">
        <v>54000000</v>
      </c>
      <c r="J97" s="20" t="s">
        <v>293</v>
      </c>
      <c r="K97" s="20" t="s">
        <v>293</v>
      </c>
      <c r="L97" s="20" t="s">
        <v>37</v>
      </c>
    </row>
    <row r="98" spans="1:12" ht="51">
      <c r="A98" s="36">
        <v>80</v>
      </c>
      <c r="B98" s="27">
        <v>80111715</v>
      </c>
      <c r="C98" s="28" t="s">
        <v>105</v>
      </c>
      <c r="D98" s="28" t="s">
        <v>142</v>
      </c>
      <c r="E98" s="28">
        <v>4</v>
      </c>
      <c r="F98" s="29" t="s">
        <v>51</v>
      </c>
      <c r="G98" s="39" t="s">
        <v>36</v>
      </c>
      <c r="H98" s="30">
        <v>1345000000</v>
      </c>
      <c r="I98" s="30">
        <v>1345000000</v>
      </c>
      <c r="J98" s="20" t="s">
        <v>293</v>
      </c>
      <c r="K98" s="20" t="s">
        <v>293</v>
      </c>
      <c r="L98" s="20" t="s">
        <v>37</v>
      </c>
    </row>
    <row r="99" spans="1:12" ht="51">
      <c r="A99" s="32">
        <v>81</v>
      </c>
      <c r="B99" s="18">
        <v>80101502</v>
      </c>
      <c r="C99" s="20" t="s">
        <v>143</v>
      </c>
      <c r="D99" s="20" t="s">
        <v>65</v>
      </c>
      <c r="E99" s="20">
        <v>2</v>
      </c>
      <c r="F99" s="21" t="s">
        <v>35</v>
      </c>
      <c r="G99" s="21" t="s">
        <v>36</v>
      </c>
      <c r="H99" s="22">
        <v>20000000</v>
      </c>
      <c r="I99" s="22">
        <v>40000000</v>
      </c>
      <c r="J99" s="20" t="s">
        <v>293</v>
      </c>
      <c r="K99" s="20" t="s">
        <v>293</v>
      </c>
      <c r="L99" s="20" t="s">
        <v>37</v>
      </c>
    </row>
    <row r="100" spans="1:12" ht="75">
      <c r="A100" s="42">
        <v>82</v>
      </c>
      <c r="B100" s="27">
        <v>24121800</v>
      </c>
      <c r="C100" s="28" t="s">
        <v>280</v>
      </c>
      <c r="D100" s="20" t="s">
        <v>47</v>
      </c>
      <c r="E100" s="28">
        <v>3</v>
      </c>
      <c r="F100" s="21" t="s">
        <v>35</v>
      </c>
      <c r="G100" s="39" t="s">
        <v>36</v>
      </c>
      <c r="H100" s="30">
        <v>70000000</v>
      </c>
      <c r="I100" s="30">
        <v>70000000</v>
      </c>
      <c r="J100" s="20" t="s">
        <v>293</v>
      </c>
      <c r="K100" s="20" t="s">
        <v>293</v>
      </c>
      <c r="L100" s="20" t="s">
        <v>37</v>
      </c>
    </row>
    <row r="101" spans="1:12" ht="51">
      <c r="A101" s="32">
        <v>83</v>
      </c>
      <c r="B101" s="18" t="s">
        <v>144</v>
      </c>
      <c r="C101" s="20" t="s">
        <v>145</v>
      </c>
      <c r="D101" s="20" t="s">
        <v>44</v>
      </c>
      <c r="E101" s="20">
        <v>3</v>
      </c>
      <c r="F101" s="21" t="s">
        <v>35</v>
      </c>
      <c r="G101" s="21" t="s">
        <v>36</v>
      </c>
      <c r="H101" s="22">
        <v>91249200</v>
      </c>
      <c r="I101" s="22">
        <v>91249200</v>
      </c>
      <c r="J101" s="20" t="s">
        <v>293</v>
      </c>
      <c r="K101" s="20" t="s">
        <v>293</v>
      </c>
      <c r="L101" s="20" t="s">
        <v>37</v>
      </c>
    </row>
    <row r="102" spans="1:12" ht="51">
      <c r="A102" s="32">
        <v>84</v>
      </c>
      <c r="B102" s="18">
        <v>77101801</v>
      </c>
      <c r="C102" s="20" t="s">
        <v>146</v>
      </c>
      <c r="D102" s="20" t="s">
        <v>47</v>
      </c>
      <c r="E102" s="20">
        <v>4</v>
      </c>
      <c r="F102" s="21" t="s">
        <v>35</v>
      </c>
      <c r="G102" s="21" t="s">
        <v>36</v>
      </c>
      <c r="H102" s="22">
        <v>355000000</v>
      </c>
      <c r="I102" s="22">
        <f>400000000+217888000</f>
        <v>617888000</v>
      </c>
      <c r="J102" s="20" t="s">
        <v>293</v>
      </c>
      <c r="K102" s="20" t="s">
        <v>293</v>
      </c>
      <c r="L102" s="20" t="s">
        <v>37</v>
      </c>
    </row>
    <row r="103" spans="1:12" ht="51">
      <c r="A103" s="32">
        <v>85</v>
      </c>
      <c r="B103" s="27">
        <v>24121807</v>
      </c>
      <c r="C103" s="28" t="s">
        <v>147</v>
      </c>
      <c r="D103" s="28" t="s">
        <v>47</v>
      </c>
      <c r="E103" s="28">
        <v>6</v>
      </c>
      <c r="F103" s="21" t="s">
        <v>35</v>
      </c>
      <c r="G103" s="39" t="s">
        <v>36</v>
      </c>
      <c r="H103" s="30">
        <v>15000000</v>
      </c>
      <c r="I103" s="30">
        <v>15000000</v>
      </c>
      <c r="J103" s="20" t="s">
        <v>293</v>
      </c>
      <c r="K103" s="20" t="s">
        <v>293</v>
      </c>
      <c r="L103" s="20" t="s">
        <v>37</v>
      </c>
    </row>
    <row r="104" spans="1:12" ht="51">
      <c r="A104" s="32">
        <v>86</v>
      </c>
      <c r="B104" s="18">
        <v>41111509</v>
      </c>
      <c r="C104" s="20" t="s">
        <v>148</v>
      </c>
      <c r="D104" s="20" t="s">
        <v>47</v>
      </c>
      <c r="E104" s="20">
        <v>3</v>
      </c>
      <c r="F104" s="21" t="s">
        <v>35</v>
      </c>
      <c r="G104" s="21" t="s">
        <v>36</v>
      </c>
      <c r="H104" s="22">
        <v>2500000</v>
      </c>
      <c r="I104" s="22">
        <v>2500000</v>
      </c>
      <c r="J104" s="20" t="s">
        <v>293</v>
      </c>
      <c r="K104" s="20" t="s">
        <v>293</v>
      </c>
      <c r="L104" s="20" t="s">
        <v>37</v>
      </c>
    </row>
    <row r="105" spans="1:12" ht="51">
      <c r="A105" s="36">
        <v>87</v>
      </c>
      <c r="B105" s="18">
        <v>41103019</v>
      </c>
      <c r="C105" s="20" t="s">
        <v>149</v>
      </c>
      <c r="D105" s="20" t="s">
        <v>44</v>
      </c>
      <c r="E105" s="20">
        <v>3</v>
      </c>
      <c r="F105" s="21" t="s">
        <v>35</v>
      </c>
      <c r="G105" s="21" t="s">
        <v>36</v>
      </c>
      <c r="H105" s="22">
        <v>5500000</v>
      </c>
      <c r="I105" s="22">
        <v>5500000</v>
      </c>
      <c r="J105" s="20" t="s">
        <v>293</v>
      </c>
      <c r="K105" s="20" t="s">
        <v>293</v>
      </c>
      <c r="L105" s="20" t="s">
        <v>37</v>
      </c>
    </row>
    <row r="106" spans="1:12" ht="51">
      <c r="A106" s="32">
        <v>88</v>
      </c>
      <c r="B106" s="18">
        <v>70171501</v>
      </c>
      <c r="C106" s="20" t="s">
        <v>150</v>
      </c>
      <c r="D106" s="20" t="s">
        <v>44</v>
      </c>
      <c r="E106" s="20">
        <v>4</v>
      </c>
      <c r="F106" s="21" t="s">
        <v>35</v>
      </c>
      <c r="G106" s="21" t="str">
        <f>+G105</f>
        <v>PROPIOS</v>
      </c>
      <c r="H106" s="22">
        <v>47980800</v>
      </c>
      <c r="I106" s="22">
        <v>47980800</v>
      </c>
      <c r="J106" s="20" t="s">
        <v>293</v>
      </c>
      <c r="K106" s="20" t="s">
        <v>293</v>
      </c>
      <c r="L106" s="20" t="s">
        <v>37</v>
      </c>
    </row>
    <row r="107" spans="1:12" ht="51">
      <c r="A107" s="42">
        <v>89</v>
      </c>
      <c r="B107" s="18">
        <v>85161501</v>
      </c>
      <c r="C107" s="20" t="s">
        <v>151</v>
      </c>
      <c r="D107" s="20" t="s">
        <v>89</v>
      </c>
      <c r="E107" s="20">
        <v>2</v>
      </c>
      <c r="F107" s="21" t="s">
        <v>35</v>
      </c>
      <c r="G107" s="21" t="s">
        <v>36</v>
      </c>
      <c r="H107" s="22">
        <v>231500000</v>
      </c>
      <c r="I107" s="22">
        <v>910000000</v>
      </c>
      <c r="J107" s="20" t="s">
        <v>293</v>
      </c>
      <c r="K107" s="20" t="s">
        <v>293</v>
      </c>
      <c r="L107" s="20" t="s">
        <v>37</v>
      </c>
    </row>
    <row r="108" spans="1:12" ht="51">
      <c r="A108" s="32">
        <v>90</v>
      </c>
      <c r="B108" s="18">
        <v>42281700</v>
      </c>
      <c r="C108" s="20" t="s">
        <v>152</v>
      </c>
      <c r="D108" s="20" t="s">
        <v>291</v>
      </c>
      <c r="E108" s="20">
        <v>2</v>
      </c>
      <c r="F108" s="21" t="s">
        <v>35</v>
      </c>
      <c r="G108" s="21" t="s">
        <v>36</v>
      </c>
      <c r="H108" s="22">
        <v>40000000</v>
      </c>
      <c r="I108" s="22">
        <f>140000000+59766780</f>
        <v>199766780</v>
      </c>
      <c r="J108" s="20" t="s">
        <v>293</v>
      </c>
      <c r="K108" s="20" t="s">
        <v>293</v>
      </c>
      <c r="L108" s="20" t="s">
        <v>37</v>
      </c>
    </row>
    <row r="109" spans="1:12" ht="51">
      <c r="A109" s="32">
        <v>91</v>
      </c>
      <c r="B109" s="18">
        <v>42295001</v>
      </c>
      <c r="C109" s="20" t="s">
        <v>153</v>
      </c>
      <c r="D109" s="20" t="s">
        <v>177</v>
      </c>
      <c r="E109" s="20">
        <v>4</v>
      </c>
      <c r="F109" s="21" t="s">
        <v>35</v>
      </c>
      <c r="G109" s="21" t="s">
        <v>36</v>
      </c>
      <c r="H109" s="22">
        <v>28600000</v>
      </c>
      <c r="I109" s="22">
        <f>50000000+11211344</f>
        <v>61211344</v>
      </c>
      <c r="J109" s="20" t="s">
        <v>293</v>
      </c>
      <c r="K109" s="20" t="s">
        <v>293</v>
      </c>
      <c r="L109" s="20" t="s">
        <v>37</v>
      </c>
    </row>
    <row r="110" spans="1:12" ht="51">
      <c r="A110" s="32">
        <v>92</v>
      </c>
      <c r="B110" s="18">
        <v>85160000</v>
      </c>
      <c r="C110" s="20" t="s">
        <v>154</v>
      </c>
      <c r="D110" s="20" t="s">
        <v>83</v>
      </c>
      <c r="E110" s="20">
        <v>4</v>
      </c>
      <c r="F110" s="21" t="s">
        <v>51</v>
      </c>
      <c r="G110" s="21" t="s">
        <v>36</v>
      </c>
      <c r="H110" s="22">
        <v>26043745</v>
      </c>
      <c r="I110" s="22">
        <v>26043745</v>
      </c>
      <c r="J110" s="20" t="s">
        <v>293</v>
      </c>
      <c r="K110" s="20" t="s">
        <v>293</v>
      </c>
      <c r="L110" s="20" t="s">
        <v>37</v>
      </c>
    </row>
    <row r="111" spans="1:12" ht="51">
      <c r="A111" s="32">
        <v>93</v>
      </c>
      <c r="B111" s="18">
        <v>85160000</v>
      </c>
      <c r="C111" s="20" t="s">
        <v>155</v>
      </c>
      <c r="D111" s="20" t="s">
        <v>177</v>
      </c>
      <c r="E111" s="20">
        <v>2</v>
      </c>
      <c r="F111" s="21" t="s">
        <v>35</v>
      </c>
      <c r="G111" s="21" t="s">
        <v>36</v>
      </c>
      <c r="H111" s="22">
        <v>86000000</v>
      </c>
      <c r="I111" s="22">
        <v>86000000</v>
      </c>
      <c r="J111" s="20" t="s">
        <v>293</v>
      </c>
      <c r="K111" s="20" t="s">
        <v>293</v>
      </c>
      <c r="L111" s="20" t="s">
        <v>37</v>
      </c>
    </row>
    <row r="112" spans="1:12" ht="51">
      <c r="A112" s="36">
        <v>94</v>
      </c>
      <c r="B112" s="18">
        <v>72153600</v>
      </c>
      <c r="C112" s="20" t="s">
        <v>156</v>
      </c>
      <c r="D112" s="20" t="s">
        <v>177</v>
      </c>
      <c r="E112" s="20">
        <v>4</v>
      </c>
      <c r="F112" s="21" t="s">
        <v>35</v>
      </c>
      <c r="G112" s="21" t="s">
        <v>36</v>
      </c>
      <c r="H112" s="22">
        <v>200000000</v>
      </c>
      <c r="I112" s="22">
        <f>+H112</f>
        <v>200000000</v>
      </c>
      <c r="J112" s="20" t="s">
        <v>293</v>
      </c>
      <c r="K112" s="20" t="s">
        <v>293</v>
      </c>
      <c r="L112" s="20" t="s">
        <v>37</v>
      </c>
    </row>
    <row r="113" spans="1:12" ht="51">
      <c r="A113" s="32">
        <v>95</v>
      </c>
      <c r="B113" s="23">
        <v>81141504</v>
      </c>
      <c r="C113" s="24" t="s">
        <v>157</v>
      </c>
      <c r="D113" s="24" t="s">
        <v>47</v>
      </c>
      <c r="E113" s="24">
        <v>4</v>
      </c>
      <c r="F113" s="21" t="s">
        <v>35</v>
      </c>
      <c r="G113" s="25" t="s">
        <v>36</v>
      </c>
      <c r="H113" s="26">
        <v>350000000</v>
      </c>
      <c r="I113" s="26">
        <v>350000000</v>
      </c>
      <c r="J113" s="20" t="s">
        <v>293</v>
      </c>
      <c r="K113" s="20" t="s">
        <v>293</v>
      </c>
      <c r="L113" s="20" t="s">
        <v>37</v>
      </c>
    </row>
    <row r="114" spans="1:12" ht="51">
      <c r="A114" s="42">
        <v>96</v>
      </c>
      <c r="B114" s="18">
        <v>85161500</v>
      </c>
      <c r="C114" s="20" t="s">
        <v>158</v>
      </c>
      <c r="D114" s="20" t="s">
        <v>41</v>
      </c>
      <c r="E114" s="20">
        <v>2</v>
      </c>
      <c r="F114" s="21" t="s">
        <v>35</v>
      </c>
      <c r="G114" s="21" t="s">
        <v>36</v>
      </c>
      <c r="H114" s="22">
        <v>6000000</v>
      </c>
      <c r="I114" s="22">
        <v>33000000</v>
      </c>
      <c r="J114" s="20" t="s">
        <v>293</v>
      </c>
      <c r="K114" s="20" t="s">
        <v>293</v>
      </c>
      <c r="L114" s="20" t="s">
        <v>37</v>
      </c>
    </row>
    <row r="115" spans="1:12" ht="51">
      <c r="A115" s="32">
        <v>97</v>
      </c>
      <c r="B115" s="43">
        <v>85161501</v>
      </c>
      <c r="C115" s="44" t="s">
        <v>159</v>
      </c>
      <c r="D115" s="44" t="s">
        <v>47</v>
      </c>
      <c r="E115" s="44">
        <v>4</v>
      </c>
      <c r="F115" s="45" t="s">
        <v>51</v>
      </c>
      <c r="G115" s="45" t="s">
        <v>36</v>
      </c>
      <c r="H115" s="46">
        <v>28500000</v>
      </c>
      <c r="I115" s="46">
        <v>60000000</v>
      </c>
      <c r="J115" s="20" t="s">
        <v>293</v>
      </c>
      <c r="K115" s="20" t="s">
        <v>293</v>
      </c>
      <c r="L115" s="20" t="s">
        <v>37</v>
      </c>
    </row>
    <row r="116" spans="1:12" ht="51">
      <c r="A116" s="32">
        <v>98</v>
      </c>
      <c r="B116" s="18">
        <v>85161500</v>
      </c>
      <c r="C116" s="20" t="s">
        <v>160</v>
      </c>
      <c r="D116" s="20" t="s">
        <v>44</v>
      </c>
      <c r="E116" s="20">
        <v>4</v>
      </c>
      <c r="F116" s="21" t="s">
        <v>35</v>
      </c>
      <c r="G116" s="21" t="s">
        <v>36</v>
      </c>
      <c r="H116" s="22">
        <v>110082925.11</v>
      </c>
      <c r="I116" s="22">
        <v>110082925</v>
      </c>
      <c r="J116" s="20" t="s">
        <v>293</v>
      </c>
      <c r="K116" s="20" t="s">
        <v>293</v>
      </c>
      <c r="L116" s="20" t="s">
        <v>37</v>
      </c>
    </row>
    <row r="117" spans="1:12" ht="51">
      <c r="A117" s="32">
        <v>99</v>
      </c>
      <c r="B117" s="18" t="s">
        <v>161</v>
      </c>
      <c r="C117" s="20" t="s">
        <v>162</v>
      </c>
      <c r="D117" s="20" t="s">
        <v>41</v>
      </c>
      <c r="E117" s="20">
        <v>3</v>
      </c>
      <c r="F117" s="21" t="s">
        <v>35</v>
      </c>
      <c r="G117" s="21" t="s">
        <v>36</v>
      </c>
      <c r="H117" s="22">
        <v>70000000</v>
      </c>
      <c r="I117" s="22">
        <v>110000000</v>
      </c>
      <c r="J117" s="20" t="s">
        <v>293</v>
      </c>
      <c r="K117" s="20" t="s">
        <v>293</v>
      </c>
      <c r="L117" s="20" t="s">
        <v>37</v>
      </c>
    </row>
    <row r="118" spans="1:12" ht="51">
      <c r="A118" s="32">
        <v>100</v>
      </c>
      <c r="B118" s="27">
        <v>85161501</v>
      </c>
      <c r="C118" s="28" t="s">
        <v>276</v>
      </c>
      <c r="D118" s="28" t="s">
        <v>47</v>
      </c>
      <c r="E118" s="28">
        <v>2</v>
      </c>
      <c r="F118" s="45" t="s">
        <v>51</v>
      </c>
      <c r="G118" s="21" t="s">
        <v>36</v>
      </c>
      <c r="H118" s="30">
        <v>4800000</v>
      </c>
      <c r="I118" s="30">
        <v>20000000</v>
      </c>
      <c r="J118" s="20" t="s">
        <v>293</v>
      </c>
      <c r="K118" s="20" t="s">
        <v>293</v>
      </c>
      <c r="L118" s="20" t="s">
        <v>37</v>
      </c>
    </row>
    <row r="119" spans="1:12" ht="51">
      <c r="A119" s="36">
        <v>101</v>
      </c>
      <c r="B119" s="27" t="s">
        <v>163</v>
      </c>
      <c r="C119" s="28" t="s">
        <v>164</v>
      </c>
      <c r="D119" s="28" t="s">
        <v>44</v>
      </c>
      <c r="E119" s="28">
        <v>3</v>
      </c>
      <c r="F119" s="21" t="s">
        <v>35</v>
      </c>
      <c r="G119" s="29" t="s">
        <v>36</v>
      </c>
      <c r="H119" s="30">
        <v>100940000</v>
      </c>
      <c r="I119" s="30">
        <v>100940000</v>
      </c>
      <c r="J119" s="20" t="s">
        <v>293</v>
      </c>
      <c r="K119" s="20" t="s">
        <v>293</v>
      </c>
      <c r="L119" s="20" t="s">
        <v>37</v>
      </c>
    </row>
    <row r="120" spans="1:12" ht="51">
      <c r="A120" s="42">
        <v>102</v>
      </c>
      <c r="B120" s="18">
        <v>85161501</v>
      </c>
      <c r="C120" s="20" t="s">
        <v>165</v>
      </c>
      <c r="D120" s="20" t="s">
        <v>47</v>
      </c>
      <c r="E120" s="20">
        <v>2</v>
      </c>
      <c r="F120" s="21" t="s">
        <v>35</v>
      </c>
      <c r="G120" s="21" t="s">
        <v>36</v>
      </c>
      <c r="H120" s="22">
        <v>515000000</v>
      </c>
      <c r="I120" s="22">
        <v>515000000</v>
      </c>
      <c r="J120" s="20" t="s">
        <v>293</v>
      </c>
      <c r="K120" s="20" t="s">
        <v>293</v>
      </c>
      <c r="L120" s="20" t="s">
        <v>37</v>
      </c>
    </row>
    <row r="121" spans="1:12" ht="51">
      <c r="A121" s="32">
        <v>103</v>
      </c>
      <c r="B121" s="18">
        <v>81101515</v>
      </c>
      <c r="C121" s="20" t="s">
        <v>281</v>
      </c>
      <c r="D121" s="20" t="s">
        <v>47</v>
      </c>
      <c r="E121" s="20">
        <v>4</v>
      </c>
      <c r="F121" s="21" t="s">
        <v>35</v>
      </c>
      <c r="G121" s="21" t="s">
        <v>36</v>
      </c>
      <c r="H121" s="22">
        <v>218000000</v>
      </c>
      <c r="I121" s="22">
        <f>+H121</f>
        <v>218000000</v>
      </c>
      <c r="J121" s="20" t="s">
        <v>293</v>
      </c>
      <c r="K121" s="20" t="s">
        <v>293</v>
      </c>
      <c r="L121" s="20" t="s">
        <v>37</v>
      </c>
    </row>
    <row r="122" spans="1:12" ht="51">
      <c r="A122" s="32">
        <v>104</v>
      </c>
      <c r="B122" s="23">
        <v>42201711</v>
      </c>
      <c r="C122" s="24" t="s">
        <v>166</v>
      </c>
      <c r="D122" s="24" t="s">
        <v>44</v>
      </c>
      <c r="E122" s="24">
        <v>2</v>
      </c>
      <c r="F122" s="21" t="s">
        <v>35</v>
      </c>
      <c r="G122" s="25" t="s">
        <v>36</v>
      </c>
      <c r="H122" s="26">
        <v>51000000</v>
      </c>
      <c r="I122" s="26">
        <v>51000000</v>
      </c>
      <c r="J122" s="20" t="s">
        <v>293</v>
      </c>
      <c r="K122" s="20" t="s">
        <v>293</v>
      </c>
      <c r="L122" s="20" t="s">
        <v>37</v>
      </c>
    </row>
    <row r="123" spans="1:12" ht="51">
      <c r="A123" s="32">
        <v>105</v>
      </c>
      <c r="B123" s="18">
        <v>40151601</v>
      </c>
      <c r="C123" s="20" t="s">
        <v>167</v>
      </c>
      <c r="D123" s="20" t="s">
        <v>47</v>
      </c>
      <c r="E123" s="20">
        <v>3</v>
      </c>
      <c r="F123" s="21" t="s">
        <v>51</v>
      </c>
      <c r="G123" s="21" t="s">
        <v>36</v>
      </c>
      <c r="H123" s="22">
        <v>20161267.98</v>
      </c>
      <c r="I123" s="22">
        <f>(6720423*8)+13450000</f>
        <v>67213384</v>
      </c>
      <c r="J123" s="20" t="s">
        <v>293</v>
      </c>
      <c r="K123" s="20" t="s">
        <v>293</v>
      </c>
      <c r="L123" s="20" t="s">
        <v>37</v>
      </c>
    </row>
    <row r="124" spans="1:12" ht="51">
      <c r="A124" s="32">
        <v>106</v>
      </c>
      <c r="B124" s="27">
        <v>85161505</v>
      </c>
      <c r="C124" s="28" t="s">
        <v>168</v>
      </c>
      <c r="D124" s="28" t="s">
        <v>53</v>
      </c>
      <c r="E124" s="28">
        <v>3</v>
      </c>
      <c r="F124" s="21" t="s">
        <v>35</v>
      </c>
      <c r="G124" s="29" t="s">
        <v>36</v>
      </c>
      <c r="H124" s="30">
        <v>42454440</v>
      </c>
      <c r="I124" s="30">
        <f>84908880+28302960</f>
        <v>113211840</v>
      </c>
      <c r="J124" s="20" t="s">
        <v>293</v>
      </c>
      <c r="K124" s="20" t="s">
        <v>293</v>
      </c>
      <c r="L124" s="20" t="s">
        <v>37</v>
      </c>
    </row>
    <row r="125" spans="1:12" ht="75">
      <c r="A125" s="36">
        <v>107</v>
      </c>
      <c r="B125" s="18">
        <v>80131500</v>
      </c>
      <c r="C125" s="20" t="s">
        <v>169</v>
      </c>
      <c r="D125" s="20" t="s">
        <v>44</v>
      </c>
      <c r="E125" s="20">
        <v>3</v>
      </c>
      <c r="F125" s="21" t="s">
        <v>35</v>
      </c>
      <c r="G125" s="21" t="s">
        <v>36</v>
      </c>
      <c r="H125" s="22">
        <v>123916449.30000001</v>
      </c>
      <c r="I125" s="22">
        <v>123916449</v>
      </c>
      <c r="J125" s="20" t="s">
        <v>293</v>
      </c>
      <c r="K125" s="20" t="s">
        <v>293</v>
      </c>
      <c r="L125" s="20" t="s">
        <v>37</v>
      </c>
    </row>
    <row r="126" spans="1:12" ht="51">
      <c r="A126" s="42">
        <v>108</v>
      </c>
      <c r="B126" s="18">
        <v>85161505</v>
      </c>
      <c r="C126" s="20" t="s">
        <v>170</v>
      </c>
      <c r="D126" s="20" t="s">
        <v>57</v>
      </c>
      <c r="E126" s="20">
        <v>3</v>
      </c>
      <c r="F126" s="21" t="s">
        <v>35</v>
      </c>
      <c r="G126" s="21" t="s">
        <v>36</v>
      </c>
      <c r="H126" s="22">
        <v>41159244</v>
      </c>
      <c r="I126" s="22">
        <v>137197480</v>
      </c>
      <c r="J126" s="20" t="s">
        <v>293</v>
      </c>
      <c r="K126" s="20" t="s">
        <v>293</v>
      </c>
      <c r="L126" s="20" t="s">
        <v>37</v>
      </c>
    </row>
    <row r="127" spans="1:12" ht="51">
      <c r="A127" s="32">
        <v>109</v>
      </c>
      <c r="B127" s="43">
        <v>80131502</v>
      </c>
      <c r="C127" s="44" t="s">
        <v>171</v>
      </c>
      <c r="D127" s="44" t="s">
        <v>65</v>
      </c>
      <c r="E127" s="44">
        <v>4</v>
      </c>
      <c r="F127" s="45" t="s">
        <v>51</v>
      </c>
      <c r="G127" s="45" t="str">
        <f>+G126</f>
        <v>PROPIOS</v>
      </c>
      <c r="H127" s="46">
        <v>235541764</v>
      </c>
      <c r="I127" s="46">
        <v>235541764</v>
      </c>
      <c r="J127" s="20" t="s">
        <v>293</v>
      </c>
      <c r="K127" s="20" t="s">
        <v>293</v>
      </c>
      <c r="L127" s="20" t="s">
        <v>37</v>
      </c>
    </row>
    <row r="128" spans="1:12" ht="51">
      <c r="A128" s="32">
        <v>110</v>
      </c>
      <c r="B128" s="18">
        <v>80131502</v>
      </c>
      <c r="C128" s="20" t="s">
        <v>171</v>
      </c>
      <c r="D128" s="20" t="s">
        <v>57</v>
      </c>
      <c r="E128" s="20">
        <v>4</v>
      </c>
      <c r="F128" s="21" t="s">
        <v>51</v>
      </c>
      <c r="G128" s="21" t="s">
        <v>36</v>
      </c>
      <c r="H128" s="22">
        <v>448500000</v>
      </c>
      <c r="I128" s="22">
        <v>461659971</v>
      </c>
      <c r="J128" s="20" t="s">
        <v>293</v>
      </c>
      <c r="K128" s="20" t="s">
        <v>293</v>
      </c>
      <c r="L128" s="20" t="s">
        <v>37</v>
      </c>
    </row>
    <row r="129" spans="1:12" ht="120">
      <c r="A129" s="32">
        <v>111</v>
      </c>
      <c r="B129" s="23" t="s">
        <v>282</v>
      </c>
      <c r="C129" s="83" t="s">
        <v>283</v>
      </c>
      <c r="D129" s="28" t="s">
        <v>44</v>
      </c>
      <c r="E129" s="28">
        <v>3</v>
      </c>
      <c r="F129" s="21" t="s">
        <v>35</v>
      </c>
      <c r="G129" s="29" t="s">
        <v>36</v>
      </c>
      <c r="H129" s="30">
        <v>390736917</v>
      </c>
      <c r="I129" s="30">
        <v>791965112</v>
      </c>
      <c r="J129" s="20" t="s">
        <v>293</v>
      </c>
      <c r="K129" s="20" t="s">
        <v>293</v>
      </c>
      <c r="L129" s="20" t="s">
        <v>37</v>
      </c>
    </row>
    <row r="130" spans="1:12" ht="51">
      <c r="A130" s="32">
        <v>112</v>
      </c>
      <c r="B130" s="27">
        <v>85161505</v>
      </c>
      <c r="C130" s="28" t="s">
        <v>172</v>
      </c>
      <c r="D130" s="28" t="s">
        <v>47</v>
      </c>
      <c r="E130" s="28">
        <v>4</v>
      </c>
      <c r="F130" s="21" t="s">
        <v>35</v>
      </c>
      <c r="G130" s="29" t="s">
        <v>36</v>
      </c>
      <c r="H130" s="30">
        <f>4165000*4</f>
        <v>16660000</v>
      </c>
      <c r="I130" s="30">
        <v>49980000</v>
      </c>
      <c r="J130" s="20" t="s">
        <v>293</v>
      </c>
      <c r="K130" s="20" t="s">
        <v>293</v>
      </c>
      <c r="L130" s="20" t="s">
        <v>37</v>
      </c>
    </row>
    <row r="131" spans="1:12" ht="51">
      <c r="A131" s="36">
        <v>113</v>
      </c>
      <c r="B131" s="23">
        <v>85161505</v>
      </c>
      <c r="C131" s="24" t="s">
        <v>173</v>
      </c>
      <c r="D131" s="24" t="s">
        <v>83</v>
      </c>
      <c r="E131" s="24">
        <v>2</v>
      </c>
      <c r="F131" s="21" t="s">
        <v>35</v>
      </c>
      <c r="G131" s="25" t="s">
        <v>36</v>
      </c>
      <c r="H131" s="26">
        <v>36000000</v>
      </c>
      <c r="I131" s="26">
        <f>90000000+108000000</f>
        <v>198000000</v>
      </c>
      <c r="J131" s="20" t="s">
        <v>293</v>
      </c>
      <c r="K131" s="20" t="s">
        <v>293</v>
      </c>
      <c r="L131" s="20" t="s">
        <v>37</v>
      </c>
    </row>
    <row r="132" spans="1:12" ht="51">
      <c r="A132" s="42">
        <v>114</v>
      </c>
      <c r="B132" s="18">
        <v>42201800</v>
      </c>
      <c r="C132" s="20" t="s">
        <v>174</v>
      </c>
      <c r="D132" s="20" t="s">
        <v>57</v>
      </c>
      <c r="E132" s="20">
        <v>2</v>
      </c>
      <c r="F132" s="21" t="s">
        <v>35</v>
      </c>
      <c r="G132" s="21" t="s">
        <v>36</v>
      </c>
      <c r="H132" s="22">
        <v>97300205</v>
      </c>
      <c r="I132" s="22">
        <f>+H132</f>
        <v>97300205</v>
      </c>
      <c r="J132" s="20" t="s">
        <v>293</v>
      </c>
      <c r="K132" s="20" t="s">
        <v>293</v>
      </c>
      <c r="L132" s="20" t="s">
        <v>37</v>
      </c>
    </row>
    <row r="133" spans="1:12" ht="51">
      <c r="A133" s="32">
        <v>115</v>
      </c>
      <c r="B133" s="18">
        <v>42201800</v>
      </c>
      <c r="C133" s="20" t="s">
        <v>175</v>
      </c>
      <c r="D133" s="28" t="s">
        <v>57</v>
      </c>
      <c r="E133" s="28">
        <v>2</v>
      </c>
      <c r="F133" s="21" t="s">
        <v>35</v>
      </c>
      <c r="G133" s="29" t="s">
        <v>36</v>
      </c>
      <c r="H133" s="30">
        <v>40222000</v>
      </c>
      <c r="I133" s="30">
        <v>40222000</v>
      </c>
      <c r="J133" s="20" t="s">
        <v>293</v>
      </c>
      <c r="K133" s="20" t="s">
        <v>293</v>
      </c>
      <c r="L133" s="20" t="s">
        <v>37</v>
      </c>
    </row>
    <row r="134" spans="1:12" ht="51">
      <c r="A134" s="32">
        <v>116</v>
      </c>
      <c r="B134" s="27">
        <v>72151001</v>
      </c>
      <c r="C134" s="28" t="s">
        <v>176</v>
      </c>
      <c r="D134" s="28" t="s">
        <v>177</v>
      </c>
      <c r="E134" s="28">
        <v>6</v>
      </c>
      <c r="F134" s="21" t="s">
        <v>35</v>
      </c>
      <c r="G134" s="29" t="s">
        <v>36</v>
      </c>
      <c r="H134" s="30">
        <v>100000000</v>
      </c>
      <c r="I134" s="30">
        <v>100000000</v>
      </c>
      <c r="J134" s="20" t="s">
        <v>293</v>
      </c>
      <c r="K134" s="20" t="s">
        <v>293</v>
      </c>
      <c r="L134" s="20" t="s">
        <v>37</v>
      </c>
    </row>
    <row r="135" spans="1:12" ht="51">
      <c r="A135" s="32">
        <v>117</v>
      </c>
      <c r="B135" s="18">
        <v>72101511</v>
      </c>
      <c r="C135" s="20" t="s">
        <v>284</v>
      </c>
      <c r="D135" s="20" t="s">
        <v>41</v>
      </c>
      <c r="E135" s="20">
        <v>3</v>
      </c>
      <c r="F135" s="21" t="s">
        <v>35</v>
      </c>
      <c r="G135" s="21" t="s">
        <v>36</v>
      </c>
      <c r="H135" s="22">
        <v>130000000</v>
      </c>
      <c r="I135" s="22">
        <v>130000000</v>
      </c>
      <c r="J135" s="20" t="s">
        <v>293</v>
      </c>
      <c r="K135" s="20" t="s">
        <v>293</v>
      </c>
      <c r="L135" s="20" t="s">
        <v>37</v>
      </c>
    </row>
    <row r="136" spans="1:12" ht="45">
      <c r="A136" s="32">
        <v>118</v>
      </c>
      <c r="B136" s="18">
        <v>76111501</v>
      </c>
      <c r="C136" s="20" t="s">
        <v>178</v>
      </c>
      <c r="D136" s="20" t="s">
        <v>65</v>
      </c>
      <c r="E136" s="20">
        <v>2</v>
      </c>
      <c r="F136" s="21" t="s">
        <v>48</v>
      </c>
      <c r="G136" s="21" t="s">
        <v>36</v>
      </c>
      <c r="H136" s="22">
        <v>1406607642</v>
      </c>
      <c r="I136" s="22">
        <v>2655000000</v>
      </c>
      <c r="J136" s="20" t="s">
        <v>293</v>
      </c>
      <c r="K136" s="20" t="s">
        <v>293</v>
      </c>
      <c r="L136" s="20" t="s">
        <v>37</v>
      </c>
    </row>
    <row r="137" spans="1:12" ht="45">
      <c r="A137" s="36">
        <v>119</v>
      </c>
      <c r="B137" s="18">
        <v>76111501</v>
      </c>
      <c r="C137" s="20" t="s">
        <v>178</v>
      </c>
      <c r="D137" s="20" t="s">
        <v>44</v>
      </c>
      <c r="E137" s="20">
        <v>2</v>
      </c>
      <c r="F137" s="21" t="s">
        <v>48</v>
      </c>
      <c r="G137" s="21" t="s">
        <v>36</v>
      </c>
      <c r="H137" s="22">
        <v>1200000000</v>
      </c>
      <c r="I137" s="22">
        <v>1200000000</v>
      </c>
      <c r="J137" s="20" t="s">
        <v>293</v>
      </c>
      <c r="K137" s="20" t="s">
        <v>293</v>
      </c>
      <c r="L137" s="20" t="s">
        <v>37</v>
      </c>
    </row>
    <row r="138" spans="1:12" ht="51">
      <c r="A138" s="42">
        <v>120</v>
      </c>
      <c r="B138" s="18">
        <v>72101506</v>
      </c>
      <c r="C138" s="28" t="s">
        <v>179</v>
      </c>
      <c r="D138" s="21" t="s">
        <v>41</v>
      </c>
      <c r="E138" s="20">
        <v>4</v>
      </c>
      <c r="F138" s="21" t="s">
        <v>35</v>
      </c>
      <c r="G138" s="21" t="s">
        <v>36</v>
      </c>
      <c r="H138" s="22">
        <v>80000000</v>
      </c>
      <c r="I138" s="22">
        <v>80000000</v>
      </c>
      <c r="J138" s="20" t="s">
        <v>293</v>
      </c>
      <c r="K138" s="20" t="s">
        <v>293</v>
      </c>
      <c r="L138" s="20" t="s">
        <v>37</v>
      </c>
    </row>
    <row r="139" spans="1:12" ht="51">
      <c r="A139" s="32">
        <v>121</v>
      </c>
      <c r="B139" s="18">
        <v>72102900</v>
      </c>
      <c r="C139" s="20" t="s">
        <v>180</v>
      </c>
      <c r="D139" s="21" t="s">
        <v>44</v>
      </c>
      <c r="E139" s="20">
        <v>2</v>
      </c>
      <c r="F139" s="21" t="s">
        <v>35</v>
      </c>
      <c r="G139" s="21" t="s">
        <v>36</v>
      </c>
      <c r="H139" s="22">
        <v>10000000</v>
      </c>
      <c r="I139" s="22">
        <v>10000000</v>
      </c>
      <c r="J139" s="20" t="s">
        <v>293</v>
      </c>
      <c r="K139" s="20" t="s">
        <v>293</v>
      </c>
      <c r="L139" s="20" t="s">
        <v>37</v>
      </c>
    </row>
    <row r="140" spans="1:12" ht="51">
      <c r="A140" s="32">
        <v>122</v>
      </c>
      <c r="B140" s="18" t="s">
        <v>181</v>
      </c>
      <c r="C140" s="20" t="s">
        <v>182</v>
      </c>
      <c r="D140" s="21" t="s">
        <v>47</v>
      </c>
      <c r="E140" s="20">
        <v>2</v>
      </c>
      <c r="F140" s="21" t="s">
        <v>35</v>
      </c>
      <c r="G140" s="21" t="s">
        <v>36</v>
      </c>
      <c r="H140" s="22">
        <v>400000000</v>
      </c>
      <c r="I140" s="22">
        <v>500000000</v>
      </c>
      <c r="J140" s="20" t="s">
        <v>293</v>
      </c>
      <c r="K140" s="20" t="s">
        <v>293</v>
      </c>
      <c r="L140" s="20" t="s">
        <v>37</v>
      </c>
    </row>
    <row r="141" spans="1:12" ht="51">
      <c r="A141" s="32">
        <v>123</v>
      </c>
      <c r="B141" s="18">
        <v>72101516</v>
      </c>
      <c r="C141" s="20" t="s">
        <v>183</v>
      </c>
      <c r="D141" s="21" t="s">
        <v>41</v>
      </c>
      <c r="E141" s="20">
        <v>2</v>
      </c>
      <c r="F141" s="21" t="s">
        <v>35</v>
      </c>
      <c r="G141" s="21" t="s">
        <v>36</v>
      </c>
      <c r="H141" s="22">
        <v>25000000</v>
      </c>
      <c r="I141" s="22">
        <v>25000000</v>
      </c>
      <c r="J141" s="20" t="s">
        <v>293</v>
      </c>
      <c r="K141" s="20" t="s">
        <v>293</v>
      </c>
      <c r="L141" s="20" t="s">
        <v>37</v>
      </c>
    </row>
    <row r="142" spans="1:12" ht="51">
      <c r="A142" s="32">
        <v>124</v>
      </c>
      <c r="B142" s="18">
        <v>73152101</v>
      </c>
      <c r="C142" s="20" t="s">
        <v>184</v>
      </c>
      <c r="D142" s="21" t="s">
        <v>47</v>
      </c>
      <c r="E142" s="20">
        <v>4</v>
      </c>
      <c r="F142" s="21" t="s">
        <v>35</v>
      </c>
      <c r="G142" s="21" t="s">
        <v>36</v>
      </c>
      <c r="H142" s="22">
        <v>100000000</v>
      </c>
      <c r="I142" s="22">
        <v>100000000</v>
      </c>
      <c r="J142" s="20" t="s">
        <v>293</v>
      </c>
      <c r="K142" s="20" t="s">
        <v>293</v>
      </c>
      <c r="L142" s="20" t="s">
        <v>37</v>
      </c>
    </row>
    <row r="143" spans="1:12" ht="51">
      <c r="A143" s="36">
        <v>125</v>
      </c>
      <c r="B143" s="23">
        <v>73152122</v>
      </c>
      <c r="C143" s="24" t="s">
        <v>185</v>
      </c>
      <c r="D143" s="25" t="s">
        <v>47</v>
      </c>
      <c r="E143" s="24">
        <v>2</v>
      </c>
      <c r="F143" s="21" t="s">
        <v>35</v>
      </c>
      <c r="G143" s="25" t="s">
        <v>36</v>
      </c>
      <c r="H143" s="26">
        <f>45000000*3%+45000000</f>
        <v>46350000</v>
      </c>
      <c r="I143" s="26">
        <v>46350000</v>
      </c>
      <c r="J143" s="20" t="s">
        <v>293</v>
      </c>
      <c r="K143" s="20" t="s">
        <v>293</v>
      </c>
      <c r="L143" s="20" t="s">
        <v>37</v>
      </c>
    </row>
    <row r="144" spans="1:12" ht="51">
      <c r="A144" s="42">
        <v>126</v>
      </c>
      <c r="B144" s="18">
        <v>72103302</v>
      </c>
      <c r="C144" s="20" t="s">
        <v>186</v>
      </c>
      <c r="D144" s="21" t="s">
        <v>53</v>
      </c>
      <c r="E144" s="20">
        <v>4</v>
      </c>
      <c r="F144" s="21" t="s">
        <v>35</v>
      </c>
      <c r="G144" s="21" t="s">
        <v>36</v>
      </c>
      <c r="H144" s="22">
        <v>100000000</v>
      </c>
      <c r="I144" s="22">
        <v>100000000</v>
      </c>
      <c r="J144" s="20" t="s">
        <v>293</v>
      </c>
      <c r="K144" s="20" t="s">
        <v>293</v>
      </c>
      <c r="L144" s="20" t="s">
        <v>37</v>
      </c>
    </row>
    <row r="145" spans="1:12" ht="51">
      <c r="A145" s="32">
        <v>127</v>
      </c>
      <c r="B145" s="27">
        <v>53102710</v>
      </c>
      <c r="C145" s="28" t="s">
        <v>187</v>
      </c>
      <c r="D145" s="29" t="s">
        <v>47</v>
      </c>
      <c r="E145" s="28">
        <v>6</v>
      </c>
      <c r="F145" s="21" t="s">
        <v>35</v>
      </c>
      <c r="G145" s="29" t="s">
        <v>36</v>
      </c>
      <c r="H145" s="30">
        <v>223000000</v>
      </c>
      <c r="I145" s="30">
        <v>223000000</v>
      </c>
      <c r="J145" s="20" t="s">
        <v>293</v>
      </c>
      <c r="K145" s="20" t="s">
        <v>293</v>
      </c>
      <c r="L145" s="20" t="s">
        <v>37</v>
      </c>
    </row>
    <row r="146" spans="1:12" ht="45">
      <c r="A146" s="32">
        <v>128</v>
      </c>
      <c r="B146" s="18">
        <v>91111502</v>
      </c>
      <c r="C146" s="20" t="s">
        <v>188</v>
      </c>
      <c r="D146" s="20" t="s">
        <v>44</v>
      </c>
      <c r="E146" s="20">
        <v>6</v>
      </c>
      <c r="F146" s="21" t="s">
        <v>48</v>
      </c>
      <c r="G146" s="21" t="s">
        <v>36</v>
      </c>
      <c r="H146" s="22">
        <v>1012000000</v>
      </c>
      <c r="I146" s="22">
        <f>H146+708000000</f>
        <v>1720000000</v>
      </c>
      <c r="J146" s="20" t="s">
        <v>293</v>
      </c>
      <c r="K146" s="20" t="s">
        <v>293</v>
      </c>
      <c r="L146" s="20" t="s">
        <v>37</v>
      </c>
    </row>
    <row r="147" spans="1:12" ht="51">
      <c r="A147" s="32">
        <v>129</v>
      </c>
      <c r="B147" s="18">
        <v>80141607</v>
      </c>
      <c r="C147" s="31" t="s">
        <v>189</v>
      </c>
      <c r="D147" s="21" t="s">
        <v>47</v>
      </c>
      <c r="E147" s="20">
        <v>10</v>
      </c>
      <c r="F147" s="21" t="s">
        <v>35</v>
      </c>
      <c r="G147" s="21" t="s">
        <v>36</v>
      </c>
      <c r="H147" s="22">
        <v>518000000</v>
      </c>
      <c r="I147" s="22">
        <v>518000000</v>
      </c>
      <c r="J147" s="20" t="s">
        <v>293</v>
      </c>
      <c r="K147" s="20" t="s">
        <v>293</v>
      </c>
      <c r="L147" s="20" t="s">
        <v>37</v>
      </c>
    </row>
    <row r="148" spans="1:12" ht="63">
      <c r="A148" s="32">
        <v>130</v>
      </c>
      <c r="B148" s="18" t="s">
        <v>190</v>
      </c>
      <c r="C148" s="19" t="s">
        <v>191</v>
      </c>
      <c r="D148" s="21" t="s">
        <v>47</v>
      </c>
      <c r="E148" s="20">
        <v>2</v>
      </c>
      <c r="F148" s="21" t="s">
        <v>35</v>
      </c>
      <c r="G148" s="21" t="s">
        <v>36</v>
      </c>
      <c r="H148" s="22">
        <v>70000000</v>
      </c>
      <c r="I148" s="22">
        <f>+H148</f>
        <v>70000000</v>
      </c>
      <c r="J148" s="20" t="s">
        <v>293</v>
      </c>
      <c r="K148" s="20" t="s">
        <v>293</v>
      </c>
      <c r="L148" s="20" t="s">
        <v>37</v>
      </c>
    </row>
    <row r="149" spans="1:12" ht="51">
      <c r="A149" s="36">
        <v>131</v>
      </c>
      <c r="B149" s="18">
        <v>43211613</v>
      </c>
      <c r="C149" s="19" t="s">
        <v>192</v>
      </c>
      <c r="D149" s="21" t="s">
        <v>44</v>
      </c>
      <c r="E149" s="20">
        <v>2</v>
      </c>
      <c r="F149" s="21" t="s">
        <v>35</v>
      </c>
      <c r="G149" s="21" t="s">
        <v>36</v>
      </c>
      <c r="H149" s="22">
        <v>120000000</v>
      </c>
      <c r="I149" s="22">
        <v>120000000</v>
      </c>
      <c r="J149" s="20" t="s">
        <v>293</v>
      </c>
      <c r="K149" s="20" t="s">
        <v>293</v>
      </c>
      <c r="L149" s="20" t="s">
        <v>37</v>
      </c>
    </row>
    <row r="150" spans="1:12" ht="51">
      <c r="A150" s="42">
        <v>132</v>
      </c>
      <c r="B150" s="18">
        <v>85122201</v>
      </c>
      <c r="C150" s="20" t="s">
        <v>193</v>
      </c>
      <c r="D150" s="21" t="s">
        <v>47</v>
      </c>
      <c r="E150" s="20">
        <v>4</v>
      </c>
      <c r="F150" s="21" t="s">
        <v>35</v>
      </c>
      <c r="G150" s="21" t="s">
        <v>36</v>
      </c>
      <c r="H150" s="22">
        <v>40000000</v>
      </c>
      <c r="I150" s="22">
        <v>40000000</v>
      </c>
      <c r="J150" s="20" t="s">
        <v>293</v>
      </c>
      <c r="K150" s="20" t="s">
        <v>293</v>
      </c>
      <c r="L150" s="20" t="s">
        <v>37</v>
      </c>
    </row>
    <row r="151" spans="1:12" ht="51">
      <c r="A151" s="32">
        <v>133</v>
      </c>
      <c r="B151" s="18" t="s">
        <v>194</v>
      </c>
      <c r="C151" s="20" t="s">
        <v>195</v>
      </c>
      <c r="D151" s="21" t="s">
        <v>44</v>
      </c>
      <c r="E151" s="20">
        <v>2</v>
      </c>
      <c r="F151" s="21" t="s">
        <v>35</v>
      </c>
      <c r="G151" s="21" t="s">
        <v>36</v>
      </c>
      <c r="H151" s="22">
        <v>30000000</v>
      </c>
      <c r="I151" s="22">
        <v>30000000</v>
      </c>
      <c r="J151" s="20" t="s">
        <v>293</v>
      </c>
      <c r="K151" s="20" t="s">
        <v>293</v>
      </c>
      <c r="L151" s="20" t="s">
        <v>37</v>
      </c>
    </row>
    <row r="152" spans="1:12" ht="51">
      <c r="A152" s="32">
        <v>134</v>
      </c>
      <c r="B152" s="18">
        <v>51201608</v>
      </c>
      <c r="C152" s="20" t="s">
        <v>196</v>
      </c>
      <c r="D152" s="21" t="s">
        <v>44</v>
      </c>
      <c r="E152" s="20">
        <v>2</v>
      </c>
      <c r="F152" s="21" t="s">
        <v>35</v>
      </c>
      <c r="G152" s="21" t="s">
        <v>36</v>
      </c>
      <c r="H152" s="22">
        <v>27000000</v>
      </c>
      <c r="I152" s="22">
        <v>27000000</v>
      </c>
      <c r="J152" s="20" t="s">
        <v>293</v>
      </c>
      <c r="K152" s="20" t="s">
        <v>293</v>
      </c>
      <c r="L152" s="20" t="s">
        <v>37</v>
      </c>
    </row>
    <row r="153" spans="1:12" ht="51">
      <c r="A153" s="32">
        <v>135</v>
      </c>
      <c r="B153" s="18">
        <v>86101705</v>
      </c>
      <c r="C153" s="20" t="s">
        <v>197</v>
      </c>
      <c r="D153" s="21" t="s">
        <v>47</v>
      </c>
      <c r="E153" s="20">
        <v>10</v>
      </c>
      <c r="F153" s="21" t="s">
        <v>35</v>
      </c>
      <c r="G153" s="21" t="s">
        <v>36</v>
      </c>
      <c r="H153" s="22">
        <v>353000000</v>
      </c>
      <c r="I153" s="22">
        <v>353000000</v>
      </c>
      <c r="J153" s="20" t="s">
        <v>293</v>
      </c>
      <c r="K153" s="20" t="s">
        <v>293</v>
      </c>
      <c r="L153" s="20" t="s">
        <v>37</v>
      </c>
    </row>
    <row r="154" spans="1:12" ht="45">
      <c r="A154" s="32">
        <v>136</v>
      </c>
      <c r="B154" s="18">
        <v>92121504</v>
      </c>
      <c r="C154" s="20" t="s">
        <v>198</v>
      </c>
      <c r="D154" s="21" t="s">
        <v>41</v>
      </c>
      <c r="E154" s="20">
        <v>2</v>
      </c>
      <c r="F154" s="21" t="s">
        <v>48</v>
      </c>
      <c r="G154" s="21" t="s">
        <v>36</v>
      </c>
      <c r="H154" s="22">
        <v>1400000000</v>
      </c>
      <c r="I154" s="22">
        <f>3600000000+500000000</f>
        <v>4100000000</v>
      </c>
      <c r="J154" s="20" t="s">
        <v>293</v>
      </c>
      <c r="K154" s="20" t="s">
        <v>293</v>
      </c>
      <c r="L154" s="20" t="s">
        <v>37</v>
      </c>
    </row>
    <row r="155" spans="1:12" ht="45">
      <c r="A155" s="36">
        <v>137</v>
      </c>
      <c r="B155" s="18">
        <v>92121504</v>
      </c>
      <c r="C155" s="20" t="s">
        <v>198</v>
      </c>
      <c r="D155" s="21" t="s">
        <v>44</v>
      </c>
      <c r="E155" s="20">
        <v>2</v>
      </c>
      <c r="F155" s="21" t="s">
        <v>48</v>
      </c>
      <c r="G155" s="21" t="s">
        <v>36</v>
      </c>
      <c r="H155" s="22">
        <v>1400000000</v>
      </c>
      <c r="I155" s="22">
        <v>1400000000</v>
      </c>
      <c r="J155" s="20" t="s">
        <v>293</v>
      </c>
      <c r="K155" s="20" t="s">
        <v>293</v>
      </c>
      <c r="L155" s="20" t="s">
        <v>37</v>
      </c>
    </row>
    <row r="156" spans="1:12" ht="51">
      <c r="A156" s="42">
        <v>138</v>
      </c>
      <c r="B156" s="18">
        <v>72152605</v>
      </c>
      <c r="C156" s="20" t="s">
        <v>199</v>
      </c>
      <c r="D156" s="21" t="s">
        <v>44</v>
      </c>
      <c r="E156" s="20">
        <v>9</v>
      </c>
      <c r="F156" s="21" t="s">
        <v>35</v>
      </c>
      <c r="G156" s="21" t="s">
        <v>36</v>
      </c>
      <c r="H156" s="22">
        <v>200000000</v>
      </c>
      <c r="I156" s="22">
        <v>200000000</v>
      </c>
      <c r="J156" s="20" t="s">
        <v>293</v>
      </c>
      <c r="K156" s="20" t="s">
        <v>293</v>
      </c>
      <c r="L156" s="20" t="s">
        <v>37</v>
      </c>
    </row>
    <row r="157" spans="1:12" ht="51">
      <c r="A157" s="32">
        <v>139</v>
      </c>
      <c r="B157" s="18">
        <v>80121610</v>
      </c>
      <c r="C157" s="20" t="s">
        <v>200</v>
      </c>
      <c r="D157" s="47" t="s">
        <v>47</v>
      </c>
      <c r="E157" s="20">
        <v>12</v>
      </c>
      <c r="F157" s="21" t="s">
        <v>35</v>
      </c>
      <c r="G157" s="21" t="str">
        <f>+G156</f>
        <v>PROPIOS</v>
      </c>
      <c r="H157" s="22">
        <v>109000000</v>
      </c>
      <c r="I157" s="22">
        <v>109000000</v>
      </c>
      <c r="J157" s="20" t="s">
        <v>293</v>
      </c>
      <c r="K157" s="20" t="s">
        <v>293</v>
      </c>
      <c r="L157" s="20" t="s">
        <v>37</v>
      </c>
    </row>
    <row r="158" spans="1:12" ht="51">
      <c r="A158" s="32">
        <v>140</v>
      </c>
      <c r="B158" s="43">
        <v>80161800</v>
      </c>
      <c r="C158" s="48" t="s">
        <v>201</v>
      </c>
      <c r="D158" s="45" t="s">
        <v>44</v>
      </c>
      <c r="E158" s="49">
        <v>2</v>
      </c>
      <c r="F158" s="21" t="s">
        <v>35</v>
      </c>
      <c r="G158" s="45" t="s">
        <v>36</v>
      </c>
      <c r="H158" s="46">
        <v>230000000</v>
      </c>
      <c r="I158" s="46">
        <v>741000000</v>
      </c>
      <c r="J158" s="20" t="s">
        <v>293</v>
      </c>
      <c r="K158" s="20" t="s">
        <v>293</v>
      </c>
      <c r="L158" s="20" t="s">
        <v>37</v>
      </c>
    </row>
    <row r="159" spans="1:12" ht="51">
      <c r="A159" s="32">
        <v>141</v>
      </c>
      <c r="B159" s="18">
        <v>42142303</v>
      </c>
      <c r="C159" s="50" t="s">
        <v>202</v>
      </c>
      <c r="D159" s="21" t="s">
        <v>57</v>
      </c>
      <c r="E159" s="51">
        <v>6</v>
      </c>
      <c r="F159" s="21" t="s">
        <v>35</v>
      </c>
      <c r="G159" s="21" t="s">
        <v>36</v>
      </c>
      <c r="H159" s="22">
        <f>8735220*11</f>
        <v>96087420</v>
      </c>
      <c r="I159" s="22">
        <f>8735220*11</f>
        <v>96087420</v>
      </c>
      <c r="J159" s="20" t="s">
        <v>293</v>
      </c>
      <c r="K159" s="20" t="s">
        <v>293</v>
      </c>
      <c r="L159" s="20" t="s">
        <v>37</v>
      </c>
    </row>
    <row r="160" spans="1:12" ht="51">
      <c r="A160" s="32">
        <v>142</v>
      </c>
      <c r="B160" s="27">
        <v>93151501</v>
      </c>
      <c r="C160" s="52" t="s">
        <v>203</v>
      </c>
      <c r="D160" s="28" t="s">
        <v>44</v>
      </c>
      <c r="E160" s="53">
        <v>7</v>
      </c>
      <c r="F160" s="21" t="s">
        <v>35</v>
      </c>
      <c r="G160" s="29" t="s">
        <v>204</v>
      </c>
      <c r="H160" s="30">
        <v>200000000</v>
      </c>
      <c r="I160" s="30">
        <v>200000000</v>
      </c>
      <c r="J160" s="20" t="s">
        <v>293</v>
      </c>
      <c r="K160" s="20" t="s">
        <v>293</v>
      </c>
      <c r="L160" s="20" t="s">
        <v>37</v>
      </c>
    </row>
    <row r="161" spans="1:12" ht="51">
      <c r="A161" s="36">
        <v>143</v>
      </c>
      <c r="B161" s="27">
        <v>80141630</v>
      </c>
      <c r="C161" s="54" t="s">
        <v>205</v>
      </c>
      <c r="D161" s="20" t="s">
        <v>44</v>
      </c>
      <c r="E161" s="53">
        <v>7</v>
      </c>
      <c r="F161" s="21" t="s">
        <v>35</v>
      </c>
      <c r="G161" s="29" t="s">
        <v>204</v>
      </c>
      <c r="H161" s="30">
        <v>236193000</v>
      </c>
      <c r="I161" s="30">
        <v>289000000</v>
      </c>
      <c r="J161" s="20" t="s">
        <v>293</v>
      </c>
      <c r="K161" s="20" t="s">
        <v>293</v>
      </c>
      <c r="L161" s="20" t="s">
        <v>37</v>
      </c>
    </row>
    <row r="162" spans="1:12" ht="51">
      <c r="A162" s="42">
        <v>144</v>
      </c>
      <c r="B162" s="18">
        <v>73152108</v>
      </c>
      <c r="C162" s="20" t="s">
        <v>206</v>
      </c>
      <c r="D162" s="20" t="s">
        <v>47</v>
      </c>
      <c r="E162" s="20">
        <v>1</v>
      </c>
      <c r="F162" s="21" t="s">
        <v>35</v>
      </c>
      <c r="G162" s="21" t="s">
        <v>36</v>
      </c>
      <c r="H162" s="22">
        <v>74178133</v>
      </c>
      <c r="I162" s="22">
        <v>74178133</v>
      </c>
      <c r="J162" s="20" t="s">
        <v>293</v>
      </c>
      <c r="K162" s="20" t="s">
        <v>293</v>
      </c>
      <c r="L162" s="20" t="s">
        <v>37</v>
      </c>
    </row>
    <row r="163" spans="1:12" ht="51">
      <c r="A163" s="32">
        <v>145</v>
      </c>
      <c r="B163" s="23">
        <v>72103302</v>
      </c>
      <c r="C163" s="24" t="s">
        <v>207</v>
      </c>
      <c r="D163" s="24" t="s">
        <v>44</v>
      </c>
      <c r="E163" s="24">
        <v>1</v>
      </c>
      <c r="F163" s="21" t="s">
        <v>35</v>
      </c>
      <c r="G163" s="25" t="s">
        <v>36</v>
      </c>
      <c r="H163" s="26">
        <v>12517560</v>
      </c>
      <c r="I163" s="26">
        <v>12517560</v>
      </c>
      <c r="J163" s="20" t="s">
        <v>293</v>
      </c>
      <c r="K163" s="20" t="s">
        <v>293</v>
      </c>
      <c r="L163" s="20" t="s">
        <v>37</v>
      </c>
    </row>
    <row r="164" spans="1:12" ht="51">
      <c r="A164" s="32">
        <v>146</v>
      </c>
      <c r="B164" s="18">
        <v>83111803</v>
      </c>
      <c r="C164" s="20" t="s">
        <v>208</v>
      </c>
      <c r="D164" s="20" t="s">
        <v>57</v>
      </c>
      <c r="E164" s="20">
        <v>4</v>
      </c>
      <c r="F164" s="21" t="s">
        <v>51</v>
      </c>
      <c r="G164" s="21" t="s">
        <v>36</v>
      </c>
      <c r="H164" s="22">
        <v>4296000</v>
      </c>
      <c r="I164" s="22">
        <v>11814000</v>
      </c>
      <c r="J164" s="20" t="s">
        <v>293</v>
      </c>
      <c r="K164" s="20" t="s">
        <v>293</v>
      </c>
      <c r="L164" s="20" t="s">
        <v>37</v>
      </c>
    </row>
    <row r="165" spans="1:12" ht="51">
      <c r="A165" s="32">
        <v>147</v>
      </c>
      <c r="B165" s="27">
        <v>81112501</v>
      </c>
      <c r="C165" s="28" t="s">
        <v>209</v>
      </c>
      <c r="D165" s="28" t="s">
        <v>47</v>
      </c>
      <c r="E165" s="28">
        <v>1</v>
      </c>
      <c r="F165" s="21" t="s">
        <v>35</v>
      </c>
      <c r="G165" s="29" t="s">
        <v>36</v>
      </c>
      <c r="H165" s="30">
        <v>7000000</v>
      </c>
      <c r="I165" s="30">
        <v>7000000</v>
      </c>
      <c r="J165" s="20" t="s">
        <v>293</v>
      </c>
      <c r="K165" s="20" t="s">
        <v>293</v>
      </c>
      <c r="L165" s="20" t="s">
        <v>37</v>
      </c>
    </row>
    <row r="166" spans="1:12" ht="45">
      <c r="A166" s="32">
        <v>148</v>
      </c>
      <c r="B166" s="18">
        <v>72101507</v>
      </c>
      <c r="C166" s="20" t="s">
        <v>210</v>
      </c>
      <c r="D166" s="20" t="s">
        <v>44</v>
      </c>
      <c r="E166" s="20">
        <v>6</v>
      </c>
      <c r="F166" s="21" t="s">
        <v>48</v>
      </c>
      <c r="G166" s="21" t="s">
        <v>36</v>
      </c>
      <c r="H166" s="22">
        <v>500000000</v>
      </c>
      <c r="I166" s="22">
        <v>500000000</v>
      </c>
      <c r="J166" s="20" t="s">
        <v>293</v>
      </c>
      <c r="K166" s="20" t="s">
        <v>293</v>
      </c>
      <c r="L166" s="20" t="s">
        <v>37</v>
      </c>
    </row>
    <row r="167" spans="1:12" ht="51">
      <c r="A167" s="36">
        <v>149</v>
      </c>
      <c r="B167" s="18" t="s">
        <v>211</v>
      </c>
      <c r="C167" s="28" t="s">
        <v>212</v>
      </c>
      <c r="D167" s="20" t="s">
        <v>44</v>
      </c>
      <c r="E167" s="20">
        <v>11</v>
      </c>
      <c r="F167" s="21" t="s">
        <v>35</v>
      </c>
      <c r="G167" s="21" t="s">
        <v>36</v>
      </c>
      <c r="H167" s="22">
        <v>150000000</v>
      </c>
      <c r="I167" s="22">
        <v>150000000</v>
      </c>
      <c r="J167" s="20" t="s">
        <v>293</v>
      </c>
      <c r="K167" s="20" t="s">
        <v>293</v>
      </c>
      <c r="L167" s="20" t="s">
        <v>37</v>
      </c>
    </row>
    <row r="168" spans="1:12" ht="51">
      <c r="A168" s="42">
        <v>150</v>
      </c>
      <c r="B168" s="18" t="s">
        <v>213</v>
      </c>
      <c r="C168" s="55" t="s">
        <v>285</v>
      </c>
      <c r="D168" s="20" t="s">
        <v>44</v>
      </c>
      <c r="E168" s="51">
        <v>9</v>
      </c>
      <c r="F168" s="21" t="s">
        <v>35</v>
      </c>
      <c r="G168" s="21" t="s">
        <v>36</v>
      </c>
      <c r="H168" s="22">
        <v>12000000</v>
      </c>
      <c r="I168" s="22">
        <v>12000000</v>
      </c>
      <c r="J168" s="20" t="s">
        <v>293</v>
      </c>
      <c r="K168" s="20" t="s">
        <v>293</v>
      </c>
      <c r="L168" s="20" t="s">
        <v>37</v>
      </c>
    </row>
    <row r="169" spans="1:12" ht="51">
      <c r="A169" s="32">
        <v>151</v>
      </c>
      <c r="B169" s="56">
        <v>72154201</v>
      </c>
      <c r="C169" s="28" t="s">
        <v>214</v>
      </c>
      <c r="D169" s="20" t="s">
        <v>41</v>
      </c>
      <c r="E169" s="51">
        <v>10</v>
      </c>
      <c r="F169" s="21" t="s">
        <v>35</v>
      </c>
      <c r="G169" s="21" t="s">
        <v>36</v>
      </c>
      <c r="H169" s="22">
        <v>45000000</v>
      </c>
      <c r="I169" s="22">
        <v>45000000</v>
      </c>
      <c r="J169" s="20" t="s">
        <v>293</v>
      </c>
      <c r="K169" s="20" t="s">
        <v>293</v>
      </c>
      <c r="L169" s="20" t="s">
        <v>37</v>
      </c>
    </row>
    <row r="170" spans="1:12" ht="51">
      <c r="A170" s="32">
        <v>152</v>
      </c>
      <c r="B170" s="56">
        <v>82121502</v>
      </c>
      <c r="C170" s="28" t="s">
        <v>215</v>
      </c>
      <c r="D170" s="20" t="s">
        <v>41</v>
      </c>
      <c r="E170" s="51">
        <v>2</v>
      </c>
      <c r="F170" s="21" t="s">
        <v>35</v>
      </c>
      <c r="G170" s="21" t="s">
        <v>36</v>
      </c>
      <c r="H170" s="22">
        <v>70000000</v>
      </c>
      <c r="I170" s="22">
        <v>70000000</v>
      </c>
      <c r="J170" s="20" t="s">
        <v>293</v>
      </c>
      <c r="K170" s="20" t="s">
        <v>293</v>
      </c>
      <c r="L170" s="20" t="s">
        <v>37</v>
      </c>
    </row>
    <row r="171" spans="1:12" ht="51">
      <c r="A171" s="32">
        <v>153</v>
      </c>
      <c r="B171" s="27">
        <v>1017170</v>
      </c>
      <c r="C171" s="28" t="s">
        <v>216</v>
      </c>
      <c r="D171" s="28" t="s">
        <v>65</v>
      </c>
      <c r="E171" s="53">
        <v>1</v>
      </c>
      <c r="F171" s="21" t="s">
        <v>35</v>
      </c>
      <c r="G171" s="29" t="s">
        <v>36</v>
      </c>
      <c r="H171" s="22">
        <v>3000000</v>
      </c>
      <c r="I171" s="22">
        <v>3000000</v>
      </c>
      <c r="J171" s="20" t="s">
        <v>293</v>
      </c>
      <c r="K171" s="20" t="s">
        <v>293</v>
      </c>
      <c r="L171" s="20" t="s">
        <v>37</v>
      </c>
    </row>
    <row r="172" spans="1:12" ht="51">
      <c r="A172" s="32">
        <v>154</v>
      </c>
      <c r="B172" s="18">
        <v>72101507</v>
      </c>
      <c r="C172" s="28" t="s">
        <v>217</v>
      </c>
      <c r="D172" s="20" t="s">
        <v>47</v>
      </c>
      <c r="E172" s="51">
        <v>10</v>
      </c>
      <c r="F172" s="21" t="s">
        <v>35</v>
      </c>
      <c r="G172" s="57" t="s">
        <v>36</v>
      </c>
      <c r="H172" s="22">
        <v>9000000</v>
      </c>
      <c r="I172" s="22">
        <v>9000000</v>
      </c>
      <c r="J172" s="20" t="s">
        <v>293</v>
      </c>
      <c r="K172" s="20" t="s">
        <v>293</v>
      </c>
      <c r="L172" s="20" t="s">
        <v>37</v>
      </c>
    </row>
    <row r="173" spans="1:12" ht="51">
      <c r="A173" s="36">
        <v>155</v>
      </c>
      <c r="B173" s="56">
        <v>42121513</v>
      </c>
      <c r="C173" s="28" t="s">
        <v>218</v>
      </c>
      <c r="D173" s="20" t="s">
        <v>57</v>
      </c>
      <c r="E173" s="51">
        <v>2</v>
      </c>
      <c r="F173" s="21" t="s">
        <v>35</v>
      </c>
      <c r="G173" s="57" t="s">
        <v>36</v>
      </c>
      <c r="H173" s="22">
        <v>250000000</v>
      </c>
      <c r="I173" s="22">
        <v>250000000</v>
      </c>
      <c r="J173" s="20" t="s">
        <v>293</v>
      </c>
      <c r="K173" s="20" t="s">
        <v>293</v>
      </c>
      <c r="L173" s="20" t="s">
        <v>37</v>
      </c>
    </row>
    <row r="174" spans="1:12" ht="51">
      <c r="A174" s="42">
        <v>156</v>
      </c>
      <c r="B174" s="43">
        <v>42251502</v>
      </c>
      <c r="C174" s="28" t="s">
        <v>219</v>
      </c>
      <c r="D174" s="20" t="s">
        <v>47</v>
      </c>
      <c r="E174" s="44">
        <v>3</v>
      </c>
      <c r="F174" s="21" t="s">
        <v>35</v>
      </c>
      <c r="G174" s="45" t="s">
        <v>36</v>
      </c>
      <c r="H174" s="22">
        <v>37000000</v>
      </c>
      <c r="I174" s="22">
        <v>37000000</v>
      </c>
      <c r="J174" s="20" t="s">
        <v>293</v>
      </c>
      <c r="K174" s="20" t="s">
        <v>293</v>
      </c>
      <c r="L174" s="20" t="s">
        <v>37</v>
      </c>
    </row>
    <row r="175" spans="1:12" ht="51">
      <c r="A175" s="32">
        <v>157</v>
      </c>
      <c r="B175" s="18" t="s">
        <v>220</v>
      </c>
      <c r="C175" s="28" t="s">
        <v>221</v>
      </c>
      <c r="D175" s="20" t="s">
        <v>44</v>
      </c>
      <c r="E175" s="20">
        <v>10</v>
      </c>
      <c r="F175" s="21" t="s">
        <v>35</v>
      </c>
      <c r="G175" s="21" t="s">
        <v>36</v>
      </c>
      <c r="H175" s="22">
        <v>30000000</v>
      </c>
      <c r="I175" s="22">
        <v>30000000</v>
      </c>
      <c r="J175" s="20" t="s">
        <v>293</v>
      </c>
      <c r="K175" s="20" t="s">
        <v>293</v>
      </c>
      <c r="L175" s="20" t="s">
        <v>37</v>
      </c>
    </row>
    <row r="176" spans="1:12" ht="51">
      <c r="A176" s="32">
        <v>158</v>
      </c>
      <c r="B176" s="18">
        <v>26121539</v>
      </c>
      <c r="C176" s="28" t="s">
        <v>222</v>
      </c>
      <c r="D176" s="20" t="s">
        <v>44</v>
      </c>
      <c r="E176" s="53">
        <v>3</v>
      </c>
      <c r="F176" s="21" t="s">
        <v>35</v>
      </c>
      <c r="G176" s="58" t="str">
        <f>+G165</f>
        <v>PROPIOS</v>
      </c>
      <c r="H176" s="22">
        <v>94830000</v>
      </c>
      <c r="I176" s="22">
        <v>94830000</v>
      </c>
      <c r="J176" s="20" t="s">
        <v>293</v>
      </c>
      <c r="K176" s="20" t="s">
        <v>293</v>
      </c>
      <c r="L176" s="20" t="s">
        <v>37</v>
      </c>
    </row>
    <row r="177" spans="1:12" ht="51">
      <c r="A177" s="32">
        <v>159</v>
      </c>
      <c r="B177" s="18">
        <v>39121635</v>
      </c>
      <c r="C177" s="28" t="s">
        <v>223</v>
      </c>
      <c r="D177" s="20" t="s">
        <v>47</v>
      </c>
      <c r="E177" s="51">
        <v>2</v>
      </c>
      <c r="F177" s="21" t="s">
        <v>35</v>
      </c>
      <c r="G177" s="57" t="str">
        <f>+G167</f>
        <v>PROPIOS</v>
      </c>
      <c r="H177" s="22">
        <v>56000000</v>
      </c>
      <c r="I177" s="22">
        <f>+H177</f>
        <v>56000000</v>
      </c>
      <c r="J177" s="20" t="s">
        <v>293</v>
      </c>
      <c r="K177" s="20" t="s">
        <v>293</v>
      </c>
      <c r="L177" s="20" t="s">
        <v>37</v>
      </c>
    </row>
    <row r="178" spans="1:12" ht="51">
      <c r="A178" s="32">
        <v>160</v>
      </c>
      <c r="B178" s="18">
        <v>72102103</v>
      </c>
      <c r="C178" s="28" t="s">
        <v>224</v>
      </c>
      <c r="D178" s="20" t="s">
        <v>47</v>
      </c>
      <c r="E178" s="51">
        <v>9</v>
      </c>
      <c r="F178" s="21" t="s">
        <v>35</v>
      </c>
      <c r="G178" s="57" t="str">
        <f>+G168</f>
        <v>PROPIOS</v>
      </c>
      <c r="H178" s="22">
        <v>150000000</v>
      </c>
      <c r="I178" s="22">
        <v>150000000</v>
      </c>
      <c r="J178" s="20" t="s">
        <v>293</v>
      </c>
      <c r="K178" s="20" t="s">
        <v>293</v>
      </c>
      <c r="L178" s="20" t="s">
        <v>37</v>
      </c>
    </row>
    <row r="179" spans="1:12" ht="51">
      <c r="A179" s="36">
        <v>161</v>
      </c>
      <c r="B179" s="56">
        <v>47131905</v>
      </c>
      <c r="C179" s="28" t="s">
        <v>286</v>
      </c>
      <c r="D179" s="20" t="s">
        <v>47</v>
      </c>
      <c r="E179" s="51">
        <v>3</v>
      </c>
      <c r="F179" s="21" t="s">
        <v>35</v>
      </c>
      <c r="G179" s="57" t="str">
        <f>+G169</f>
        <v>PROPIOS</v>
      </c>
      <c r="H179" s="22">
        <v>20000000</v>
      </c>
      <c r="I179" s="22">
        <v>20000000</v>
      </c>
      <c r="J179" s="20" t="s">
        <v>293</v>
      </c>
      <c r="K179" s="20" t="s">
        <v>293</v>
      </c>
      <c r="L179" s="20" t="s">
        <v>37</v>
      </c>
    </row>
    <row r="180" spans="1:12" ht="51">
      <c r="A180" s="42">
        <v>162</v>
      </c>
      <c r="B180" s="18">
        <v>91111502</v>
      </c>
      <c r="C180" s="28" t="s">
        <v>225</v>
      </c>
      <c r="D180" s="20" t="s">
        <v>41</v>
      </c>
      <c r="E180" s="20">
        <v>2</v>
      </c>
      <c r="F180" s="21" t="s">
        <v>35</v>
      </c>
      <c r="G180" s="21" t="s">
        <v>36</v>
      </c>
      <c r="H180" s="22">
        <v>610000000</v>
      </c>
      <c r="I180" s="22">
        <v>610000000</v>
      </c>
      <c r="J180" s="20" t="s">
        <v>293</v>
      </c>
      <c r="K180" s="20" t="s">
        <v>293</v>
      </c>
      <c r="L180" s="20" t="s">
        <v>37</v>
      </c>
    </row>
    <row r="181" spans="1:12" ht="51">
      <c r="A181" s="32">
        <v>163</v>
      </c>
      <c r="B181" s="56" t="s">
        <v>226</v>
      </c>
      <c r="C181" s="28" t="s">
        <v>227</v>
      </c>
      <c r="D181" s="20" t="s">
        <v>53</v>
      </c>
      <c r="E181" s="51">
        <v>4</v>
      </c>
      <c r="F181" s="21" t="s">
        <v>35</v>
      </c>
      <c r="G181" s="57" t="s">
        <v>36</v>
      </c>
      <c r="H181" s="22">
        <f>9500000*4</f>
        <v>38000000</v>
      </c>
      <c r="I181" s="22">
        <f>85500000</f>
        <v>85500000</v>
      </c>
      <c r="J181" s="20" t="s">
        <v>293</v>
      </c>
      <c r="K181" s="20" t="s">
        <v>293</v>
      </c>
      <c r="L181" s="20" t="s">
        <v>37</v>
      </c>
    </row>
    <row r="182" spans="1:12" ht="51">
      <c r="A182" s="32">
        <v>164</v>
      </c>
      <c r="B182" s="56" t="s">
        <v>228</v>
      </c>
      <c r="C182" s="28" t="s">
        <v>229</v>
      </c>
      <c r="D182" s="20" t="s">
        <v>53</v>
      </c>
      <c r="E182" s="51">
        <v>2</v>
      </c>
      <c r="F182" s="21" t="s">
        <v>35</v>
      </c>
      <c r="G182" s="57" t="s">
        <v>36</v>
      </c>
      <c r="H182" s="22">
        <v>50000000</v>
      </c>
      <c r="I182" s="22">
        <v>50000000</v>
      </c>
      <c r="J182" s="20" t="s">
        <v>293</v>
      </c>
      <c r="K182" s="20" t="s">
        <v>293</v>
      </c>
      <c r="L182" s="20" t="s">
        <v>37</v>
      </c>
    </row>
    <row r="183" spans="1:12" ht="51">
      <c r="A183" s="32">
        <v>165</v>
      </c>
      <c r="B183" s="56" t="s">
        <v>230</v>
      </c>
      <c r="C183" s="28" t="s">
        <v>231</v>
      </c>
      <c r="D183" s="20" t="s">
        <v>44</v>
      </c>
      <c r="E183" s="51">
        <v>2</v>
      </c>
      <c r="F183" s="21" t="s">
        <v>35</v>
      </c>
      <c r="G183" s="57" t="s">
        <v>36</v>
      </c>
      <c r="H183" s="22">
        <v>75000000</v>
      </c>
      <c r="I183" s="22">
        <v>75000000</v>
      </c>
      <c r="J183" s="20" t="s">
        <v>293</v>
      </c>
      <c r="K183" s="20" t="s">
        <v>293</v>
      </c>
      <c r="L183" s="20" t="s">
        <v>37</v>
      </c>
    </row>
    <row r="184" spans="1:12" ht="51">
      <c r="A184" s="32">
        <v>166</v>
      </c>
      <c r="B184" s="56">
        <v>72154105</v>
      </c>
      <c r="C184" s="28" t="s">
        <v>232</v>
      </c>
      <c r="D184" s="20" t="s">
        <v>44</v>
      </c>
      <c r="E184" s="51">
        <v>3</v>
      </c>
      <c r="F184" s="21" t="s">
        <v>35</v>
      </c>
      <c r="G184" s="57" t="s">
        <v>36</v>
      </c>
      <c r="H184" s="22">
        <v>150000000</v>
      </c>
      <c r="I184" s="22">
        <v>150000000</v>
      </c>
      <c r="J184" s="20" t="s">
        <v>293</v>
      </c>
      <c r="K184" s="20" t="s">
        <v>293</v>
      </c>
      <c r="L184" s="20" t="s">
        <v>37</v>
      </c>
    </row>
    <row r="185" spans="1:12" ht="51">
      <c r="A185" s="36">
        <v>167</v>
      </c>
      <c r="B185" s="56" t="s">
        <v>233</v>
      </c>
      <c r="C185" s="28" t="s">
        <v>287</v>
      </c>
      <c r="D185" s="20" t="s">
        <v>44</v>
      </c>
      <c r="E185" s="51">
        <v>2</v>
      </c>
      <c r="F185" s="21" t="s">
        <v>35</v>
      </c>
      <c r="G185" s="57" t="s">
        <v>36</v>
      </c>
      <c r="H185" s="22">
        <v>10000000</v>
      </c>
      <c r="I185" s="22">
        <v>10000000</v>
      </c>
      <c r="J185" s="20" t="s">
        <v>293</v>
      </c>
      <c r="K185" s="20" t="s">
        <v>293</v>
      </c>
      <c r="L185" s="20" t="s">
        <v>37</v>
      </c>
    </row>
    <row r="186" spans="1:12" ht="51">
      <c r="A186" s="42">
        <v>168</v>
      </c>
      <c r="B186" s="59">
        <v>72101509</v>
      </c>
      <c r="C186" s="28" t="s">
        <v>234</v>
      </c>
      <c r="D186" s="20" t="s">
        <v>44</v>
      </c>
      <c r="E186" s="51">
        <v>3</v>
      </c>
      <c r="F186" s="21" t="s">
        <v>35</v>
      </c>
      <c r="G186" s="61" t="s">
        <v>36</v>
      </c>
      <c r="H186" s="22">
        <v>40000000</v>
      </c>
      <c r="I186" s="22">
        <v>40000000</v>
      </c>
      <c r="J186" s="20" t="s">
        <v>293</v>
      </c>
      <c r="K186" s="20" t="s">
        <v>293</v>
      </c>
      <c r="L186" s="20" t="s">
        <v>37</v>
      </c>
    </row>
    <row r="187" spans="1:12" ht="51">
      <c r="A187" s="32">
        <v>169</v>
      </c>
      <c r="B187" s="56" t="s">
        <v>235</v>
      </c>
      <c r="C187" s="28" t="s">
        <v>236</v>
      </c>
      <c r="D187" s="20" t="s">
        <v>57</v>
      </c>
      <c r="E187" s="51">
        <v>1</v>
      </c>
      <c r="F187" s="21" t="s">
        <v>51</v>
      </c>
      <c r="G187" s="57" t="s">
        <v>36</v>
      </c>
      <c r="H187" s="22">
        <v>6000000</v>
      </c>
      <c r="I187" s="22">
        <v>6000000</v>
      </c>
      <c r="J187" s="20" t="s">
        <v>293</v>
      </c>
      <c r="K187" s="20" t="s">
        <v>293</v>
      </c>
      <c r="L187" s="20" t="s">
        <v>37</v>
      </c>
    </row>
    <row r="188" spans="1:12" ht="51">
      <c r="A188" s="32">
        <v>170</v>
      </c>
      <c r="B188" s="62">
        <v>85122201</v>
      </c>
      <c r="C188" s="28" t="s">
        <v>288</v>
      </c>
      <c r="D188" s="20" t="s">
        <v>47</v>
      </c>
      <c r="E188" s="44">
        <v>3</v>
      </c>
      <c r="F188" s="21" t="s">
        <v>35</v>
      </c>
      <c r="G188" s="63" t="str">
        <f>+G152</f>
        <v>PROPIOS</v>
      </c>
      <c r="H188" s="22">
        <v>20000000</v>
      </c>
      <c r="I188" s="22">
        <v>20000000</v>
      </c>
      <c r="J188" s="20" t="s">
        <v>293</v>
      </c>
      <c r="K188" s="20" t="s">
        <v>293</v>
      </c>
      <c r="L188" s="20" t="s">
        <v>37</v>
      </c>
    </row>
    <row r="189" spans="1:12" ht="51">
      <c r="A189" s="32">
        <v>171</v>
      </c>
      <c r="B189" s="59">
        <v>53131616</v>
      </c>
      <c r="C189" s="44" t="s">
        <v>237</v>
      </c>
      <c r="D189" s="24" t="s">
        <v>44</v>
      </c>
      <c r="E189" s="60">
        <v>6</v>
      </c>
      <c r="F189" s="25" t="s">
        <v>35</v>
      </c>
      <c r="G189" s="61" t="str">
        <f>+G188</f>
        <v>PROPIOS</v>
      </c>
      <c r="H189" s="26">
        <v>25000000</v>
      </c>
      <c r="I189" s="26">
        <v>25000000</v>
      </c>
      <c r="J189" s="20" t="s">
        <v>293</v>
      </c>
      <c r="K189" s="20" t="s">
        <v>293</v>
      </c>
      <c r="L189" s="20" t="s">
        <v>37</v>
      </c>
    </row>
    <row r="190" spans="1:12" ht="51">
      <c r="A190" s="32">
        <v>172</v>
      </c>
      <c r="B190" s="56">
        <v>81112205</v>
      </c>
      <c r="C190" s="20" t="s">
        <v>238</v>
      </c>
      <c r="D190" s="20" t="s">
        <v>44</v>
      </c>
      <c r="E190" s="51">
        <v>12</v>
      </c>
      <c r="F190" s="21" t="s">
        <v>35</v>
      </c>
      <c r="G190" s="57" t="str">
        <f>+G189</f>
        <v>PROPIOS</v>
      </c>
      <c r="H190" s="22">
        <v>11000000</v>
      </c>
      <c r="I190" s="22">
        <v>11000000</v>
      </c>
      <c r="J190" s="20" t="s">
        <v>293</v>
      </c>
      <c r="K190" s="20" t="s">
        <v>293</v>
      </c>
      <c r="L190" s="20" t="s">
        <v>37</v>
      </c>
    </row>
    <row r="191" spans="1:12" ht="51">
      <c r="A191" s="36">
        <v>173</v>
      </c>
      <c r="B191" s="64" t="s">
        <v>239</v>
      </c>
      <c r="C191" s="28" t="s">
        <v>240</v>
      </c>
      <c r="D191" s="28" t="s">
        <v>41</v>
      </c>
      <c r="E191" s="53">
        <v>3</v>
      </c>
      <c r="F191" s="29" t="s">
        <v>35</v>
      </c>
      <c r="G191" s="29" t="s">
        <v>36</v>
      </c>
      <c r="H191" s="30">
        <v>510000000</v>
      </c>
      <c r="I191" s="30">
        <v>1500000000</v>
      </c>
      <c r="J191" s="20" t="s">
        <v>293</v>
      </c>
      <c r="K191" s="20" t="s">
        <v>293</v>
      </c>
      <c r="L191" s="20" t="s">
        <v>37</v>
      </c>
    </row>
    <row r="192" spans="1:12" ht="63">
      <c r="A192" s="42">
        <v>174</v>
      </c>
      <c r="B192" s="56" t="s">
        <v>241</v>
      </c>
      <c r="C192" s="28" t="s">
        <v>242</v>
      </c>
      <c r="D192" s="20" t="s">
        <v>57</v>
      </c>
      <c r="E192" s="51">
        <v>3</v>
      </c>
      <c r="F192" s="21" t="s">
        <v>35</v>
      </c>
      <c r="G192" s="21" t="s">
        <v>36</v>
      </c>
      <c r="H192" s="22">
        <v>281000000</v>
      </c>
      <c r="I192" s="22">
        <v>800000000</v>
      </c>
      <c r="J192" s="20" t="s">
        <v>293</v>
      </c>
      <c r="K192" s="20" t="s">
        <v>293</v>
      </c>
      <c r="L192" s="20" t="s">
        <v>37</v>
      </c>
    </row>
    <row r="193" spans="1:12" ht="51">
      <c r="A193" s="32">
        <v>175</v>
      </c>
      <c r="B193" s="56">
        <v>42241704</v>
      </c>
      <c r="C193" s="20" t="s">
        <v>243</v>
      </c>
      <c r="D193" s="20" t="s">
        <v>41</v>
      </c>
      <c r="E193" s="51">
        <v>3</v>
      </c>
      <c r="F193" s="21" t="s">
        <v>51</v>
      </c>
      <c r="G193" s="21" t="s">
        <v>36</v>
      </c>
      <c r="H193" s="22">
        <v>200000000</v>
      </c>
      <c r="I193" s="22">
        <v>600000000</v>
      </c>
      <c r="J193" s="20" t="s">
        <v>293</v>
      </c>
      <c r="K193" s="20" t="s">
        <v>293</v>
      </c>
      <c r="L193" s="20" t="s">
        <v>37</v>
      </c>
    </row>
    <row r="194" spans="1:12" ht="51">
      <c r="A194" s="32">
        <v>176</v>
      </c>
      <c r="B194" s="56" t="s">
        <v>244</v>
      </c>
      <c r="C194" s="28" t="s">
        <v>245</v>
      </c>
      <c r="D194" s="20" t="s">
        <v>57</v>
      </c>
      <c r="E194" s="51">
        <v>3</v>
      </c>
      <c r="F194" s="21" t="s">
        <v>51</v>
      </c>
      <c r="G194" s="57" t="s">
        <v>36</v>
      </c>
      <c r="H194" s="22">
        <f>296400000*3+13500000</f>
        <v>902700000</v>
      </c>
      <c r="I194" s="22">
        <v>1600000000</v>
      </c>
      <c r="J194" s="20" t="s">
        <v>293</v>
      </c>
      <c r="K194" s="20" t="s">
        <v>293</v>
      </c>
      <c r="L194" s="20" t="s">
        <v>37</v>
      </c>
    </row>
    <row r="195" spans="1:12" ht="51">
      <c r="A195" s="32">
        <v>177</v>
      </c>
      <c r="B195" s="64" t="s">
        <v>246</v>
      </c>
      <c r="C195" s="28" t="s">
        <v>247</v>
      </c>
      <c r="D195" s="65" t="s">
        <v>47</v>
      </c>
      <c r="E195" s="53">
        <v>3</v>
      </c>
      <c r="F195" s="29" t="s">
        <v>51</v>
      </c>
      <c r="G195" s="58" t="s">
        <v>36</v>
      </c>
      <c r="H195" s="22">
        <v>185000000</v>
      </c>
      <c r="I195" s="22">
        <v>617000000</v>
      </c>
      <c r="J195" s="20" t="s">
        <v>293</v>
      </c>
      <c r="K195" s="20" t="s">
        <v>293</v>
      </c>
      <c r="L195" s="20" t="s">
        <v>37</v>
      </c>
    </row>
    <row r="196" spans="1:12" ht="51">
      <c r="A196" s="32">
        <v>178</v>
      </c>
      <c r="B196" s="59">
        <v>42231501</v>
      </c>
      <c r="C196" s="28" t="s">
        <v>248</v>
      </c>
      <c r="D196" s="66" t="s">
        <v>47</v>
      </c>
      <c r="E196" s="60">
        <v>3</v>
      </c>
      <c r="F196" s="25" t="s">
        <v>51</v>
      </c>
      <c r="G196" s="61" t="s">
        <v>36</v>
      </c>
      <c r="H196" s="22">
        <v>150000000</v>
      </c>
      <c r="I196" s="22">
        <v>300000000</v>
      </c>
      <c r="J196" s="20" t="s">
        <v>293</v>
      </c>
      <c r="K196" s="20" t="s">
        <v>293</v>
      </c>
      <c r="L196" s="20" t="s">
        <v>37</v>
      </c>
    </row>
    <row r="197" spans="1:12" ht="51">
      <c r="A197" s="36">
        <v>179</v>
      </c>
      <c r="B197" s="18">
        <v>80111700</v>
      </c>
      <c r="C197" s="28" t="s">
        <v>104</v>
      </c>
      <c r="D197" s="20" t="s">
        <v>57</v>
      </c>
      <c r="E197" s="51">
        <v>3</v>
      </c>
      <c r="F197" s="21" t="s">
        <v>51</v>
      </c>
      <c r="G197" s="38" t="s">
        <v>36</v>
      </c>
      <c r="H197" s="22">
        <v>837466515</v>
      </c>
      <c r="I197" s="22">
        <v>837466515</v>
      </c>
      <c r="J197" s="20" t="s">
        <v>293</v>
      </c>
      <c r="K197" s="20" t="s">
        <v>293</v>
      </c>
      <c r="L197" s="20" t="s">
        <v>37</v>
      </c>
    </row>
    <row r="198" spans="1:12" ht="51">
      <c r="A198" s="42">
        <v>180</v>
      </c>
      <c r="B198" s="27">
        <v>80111700</v>
      </c>
      <c r="C198" s="28" t="s">
        <v>104</v>
      </c>
      <c r="D198" s="20" t="s">
        <v>142</v>
      </c>
      <c r="E198" s="53">
        <v>3</v>
      </c>
      <c r="F198" s="29" t="s">
        <v>51</v>
      </c>
      <c r="G198" s="39" t="s">
        <v>36</v>
      </c>
      <c r="H198" s="22">
        <v>41809540666</v>
      </c>
      <c r="I198" s="22">
        <v>41809540666</v>
      </c>
      <c r="J198" s="20" t="s">
        <v>293</v>
      </c>
      <c r="K198" s="20" t="s">
        <v>293</v>
      </c>
      <c r="L198" s="20" t="s">
        <v>37</v>
      </c>
    </row>
    <row r="199" spans="1:12" ht="51">
      <c r="A199" s="32">
        <v>181</v>
      </c>
      <c r="B199" s="18">
        <v>93151501</v>
      </c>
      <c r="C199" s="20" t="s">
        <v>249</v>
      </c>
      <c r="D199" s="20" t="s">
        <v>41</v>
      </c>
      <c r="E199" s="51">
        <v>3</v>
      </c>
      <c r="F199" s="21" t="s">
        <v>35</v>
      </c>
      <c r="G199" s="57" t="s">
        <v>36</v>
      </c>
      <c r="H199" s="22">
        <v>75000000</v>
      </c>
      <c r="I199" s="22">
        <v>250000000</v>
      </c>
      <c r="J199" s="20" t="s">
        <v>293</v>
      </c>
      <c r="K199" s="20" t="s">
        <v>293</v>
      </c>
      <c r="L199" s="20" t="s">
        <v>37</v>
      </c>
    </row>
    <row r="200" spans="1:12" ht="51">
      <c r="A200" s="32">
        <v>182</v>
      </c>
      <c r="B200" s="18">
        <v>80111701</v>
      </c>
      <c r="C200" s="28" t="s">
        <v>106</v>
      </c>
      <c r="D200" s="20" t="s">
        <v>57</v>
      </c>
      <c r="E200" s="20">
        <v>2</v>
      </c>
      <c r="F200" s="21" t="s">
        <v>51</v>
      </c>
      <c r="G200" s="21" t="s">
        <v>36</v>
      </c>
      <c r="H200" s="22">
        <v>54065999</v>
      </c>
      <c r="I200" s="22">
        <v>54065999</v>
      </c>
      <c r="J200" s="20" t="s">
        <v>293</v>
      </c>
      <c r="K200" s="20" t="s">
        <v>293</v>
      </c>
      <c r="L200" s="20" t="s">
        <v>37</v>
      </c>
    </row>
    <row r="201" spans="1:12" ht="51">
      <c r="A201" s="32">
        <v>183</v>
      </c>
      <c r="B201" s="43">
        <v>80111701</v>
      </c>
      <c r="C201" s="28" t="s">
        <v>106</v>
      </c>
      <c r="D201" s="20" t="s">
        <v>142</v>
      </c>
      <c r="E201" s="44">
        <v>6</v>
      </c>
      <c r="F201" s="45" t="s">
        <v>51</v>
      </c>
      <c r="G201" s="45" t="s">
        <v>36</v>
      </c>
      <c r="H201" s="22">
        <v>21473956592</v>
      </c>
      <c r="I201" s="22">
        <v>21473956592</v>
      </c>
      <c r="J201" s="20" t="s">
        <v>293</v>
      </c>
      <c r="K201" s="20" t="s">
        <v>293</v>
      </c>
      <c r="L201" s="20" t="s">
        <v>37</v>
      </c>
    </row>
    <row r="202" spans="1:12" ht="51">
      <c r="A202" s="32">
        <v>184</v>
      </c>
      <c r="B202" s="18">
        <v>80111707</v>
      </c>
      <c r="C202" s="28" t="s">
        <v>107</v>
      </c>
      <c r="D202" s="20" t="s">
        <v>57</v>
      </c>
      <c r="E202" s="32">
        <v>3</v>
      </c>
      <c r="F202" s="21" t="s">
        <v>51</v>
      </c>
      <c r="G202" s="38" t="s">
        <v>36</v>
      </c>
      <c r="H202" s="22">
        <v>32456001</v>
      </c>
      <c r="I202" s="22">
        <v>32456001</v>
      </c>
      <c r="J202" s="20" t="s">
        <v>293</v>
      </c>
      <c r="K202" s="20" t="s">
        <v>293</v>
      </c>
      <c r="L202" s="20" t="s">
        <v>37</v>
      </c>
    </row>
    <row r="203" spans="1:12" ht="51">
      <c r="A203" s="36">
        <v>185</v>
      </c>
      <c r="B203" s="27">
        <v>80111707</v>
      </c>
      <c r="C203" s="28" t="s">
        <v>107</v>
      </c>
      <c r="D203" s="29" t="s">
        <v>142</v>
      </c>
      <c r="E203" s="42">
        <v>3</v>
      </c>
      <c r="F203" s="29" t="s">
        <v>51</v>
      </c>
      <c r="G203" s="39" t="s">
        <v>36</v>
      </c>
      <c r="H203" s="22">
        <v>6111913343</v>
      </c>
      <c r="I203" s="22">
        <v>6111913343</v>
      </c>
      <c r="J203" s="20" t="s">
        <v>293</v>
      </c>
      <c r="K203" s="20" t="s">
        <v>293</v>
      </c>
      <c r="L203" s="20" t="s">
        <v>37</v>
      </c>
    </row>
    <row r="204" spans="1:12" ht="63">
      <c r="A204" s="42">
        <v>186</v>
      </c>
      <c r="B204" s="56" t="s">
        <v>250</v>
      </c>
      <c r="C204" s="28" t="s">
        <v>251</v>
      </c>
      <c r="D204" s="20" t="s">
        <v>47</v>
      </c>
      <c r="E204" s="51">
        <v>4</v>
      </c>
      <c r="F204" s="57" t="s">
        <v>48</v>
      </c>
      <c r="G204" s="57" t="s">
        <v>36</v>
      </c>
      <c r="H204" s="22">
        <v>1400000000</v>
      </c>
      <c r="I204" s="22">
        <v>1400000000</v>
      </c>
      <c r="J204" s="20" t="s">
        <v>293</v>
      </c>
      <c r="K204" s="20" t="s">
        <v>293</v>
      </c>
      <c r="L204" s="20" t="s">
        <v>37</v>
      </c>
    </row>
    <row r="205" spans="1:12" ht="51">
      <c r="A205" s="32">
        <v>187</v>
      </c>
      <c r="B205" s="27">
        <v>42191906</v>
      </c>
      <c r="C205" s="28" t="s">
        <v>252</v>
      </c>
      <c r="D205" s="20" t="s">
        <v>44</v>
      </c>
      <c r="E205" s="51">
        <v>2</v>
      </c>
      <c r="F205" s="21" t="s">
        <v>35</v>
      </c>
      <c r="G205" s="57" t="s">
        <v>36</v>
      </c>
      <c r="H205" s="22">
        <v>50000000</v>
      </c>
      <c r="I205" s="22">
        <v>50000000</v>
      </c>
      <c r="J205" s="20" t="s">
        <v>293</v>
      </c>
      <c r="K205" s="20" t="s">
        <v>293</v>
      </c>
      <c r="L205" s="20" t="s">
        <v>37</v>
      </c>
    </row>
    <row r="206" spans="1:12" ht="51">
      <c r="A206" s="32">
        <v>188</v>
      </c>
      <c r="B206" s="56">
        <v>85122109</v>
      </c>
      <c r="C206" s="28" t="s">
        <v>253</v>
      </c>
      <c r="D206" s="20" t="s">
        <v>47</v>
      </c>
      <c r="E206" s="51">
        <v>4</v>
      </c>
      <c r="F206" s="21" t="s">
        <v>35</v>
      </c>
      <c r="G206" s="57" t="s">
        <v>254</v>
      </c>
      <c r="H206" s="22">
        <v>49280000</v>
      </c>
      <c r="I206" s="22">
        <v>49280000</v>
      </c>
      <c r="J206" s="20" t="s">
        <v>293</v>
      </c>
      <c r="K206" s="20" t="s">
        <v>293</v>
      </c>
      <c r="L206" s="20" t="s">
        <v>37</v>
      </c>
    </row>
    <row r="207" spans="1:12" ht="51">
      <c r="A207" s="32">
        <v>189</v>
      </c>
      <c r="B207" s="56">
        <v>20102301</v>
      </c>
      <c r="C207" s="28" t="s">
        <v>255</v>
      </c>
      <c r="D207" s="20" t="s">
        <v>47</v>
      </c>
      <c r="E207" s="51">
        <v>5</v>
      </c>
      <c r="F207" s="21" t="s">
        <v>35</v>
      </c>
      <c r="G207" s="57" t="s">
        <v>254</v>
      </c>
      <c r="H207" s="22">
        <v>25000000</v>
      </c>
      <c r="I207" s="22">
        <v>25000000</v>
      </c>
      <c r="J207" s="20" t="s">
        <v>293</v>
      </c>
      <c r="K207" s="20" t="s">
        <v>293</v>
      </c>
      <c r="L207" s="20" t="s">
        <v>37</v>
      </c>
    </row>
    <row r="208" spans="1:12" ht="51">
      <c r="A208" s="32">
        <v>190</v>
      </c>
      <c r="B208" s="56" t="s">
        <v>256</v>
      </c>
      <c r="C208" s="28" t="s">
        <v>257</v>
      </c>
      <c r="D208" s="20" t="s">
        <v>47</v>
      </c>
      <c r="E208" s="51">
        <v>5</v>
      </c>
      <c r="F208" s="21" t="s">
        <v>35</v>
      </c>
      <c r="G208" s="57" t="s">
        <v>254</v>
      </c>
      <c r="H208" s="22">
        <v>35375000</v>
      </c>
      <c r="I208" s="22">
        <v>35375000</v>
      </c>
      <c r="J208" s="20" t="s">
        <v>293</v>
      </c>
      <c r="K208" s="20" t="s">
        <v>293</v>
      </c>
      <c r="L208" s="20" t="s">
        <v>37</v>
      </c>
    </row>
    <row r="209" spans="1:12" ht="51">
      <c r="A209" s="36">
        <v>191</v>
      </c>
      <c r="B209" s="56">
        <v>70121802</v>
      </c>
      <c r="C209" s="28" t="s">
        <v>258</v>
      </c>
      <c r="D209" s="20" t="s">
        <v>47</v>
      </c>
      <c r="E209" s="51">
        <v>4</v>
      </c>
      <c r="F209" s="21" t="s">
        <v>35</v>
      </c>
      <c r="G209" s="57" t="s">
        <v>254</v>
      </c>
      <c r="H209" s="22">
        <v>95604600</v>
      </c>
      <c r="I209" s="22">
        <v>95604600</v>
      </c>
      <c r="J209" s="20" t="s">
        <v>293</v>
      </c>
      <c r="K209" s="20" t="s">
        <v>293</v>
      </c>
      <c r="L209" s="20" t="s">
        <v>37</v>
      </c>
    </row>
    <row r="210" spans="1:12" ht="51">
      <c r="A210" s="42">
        <v>192</v>
      </c>
      <c r="B210" s="56">
        <v>10191509</v>
      </c>
      <c r="C210" s="28" t="s">
        <v>259</v>
      </c>
      <c r="D210" s="20" t="s">
        <v>47</v>
      </c>
      <c r="E210" s="51">
        <v>2</v>
      </c>
      <c r="F210" s="21" t="s">
        <v>35</v>
      </c>
      <c r="G210" s="57" t="s">
        <v>254</v>
      </c>
      <c r="H210" s="22">
        <v>3700000</v>
      </c>
      <c r="I210" s="22">
        <v>3700000</v>
      </c>
      <c r="J210" s="20" t="s">
        <v>293</v>
      </c>
      <c r="K210" s="20" t="s">
        <v>293</v>
      </c>
      <c r="L210" s="20" t="s">
        <v>37</v>
      </c>
    </row>
    <row r="211" spans="1:12" ht="51">
      <c r="A211" s="32">
        <v>193</v>
      </c>
      <c r="B211" s="56">
        <v>20102301</v>
      </c>
      <c r="C211" s="28" t="s">
        <v>260</v>
      </c>
      <c r="D211" s="20" t="s">
        <v>47</v>
      </c>
      <c r="E211" s="51">
        <v>3</v>
      </c>
      <c r="F211" s="21" t="s">
        <v>35</v>
      </c>
      <c r="G211" s="57" t="s">
        <v>254</v>
      </c>
      <c r="H211" s="22">
        <v>3751000</v>
      </c>
      <c r="I211" s="22">
        <v>3751000</v>
      </c>
      <c r="J211" s="20" t="s">
        <v>293</v>
      </c>
      <c r="K211" s="20" t="s">
        <v>293</v>
      </c>
      <c r="L211" s="20" t="s">
        <v>37</v>
      </c>
    </row>
    <row r="212" spans="1:12" ht="51">
      <c r="A212" s="32">
        <v>194</v>
      </c>
      <c r="B212" s="56">
        <v>42152113</v>
      </c>
      <c r="C212" s="28" t="s">
        <v>261</v>
      </c>
      <c r="D212" s="20" t="s">
        <v>47</v>
      </c>
      <c r="E212" s="51">
        <v>4</v>
      </c>
      <c r="F212" s="21" t="s">
        <v>35</v>
      </c>
      <c r="G212" s="57" t="s">
        <v>254</v>
      </c>
      <c r="H212" s="22">
        <v>265000000</v>
      </c>
      <c r="I212" s="22">
        <v>265000000</v>
      </c>
      <c r="J212" s="20" t="s">
        <v>293</v>
      </c>
      <c r="K212" s="20" t="s">
        <v>293</v>
      </c>
      <c r="L212" s="20" t="s">
        <v>37</v>
      </c>
    </row>
    <row r="213" spans="1:12" ht="51">
      <c r="A213" s="32">
        <v>195</v>
      </c>
      <c r="B213" s="56">
        <v>51181800</v>
      </c>
      <c r="C213" s="28" t="s">
        <v>262</v>
      </c>
      <c r="D213" s="20" t="s">
        <v>47</v>
      </c>
      <c r="E213" s="51">
        <v>4</v>
      </c>
      <c r="F213" s="21" t="s">
        <v>35</v>
      </c>
      <c r="G213" s="57" t="s">
        <v>254</v>
      </c>
      <c r="H213" s="22">
        <v>10000000</v>
      </c>
      <c r="I213" s="22">
        <v>10000000</v>
      </c>
      <c r="J213" s="20" t="s">
        <v>293</v>
      </c>
      <c r="K213" s="20" t="s">
        <v>293</v>
      </c>
      <c r="L213" s="20" t="s">
        <v>37</v>
      </c>
    </row>
    <row r="214" spans="1:12" ht="51">
      <c r="A214" s="32">
        <v>196</v>
      </c>
      <c r="B214" s="56">
        <v>51181800</v>
      </c>
      <c r="C214" s="28" t="s">
        <v>263</v>
      </c>
      <c r="D214" s="20" t="s">
        <v>47</v>
      </c>
      <c r="E214" s="51">
        <v>4</v>
      </c>
      <c r="F214" s="21" t="s">
        <v>35</v>
      </c>
      <c r="G214" s="57" t="s">
        <v>254</v>
      </c>
      <c r="H214" s="22">
        <v>10000000</v>
      </c>
      <c r="I214" s="22">
        <v>10000000</v>
      </c>
      <c r="J214" s="20" t="s">
        <v>293</v>
      </c>
      <c r="K214" s="20" t="s">
        <v>293</v>
      </c>
      <c r="L214" s="20" t="s">
        <v>37</v>
      </c>
    </row>
    <row r="215" spans="1:12" ht="51">
      <c r="A215" s="36">
        <v>197</v>
      </c>
      <c r="B215" s="56" t="s">
        <v>264</v>
      </c>
      <c r="C215" s="28" t="s">
        <v>265</v>
      </c>
      <c r="D215" s="20" t="s">
        <v>47</v>
      </c>
      <c r="E215" s="51">
        <v>2</v>
      </c>
      <c r="F215" s="21" t="s">
        <v>35</v>
      </c>
      <c r="G215" s="57" t="s">
        <v>254</v>
      </c>
      <c r="H215" s="22">
        <v>57000000</v>
      </c>
      <c r="I215" s="22">
        <v>57000000</v>
      </c>
      <c r="J215" s="20" t="s">
        <v>293</v>
      </c>
      <c r="K215" s="20" t="s">
        <v>293</v>
      </c>
      <c r="L215" s="20" t="s">
        <v>37</v>
      </c>
    </row>
    <row r="216" spans="1:12" ht="51">
      <c r="A216" s="42">
        <v>198</v>
      </c>
      <c r="B216" s="56">
        <v>60141115</v>
      </c>
      <c r="C216" s="28" t="s">
        <v>266</v>
      </c>
      <c r="D216" s="20" t="s">
        <v>47</v>
      </c>
      <c r="E216" s="51">
        <v>2</v>
      </c>
      <c r="F216" s="21" t="s">
        <v>35</v>
      </c>
      <c r="G216" s="57" t="s">
        <v>254</v>
      </c>
      <c r="H216" s="22">
        <v>13000000</v>
      </c>
      <c r="I216" s="22">
        <v>13000000</v>
      </c>
      <c r="J216" s="20" t="s">
        <v>293</v>
      </c>
      <c r="K216" s="20" t="s">
        <v>293</v>
      </c>
      <c r="L216" s="20" t="s">
        <v>37</v>
      </c>
    </row>
    <row r="217" spans="1:12" ht="51">
      <c r="A217" s="32">
        <v>199</v>
      </c>
      <c r="B217" s="56" t="s">
        <v>267</v>
      </c>
      <c r="C217" s="28" t="s">
        <v>268</v>
      </c>
      <c r="D217" s="20" t="s">
        <v>47</v>
      </c>
      <c r="E217" s="51">
        <v>2</v>
      </c>
      <c r="F217" s="21" t="s">
        <v>35</v>
      </c>
      <c r="G217" s="57" t="s">
        <v>254</v>
      </c>
      <c r="H217" s="22">
        <v>8750000</v>
      </c>
      <c r="I217" s="22">
        <v>8750000</v>
      </c>
      <c r="J217" s="20" t="s">
        <v>293</v>
      </c>
      <c r="K217" s="20" t="s">
        <v>293</v>
      </c>
      <c r="L217" s="20" t="s">
        <v>37</v>
      </c>
    </row>
    <row r="218" spans="1:12" ht="51">
      <c r="A218" s="32">
        <v>200</v>
      </c>
      <c r="B218" s="56" t="s">
        <v>269</v>
      </c>
      <c r="C218" s="28" t="s">
        <v>270</v>
      </c>
      <c r="D218" s="20" t="s">
        <v>47</v>
      </c>
      <c r="E218" s="51">
        <v>4</v>
      </c>
      <c r="F218" s="21" t="s">
        <v>35</v>
      </c>
      <c r="G218" s="57" t="s">
        <v>254</v>
      </c>
      <c r="H218" s="22">
        <v>25000000</v>
      </c>
      <c r="I218" s="22">
        <v>25000000</v>
      </c>
      <c r="J218" s="20" t="s">
        <v>293</v>
      </c>
      <c r="K218" s="20" t="s">
        <v>293</v>
      </c>
      <c r="L218" s="20" t="s">
        <v>37</v>
      </c>
    </row>
    <row r="219" spans="1:12" ht="51">
      <c r="A219" s="32">
        <v>201</v>
      </c>
      <c r="B219" s="56">
        <v>60101715</v>
      </c>
      <c r="C219" s="28" t="s">
        <v>271</v>
      </c>
      <c r="D219" s="20" t="s">
        <v>47</v>
      </c>
      <c r="E219" s="51">
        <v>2</v>
      </c>
      <c r="F219" s="21" t="s">
        <v>35</v>
      </c>
      <c r="G219" s="57" t="s">
        <v>254</v>
      </c>
      <c r="H219" s="22">
        <v>10000000</v>
      </c>
      <c r="I219" s="22">
        <v>10000000</v>
      </c>
      <c r="J219" s="20" t="s">
        <v>293</v>
      </c>
      <c r="K219" s="20" t="s">
        <v>293</v>
      </c>
      <c r="L219" s="20" t="s">
        <v>37</v>
      </c>
    </row>
    <row r="220" spans="1:12" ht="51">
      <c r="A220" s="32">
        <v>202</v>
      </c>
      <c r="B220" s="56">
        <v>20102301</v>
      </c>
      <c r="C220" s="28" t="s">
        <v>272</v>
      </c>
      <c r="D220" s="20" t="s">
        <v>47</v>
      </c>
      <c r="E220" s="51">
        <v>2</v>
      </c>
      <c r="F220" s="21" t="s">
        <v>35</v>
      </c>
      <c r="G220" s="57" t="s">
        <v>254</v>
      </c>
      <c r="H220" s="22">
        <v>3751000</v>
      </c>
      <c r="I220" s="22">
        <v>3751000</v>
      </c>
      <c r="J220" s="20" t="s">
        <v>293</v>
      </c>
      <c r="K220" s="20" t="s">
        <v>293</v>
      </c>
      <c r="L220" s="20" t="s">
        <v>37</v>
      </c>
    </row>
    <row r="221" spans="1:12" ht="51">
      <c r="A221" s="36">
        <v>203</v>
      </c>
      <c r="B221" s="56">
        <v>43231501</v>
      </c>
      <c r="C221" s="28" t="s">
        <v>273</v>
      </c>
      <c r="D221" s="20" t="s">
        <v>47</v>
      </c>
      <c r="E221" s="32">
        <v>2</v>
      </c>
      <c r="F221" s="21" t="s">
        <v>35</v>
      </c>
      <c r="G221" s="32" t="s">
        <v>36</v>
      </c>
      <c r="H221" s="22">
        <v>180000000</v>
      </c>
      <c r="I221" s="22">
        <v>180000000</v>
      </c>
      <c r="J221" s="20" t="s">
        <v>293</v>
      </c>
      <c r="K221" s="20" t="s">
        <v>293</v>
      </c>
      <c r="L221" s="20" t="s">
        <v>37</v>
      </c>
    </row>
    <row r="222" spans="1:12" ht="51">
      <c r="A222" s="42">
        <v>204</v>
      </c>
      <c r="B222" s="56" t="s">
        <v>289</v>
      </c>
      <c r="C222" s="20" t="s">
        <v>290</v>
      </c>
      <c r="D222" s="84" t="s">
        <v>47</v>
      </c>
      <c r="E222" s="51">
        <v>1</v>
      </c>
      <c r="F222" s="21" t="s">
        <v>35</v>
      </c>
      <c r="G222" s="57" t="s">
        <v>36</v>
      </c>
      <c r="H222" s="22">
        <v>6545000</v>
      </c>
      <c r="I222" s="22">
        <v>6545000</v>
      </c>
      <c r="J222" s="20" t="s">
        <v>293</v>
      </c>
      <c r="K222" s="20" t="s">
        <v>293</v>
      </c>
      <c r="L222" s="20" t="s">
        <v>37</v>
      </c>
    </row>
    <row r="223" spans="1:12" ht="15.75">
      <c r="A223" s="32"/>
      <c r="B223" s="56"/>
      <c r="C223" s="28"/>
      <c r="D223" s="20"/>
      <c r="E223" s="51"/>
      <c r="F223" s="21"/>
      <c r="G223" s="57"/>
      <c r="H223" s="86">
        <v>164775297875.39</v>
      </c>
      <c r="I223" s="86">
        <v>213010876181</v>
      </c>
      <c r="J223" s="20"/>
      <c r="K223" s="20"/>
      <c r="L223" s="20"/>
    </row>
    <row r="224" spans="2:9" ht="30.75" thickBot="1">
      <c r="B224" s="67" t="s">
        <v>274</v>
      </c>
      <c r="C224"/>
      <c r="D224"/>
      <c r="H224" s="73"/>
      <c r="I224" s="73"/>
    </row>
    <row r="225" spans="2:4" ht="45">
      <c r="B225" s="68" t="s">
        <v>23</v>
      </c>
      <c r="C225" s="69" t="s">
        <v>275</v>
      </c>
      <c r="D225" s="17" t="s">
        <v>32</v>
      </c>
    </row>
    <row r="226" spans="2:4" ht="15">
      <c r="B226" s="5"/>
      <c r="C226" s="70"/>
      <c r="D226" s="6"/>
    </row>
    <row r="227" spans="2:4" ht="15">
      <c r="B227" s="5"/>
      <c r="C227" s="70"/>
      <c r="D227" s="6"/>
    </row>
    <row r="228" spans="2:4" ht="15">
      <c r="B228" s="5"/>
      <c r="C228" s="70"/>
      <c r="D228" s="6"/>
    </row>
    <row r="229" spans="2:4" ht="15">
      <c r="B229" s="5"/>
      <c r="C229" s="70"/>
      <c r="D229" s="6"/>
    </row>
    <row r="230" spans="2:4" ht="15.75" thickBot="1">
      <c r="B230" s="13"/>
      <c r="C230" s="71"/>
      <c r="D230" s="72"/>
    </row>
  </sheetData>
  <sheetProtection/>
  <mergeCells count="2">
    <mergeCell ref="F5:I9"/>
    <mergeCell ref="F11:I15"/>
  </mergeCells>
  <hyperlinks>
    <hyperlink ref="C8" r:id="rId1" display="www.subredsur.gov.co"/>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contratacion10</dc:creator>
  <cp:keywords/>
  <dc:description/>
  <cp:lastModifiedBy>contratacion10</cp:lastModifiedBy>
  <dcterms:created xsi:type="dcterms:W3CDTF">2017-03-21T17:38:05Z</dcterms:created>
  <dcterms:modified xsi:type="dcterms:W3CDTF">2017-04-06T21:16:56Z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