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Adquisiciones  " sheetId="1" r:id="rId1"/>
  </sheets>
  <definedNames>
    <definedName name="_xlnm._FilterDatabase" localSheetId="0" hidden="1">'Adquisiciones  '!$A$6:$AH$157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8" i="1" l="1"/>
  <c r="K157" i="1"/>
  <c r="K156" i="1"/>
  <c r="K155" i="1"/>
  <c r="K154" i="1"/>
  <c r="K153" i="1"/>
  <c r="K151" i="1"/>
  <c r="K150" i="1"/>
  <c r="K149" i="1"/>
  <c r="J147" i="1"/>
  <c r="K147" i="1" s="1"/>
  <c r="K146" i="1"/>
  <c r="J146" i="1"/>
  <c r="J145" i="1"/>
  <c r="K145" i="1" s="1"/>
  <c r="J144" i="1"/>
  <c r="K144" i="1" s="1"/>
  <c r="K141" i="1"/>
  <c r="K140" i="1"/>
  <c r="K139" i="1"/>
  <c r="K138" i="1"/>
  <c r="K137" i="1"/>
  <c r="K135" i="1"/>
  <c r="J130" i="1"/>
  <c r="K130" i="1" s="1"/>
  <c r="J129" i="1"/>
  <c r="K129" i="1" s="1"/>
  <c r="J126" i="1"/>
  <c r="K126" i="1" s="1"/>
  <c r="J125" i="1"/>
  <c r="K125" i="1" s="1"/>
  <c r="K124" i="1"/>
  <c r="J123" i="1"/>
  <c r="K123" i="1" s="1"/>
  <c r="K122" i="1"/>
  <c r="J121" i="1"/>
  <c r="K121" i="1" s="1"/>
  <c r="K120" i="1"/>
  <c r="K119" i="1"/>
  <c r="J116" i="1"/>
  <c r="K116" i="1" s="1"/>
  <c r="K115" i="1"/>
  <c r="J114" i="1"/>
  <c r="K114" i="1" s="1"/>
  <c r="K113" i="1"/>
  <c r="J112" i="1"/>
  <c r="K112" i="1" s="1"/>
  <c r="K111" i="1"/>
  <c r="J109" i="1"/>
  <c r="K109" i="1" s="1"/>
  <c r="K102" i="1"/>
  <c r="J102" i="1"/>
  <c r="K101" i="1"/>
  <c r="K100" i="1"/>
  <c r="K93" i="1"/>
  <c r="K91" i="1"/>
  <c r="J90" i="1"/>
  <c r="K90" i="1" s="1"/>
  <c r="J89" i="1"/>
  <c r="K89" i="1" s="1"/>
  <c r="J88" i="1"/>
  <c r="K88" i="1" s="1"/>
  <c r="J87" i="1"/>
  <c r="K87" i="1" s="1"/>
  <c r="K85" i="1"/>
  <c r="K84" i="1"/>
  <c r="K82" i="1"/>
  <c r="K80" i="1"/>
  <c r="K79" i="1"/>
  <c r="K77" i="1"/>
  <c r="K76" i="1"/>
  <c r="K75" i="1"/>
  <c r="K74" i="1"/>
  <c r="J71" i="1"/>
  <c r="K71" i="1" s="1"/>
  <c r="K68" i="1"/>
  <c r="K66" i="1"/>
  <c r="K65" i="1"/>
  <c r="K64" i="1"/>
  <c r="K63" i="1"/>
  <c r="J62" i="1"/>
  <c r="K62" i="1" s="1"/>
  <c r="J61" i="1"/>
  <c r="K61" i="1" s="1"/>
  <c r="K59" i="1"/>
  <c r="J58" i="1"/>
  <c r="K58" i="1" s="1"/>
  <c r="K55" i="1"/>
  <c r="K54" i="1"/>
  <c r="K53" i="1"/>
  <c r="K52" i="1"/>
  <c r="K51" i="1"/>
  <c r="K50" i="1"/>
  <c r="K49" i="1"/>
  <c r="K48" i="1"/>
  <c r="J47" i="1"/>
  <c r="K47" i="1" s="1"/>
  <c r="J46" i="1"/>
  <c r="K46" i="1" s="1"/>
  <c r="K45" i="1"/>
  <c r="K44" i="1"/>
  <c r="J43" i="1"/>
  <c r="K43" i="1" s="1"/>
  <c r="J42" i="1"/>
  <c r="K42" i="1" s="1"/>
  <c r="K41" i="1"/>
  <c r="K40" i="1"/>
  <c r="K39" i="1"/>
  <c r="K38" i="1"/>
  <c r="J37" i="1"/>
  <c r="K37" i="1" s="1"/>
  <c r="J36" i="1"/>
  <c r="K36" i="1" s="1"/>
  <c r="J35" i="1"/>
  <c r="K35" i="1" s="1"/>
  <c r="J34" i="1"/>
  <c r="K34" i="1" s="1"/>
  <c r="K33" i="1"/>
  <c r="J32" i="1"/>
  <c r="K32" i="1" s="1"/>
  <c r="K31" i="1"/>
  <c r="J30" i="1"/>
  <c r="K30" i="1" s="1"/>
  <c r="J28" i="1"/>
  <c r="K28" i="1" s="1"/>
  <c r="J26" i="1"/>
  <c r="K26" i="1" s="1"/>
  <c r="K25" i="1"/>
  <c r="K24" i="1"/>
  <c r="K23" i="1"/>
  <c r="K22" i="1"/>
  <c r="J21" i="1"/>
  <c r="K21" i="1" s="1"/>
  <c r="K20" i="1"/>
  <c r="K19" i="1"/>
  <c r="K18" i="1"/>
  <c r="K17" i="1"/>
  <c r="K16" i="1"/>
  <c r="K15" i="1"/>
  <c r="J14" i="1"/>
  <c r="K14" i="1" s="1"/>
  <c r="K13" i="1"/>
  <c r="J12" i="1"/>
  <c r="K12" i="1" s="1"/>
  <c r="K11" i="1"/>
  <c r="J10" i="1"/>
  <c r="K10" i="1" s="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<sst xmlns="http://schemas.openxmlformats.org/spreadsheetml/2006/main" count="1556" uniqueCount="360">
  <si>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</si>
  <si>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</si>
  <si>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</si>
  <si>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</si>
  <si>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</si>
  <si>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</si>
  <si>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</si>
  <si>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</si>
  <si>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</si>
  <si>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</si>
  <si>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</si>
  <si>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</si>
  <si>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</si>
  <si>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</si>
  <si>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</si>
  <si>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</si>
  <si>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</si>
  <si>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</si>
  <si>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</si>
  <si>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</si>
  <si>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</si>
  <si>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</si>
  <si>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</si>
  <si>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</si>
  <si>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</si>
  <si>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</si>
  <si>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</si>
  <si>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</si>
  <si>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</si>
  <si>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</si>
  <si>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</si>
  <si>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</si>
  <si>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</si>
  <si>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</si>
  <si>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</si>
  <si>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</si>
  <si>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</si>
  <si>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</si>
  <si>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</si>
  <si>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</si>
  <si>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</si>
  <si>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</si>
  <si>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</si>
  <si>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</si>
  <si>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</si>
  <si>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</si>
  <si>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</si>
  <si>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</si>
  <si>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</si>
  <si>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</si>
  <si>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</si>
  <si>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</si>
  <si>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</si>
  <si>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</si>
  <si>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</si>
  <si>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</si>
  <si>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</si>
  <si>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</si>
  <si>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</si>
  <si>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</si>
  <si>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</si>
  <si>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</si>
  <si>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</si>
  <si>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</si>
  <si>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</si>
  <si>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</si>
  <si>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</si>
  <si>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</si>
  <si>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</si>
  <si>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</si>
  <si>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</si>
  <si>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</si>
  <si>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</si>
  <si>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</si>
  <si>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</si>
  <si>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</si>
  <si>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</si>
  <si>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</si>
  <si>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</si>
  <si>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</si>
  <si>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</si>
  <si>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</si>
  <si>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</si>
  <si>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</si>
  <si>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</si>
  <si>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</si>
  <si>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</si>
  <si>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</si>
  <si>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</si>
  <si>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</si>
  <si>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</si>
  <si>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</si>
  <si>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</si>
  <si>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</si>
  <si>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</si>
  <si>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</si>
  <si>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</si>
  <si>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</si>
  <si>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</si>
  <si>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</si>
  <si>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</si>
  <si>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ZONAL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</si>
  <si>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</si>
  <si>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</si>
  <si>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</si>
  <si>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</si>
  <si>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</si>
  <si>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</si>
  <si>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</si>
  <si>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</si>
  <si>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</si>
  <si>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</si>
  <si>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</si>
  <si>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</si>
  <si>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</si>
  <si>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</si>
  <si>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</si>
  <si>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</si>
  <si>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</si>
  <si>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</si>
  <si>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</si>
  <si>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</si>
  <si>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</si>
  <si>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</si>
  <si>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</si>
  <si>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</si>
  <si>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</si>
  <si>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</si>
  <si>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</si>
  <si>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</si>
  <si>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</si>
  <si>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</si>
  <si>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</si>
  <si>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</si>
  <si>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</si>
  <si>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</si>
  <si>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</si>
  <si>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</si>
  <si>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</si>
  <si>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3182653800</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</si>
  <si>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</si>
  <si>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</si>
  <si>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</si>
  <si>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</si>
  <si>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</si>
  <si>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</si>
  <si>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</si>
  <si>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</si>
  <si>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</si>
  <si>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</si>
  <si>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</si>
  <si>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</si>
  <si>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</si>
  <si>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</si>
  <si>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</si>
  <si>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</si>
  <si>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</si>
  <si>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</si>
  <si>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</si>
  <si>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</si>
  <si>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</si>
  <si>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</si>
  <si>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</si>
  <si>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</si>
  <si>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 xml:space="preserve">ADQUISICION DE TUBOS DE RAYOS X E IMAGENES DIAGNOSTICAS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</si>
  <si>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</si>
  <si>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</si>
  <si>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</si>
  <si>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</si>
  <si>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</si>
  <si>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</si>
  <si>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</si>
  <si>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</si>
  <si>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NO SE PUDO ELIMINAR DEL PAA PORQUE YA CONTRATACIÓN HABÍA AVANZADO EN EL PROCESO</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</si>
  <si>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</si>
  <si>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</si>
  <si>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</si>
  <si>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</si>
  <si>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</si>
  <si>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</si>
  <si>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</si>
  <si>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</si>
  <si>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</si>
  <si>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</si>
  <si>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</si>
  <si>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</si>
  <si>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</si>
  <si>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</si>
  <si>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</si>
  <si>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</si>
  <si>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</si>
  <si>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</si>
  <si>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</si>
  <si>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</si>
  <si>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</si>
  <si>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</si>
  <si>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</si>
  <si>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</si>
  <si>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</si>
  <si>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</si>
  <si>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</si>
  <si>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</si>
  <si>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</si>
  <si>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</si>
  <si>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</si>
  <si>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</si>
  <si>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</si>
  <si>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</si>
  <si>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</si>
  <si>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</si>
  <si>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</si>
  <si>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</si>
  <si>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DRA.YOLANDA GUTIERREZ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</si>
  <si>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</si>
  <si>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</si>
  <si>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</si>
  <si>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</si>
  <si>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</si>
  <si>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</si>
  <si>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</si>
  <si>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</si>
  <si>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</si>
  <si>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</si>
  <si>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</si>
  <si>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</si>
  <si>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</si>
  <si>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</si>
  <si>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</si>
  <si>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</si>
  <si>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</si>
  <si>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</si>
  <si>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</si>
  <si>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</si>
  <si>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</si>
  <si>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</si>
  <si>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</si>
  <si>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</si>
  <si>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</si>
  <si>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</si>
  <si>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</si>
  <si>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</si>
  <si>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</si>
  <si>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</si>
  <si>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</si>
  <si>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</si>
  <si>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</si>
  <si>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</si>
  <si>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</si>
  <si>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</si>
  <si>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</si>
  <si>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</si>
  <si>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</si>
  <si>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BETSY SANCHEZ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</si>
  <si>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</si>
  <si>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</si>
  <si>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</si>
  <si>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</si>
  <si>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</si>
  <si>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</si>
  <si>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</si>
  <si>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</si>
  <si>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</si>
  <si>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</si>
  <si>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</si>
  <si>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</si>
  <si>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</si>
  <si>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</si>
  <si>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</si>
  <si>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</si>
  <si>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NO SE PUDO MODIFICAR PORQUE EL PROCESO YA SE HABÍA ADELANTADO POR PARTE DE CONTRATACIÓN</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</si>
  <si>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</si>
  <si>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</si>
  <si>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</si>
  <si>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</si>
  <si>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</si>
  <si>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</si>
  <si>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</si>
  <si>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</si>
  <si>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</si>
  <si>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</si>
  <si>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</si>
  <si>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</si>
  <si>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</si>
  <si>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</si>
  <si>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</si>
  <si>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</si>
  <si>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</si>
  <si>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</si>
  <si>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</si>
  <si>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</si>
  <si>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</si>
  <si>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</si>
  <si>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</si>
  <si>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</si>
  <si>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</si>
  <si>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</si>
  <si>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</si>
  <si>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</si>
  <si>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</si>
  <si>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JHON CEPEDA ZAFRA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</si>
  <si>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</si>
  <si>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</si>
  <si>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</si>
  <si>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</si>
  <si>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</si>
  <si>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</si>
  <si>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</si>
  <si>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</si>
  <si>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</si>
  <si>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</si>
  <si>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</si>
  <si>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</si>
  <si>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</si>
  <si>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</si>
  <si>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</si>
  <si>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</si>
  <si>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</si>
  <si>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</si>
  <si>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</si>
  <si>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</si>
  <si>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</si>
  <si>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</si>
  <si>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</si>
  <si>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</si>
  <si>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</si>
  <si>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</si>
  <si>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</si>
  <si>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</si>
  <si>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</si>
  <si>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</si>
  <si>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</si>
  <si>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</si>
  <si>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</si>
  <si>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</si>
  <si>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</si>
  <si>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</si>
  <si>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MEDICAMENTOS - LIQUIDOS - CON DESTINO A LAS SUBREDES INTEGRADAS DE SERVICIOS DE SALUD E.S.E ADSCRITAS A LA SECRETARIA DISTRITAL DE SALUD DE BOGOTÁ D.C</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</si>
  <si>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</si>
  <si>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</si>
  <si>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</si>
  <si>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</si>
  <si>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</si>
  <si>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</si>
  <si>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</si>
  <si>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</si>
  <si>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</si>
  <si>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</si>
  <si>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42131600;42131608;</t>
  </si>
  <si>
    <t>SUMINISTRO DE INSUMOS MEDICO QUIRÚRGICOS Y DISPOSITIVOS MÉDICOS: MAMELUCOS Y VESTIDOS QUIRURGICOS COMO MEDIDA DE PREVENCIÓN, PARA LA ATENCIÓN DE PACIENTES, ESPECIALMENTE AQUELLOS QUE POSIBLEMENTE PRESENTAN CASO UNO O CASO DOS DEL (COVID-19) Y QUE INGRESAN A LOS SERVICIOS ASISTENCIALES A LAS UNIDADES DE SERVICIOS DE SALUD EN LA SUBRED INTEGRADA DE SERVICIOS DE SALUD SUR E.S.E</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</si>
  <si>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</si>
  <si>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</si>
  <si>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</si>
  <si>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</si>
  <si>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</si>
  <si>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</si>
  <si>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</si>
  <si>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</si>
  <si>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</si>
  <si>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</si>
  <si>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PRESTAR ASISTENCIA TÉCNICO CIENTÍFICA PARA LA IMPLEMENTACION DEL MODELO EXCELENCIA EN LA RUTA DE ATENCIÓN INTEGRAL DE ATENCIÓN EN SALUD MATERNO PERINATAL Y LA RUTA INTEGRAL DE PROMOCIÓN Y MANTENIMIENTO DE LA SALUD PARA LA MUJER Y LA INFANCIA, EN LAS UNIDADES DE SERVICIOS DE SALUD DE CADA UNA DE LAS SUBREDES INTEGRADAS DE SERVICIOS DE SALUD ESE, EN ATENCIÓN DEL CONVENIO INTERADMINISTRATIVO No. 702 DE 2019 SUSCRITO CON EL FONDO FINANCIERO DISTRITAL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</si>
</sst>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4" formatCode="_(&quot;$&quot;\ * #,##0.00_);_(&quot;$&quot;\ * \(#,##0.00\);_(&quot;$&quot;\ * &quot;-&quot;??_);_(@_)"/>
    <numFmt numFmtId="164" formatCode="_(&quot;$&quot;\ * #,##0_);_(&quot;$&quot;\ * \(#,##0\);_(&quot;$&quot;\ * &quot;-&quot;??_);_(@_)"/>
    <numFmt numFmtId="165" formatCode="_-* #,##0.00\ &quot;€&quot;_-;\-* #,##0.00\ &quot;€&quot;_-;_-* &quot;-&quot;??\ &quot;€&quot;_-;_-@_-"/>
    <numFmt numFmtId="166" formatCode="#,###\ &quot;COP&quot;"/>
  </numFmts>
  <fonts count="13" x14ac:knownFonts="1">
    <font>
      <sz val="10"/>
      <color theme="1"/>
      <name val="Arial"/>
      <family val="2"/>
    </font>
    <font>
      <sz val="10"/>
      <color theme="1"/>
      <name val="Arial"/>
      <family val="2"/>
    </font>
    <font>
      <b/>
      <sz val="10"/>
      <color theme="1"/>
      <name val="Arial"/>
      <family val="2"/>
    </font>
    <font>
      <b/>
      <sz val="12"/>
      <color theme="1"/>
      <name val="Arial"/>
      <family val="2"/>
    </font>
    <font>
      <b/>
      <sz val="10"/>
      <color theme="1"/>
      <name val="Verdana"/>
      <family val="2"/>
    </font>
    <font>
      <sz val="11"/>
      <color theme="1"/>
      <name val="Arial"/>
      <family val="2"/>
    </font>
    <font>
      <sz val="10"/>
      <color theme="1"/>
      <name val="Verdana"/>
      <family val="2"/>
    </font>
    <font>
      <u/>
      <sz val="10"/>
      <color theme="10"/>
      <name val="Arial"/>
      <family val="2"/>
    </font>
    <font>
      <u/>
      <sz val="10"/>
      <color theme="1"/>
      <name val="Arial"/>
      <family val="2"/>
    </font>
    <font>
      <b/>
      <sz val="10"/>
      <name val="Arial"/>
      <family val="2"/>
    </font>
    <font>
      <sz val="10"/>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theme="5" tint="0.59999389629810485"/>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42" fontId="1" fillId="0" borderId="0" applyFont="0" applyFill="0" applyBorder="0" applyAlignment="0" applyProtection="0"/>
    <xf numFmtId="0" fontId="4" fillId="6" borderId="3" applyNumberFormat="0" applyProtection="0">
      <alignment horizontal="left" vertical="center" wrapText="1"/>
    </xf>
    <xf numFmtId="0" fontId="4" fillId="8" borderId="0" applyNumberFormat="0" applyBorder="0" applyProtection="0">
      <alignment horizontal="center" vertical="center"/>
    </xf>
    <xf numFmtId="49" fontId="6" fillId="0" borderId="0" applyFill="0" applyBorder="0" applyProtection="0">
      <alignment horizontal="left" vertical="center"/>
    </xf>
    <xf numFmtId="165" fontId="1" fillId="0" borderId="0" applyFont="0" applyFill="0" applyBorder="0" applyAlignment="0" applyProtection="0"/>
    <xf numFmtId="0" fontId="7" fillId="0" borderId="0" applyNumberFormat="0" applyFill="0" applyBorder="0" applyAlignment="0" applyProtection="0"/>
  </cellStyleXfs>
  <cellXfs count="123">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42" fontId="1" fillId="0" borderId="0" xfId="2" applyFont="1" applyAlignment="1" applyProtection="1">
      <alignment vertical="center"/>
      <protection locked="0"/>
    </xf>
    <xf numFmtId="164" fontId="1" fillId="2" borderId="0" xfId="1" applyNumberFormat="1" applyFont="1" applyFill="1" applyAlignment="1" applyProtection="1">
      <alignment vertical="center"/>
      <protection locked="0"/>
    </xf>
    <xf numFmtId="42" fontId="1" fillId="0" borderId="0" xfId="2" applyFont="1" applyProtection="1">
      <protection locked="0"/>
    </xf>
    <xf numFmtId="0" fontId="0" fillId="0" borderId="0" xfId="0" applyFont="1" applyAlignment="1" applyProtection="1">
      <alignment horizontal="center" vertical="center"/>
      <protection locked="0"/>
    </xf>
    <xf numFmtId="0" fontId="2" fillId="0" borderId="0" xfId="0" applyFont="1" applyAlignment="1">
      <alignment horizontal="center" vertical="center" wrapText="1"/>
    </xf>
    <xf numFmtId="0" fontId="0" fillId="0" borderId="0" xfId="0" applyAlignment="1">
      <alignment horizontal="center" vertical="center"/>
    </xf>
    <xf numFmtId="0" fontId="0" fillId="2" borderId="0" xfId="0" applyFill="1" applyBorder="1"/>
    <xf numFmtId="0" fontId="4" fillId="2" borderId="0" xfId="3" applyFill="1" applyBorder="1" applyAlignment="1" applyProtection="1">
      <alignment vertical="center" wrapText="1"/>
    </xf>
    <xf numFmtId="0" fontId="0" fillId="2" borderId="0" xfId="0" applyFill="1" applyBorder="1" applyAlignment="1" applyProtection="1">
      <protection locked="0"/>
    </xf>
    <xf numFmtId="0" fontId="4" fillId="2" borderId="0" xfId="4" applyFill="1" applyBorder="1" applyProtection="1">
      <alignment horizontal="center" vertical="center"/>
    </xf>
    <xf numFmtId="0" fontId="4" fillId="3" borderId="9" xfId="4" applyFill="1" applyBorder="1" applyAlignment="1" applyProtection="1">
      <alignment horizontal="center" vertical="center" wrapText="1"/>
    </xf>
    <xf numFmtId="0" fontId="4" fillId="3" borderId="10" xfId="4" applyFill="1" applyBorder="1" applyAlignment="1" applyProtection="1">
      <alignment horizontal="center" vertical="center"/>
    </xf>
    <xf numFmtId="0" fontId="4" fillId="3" borderId="11" xfId="4"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protection locked="0"/>
    </xf>
    <xf numFmtId="0" fontId="4" fillId="3" borderId="11" xfId="4" applyFill="1" applyBorder="1" applyProtection="1">
      <alignment horizontal="center" vertical="center"/>
    </xf>
    <xf numFmtId="164" fontId="4" fillId="3" borderId="12" xfId="1" applyNumberFormat="1" applyFont="1" applyFill="1" applyBorder="1" applyAlignment="1" applyProtection="1">
      <alignment horizontal="center" vertical="center" wrapText="1"/>
      <protection locked="0"/>
    </xf>
    <xf numFmtId="0" fontId="5" fillId="2" borderId="0" xfId="0" applyFont="1" applyFill="1" applyBorder="1" applyAlignment="1">
      <alignment horizontal="center" vertical="center" wrapText="1"/>
    </xf>
    <xf numFmtId="0" fontId="0" fillId="2" borderId="13" xfId="0" applyFont="1" applyFill="1" applyBorder="1" applyAlignment="1">
      <alignment horizontal="center" vertical="center" wrapText="1"/>
    </xf>
    <xf numFmtId="49" fontId="2" fillId="2" borderId="14" xfId="5"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protection locked="0"/>
    </xf>
    <xf numFmtId="49" fontId="1" fillId="2" borderId="15" xfId="5" applyFont="1" applyFill="1" applyBorder="1" applyAlignment="1" applyProtection="1">
      <alignment horizontal="center" vertical="center" wrapText="1"/>
      <protection locked="0"/>
    </xf>
    <xf numFmtId="166" fontId="1" fillId="2" borderId="15" xfId="6" applyNumberFormat="1" applyFont="1" applyFill="1" applyBorder="1" applyAlignment="1" applyProtection="1">
      <alignment horizontal="center" vertical="center" wrapText="1"/>
      <protection locked="0"/>
    </xf>
    <xf numFmtId="0" fontId="8" fillId="2" borderId="16" xfId="7" applyFont="1" applyFill="1" applyBorder="1" applyAlignment="1" applyProtection="1">
      <alignment horizontal="center" vertical="center"/>
      <protection locked="0"/>
    </xf>
    <xf numFmtId="0" fontId="0" fillId="0" borderId="0" xfId="0" applyFill="1"/>
    <xf numFmtId="0" fontId="0" fillId="2" borderId="17" xfId="0" applyFont="1" applyFill="1" applyBorder="1" applyAlignment="1" applyProtection="1">
      <alignment horizontal="center" vertical="center" wrapText="1"/>
      <protection locked="0"/>
    </xf>
    <xf numFmtId="49" fontId="2" fillId="2" borderId="18" xfId="5"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protection locked="0"/>
    </xf>
    <xf numFmtId="49" fontId="1" fillId="2" borderId="3" xfId="5" applyFont="1" applyFill="1" applyBorder="1" applyAlignment="1" applyProtection="1">
      <alignment horizontal="center" vertical="center" wrapText="1"/>
      <protection locked="0"/>
    </xf>
    <xf numFmtId="166" fontId="1" fillId="2" borderId="3" xfId="6" applyNumberFormat="1" applyFont="1" applyFill="1" applyBorder="1" applyAlignment="1" applyProtection="1">
      <alignment horizontal="center" vertical="center" wrapText="1"/>
      <protection locked="0"/>
    </xf>
    <xf numFmtId="166" fontId="1" fillId="2" borderId="19" xfId="6" applyNumberFormat="1" applyFont="1" applyFill="1" applyBorder="1" applyAlignment="1" applyProtection="1">
      <alignment horizontal="center" vertical="center" wrapText="1"/>
      <protection locked="0"/>
    </xf>
    <xf numFmtId="0" fontId="8" fillId="2" borderId="20" xfId="7" applyFont="1" applyFill="1" applyBorder="1" applyAlignment="1" applyProtection="1">
      <alignment horizontal="center" vertical="center"/>
      <protection locked="0"/>
    </xf>
    <xf numFmtId="14" fontId="2" fillId="2" borderId="17" xfId="0" applyNumberFormat="1" applyFont="1" applyFill="1" applyBorder="1" applyAlignment="1">
      <alignment horizontal="center" vertical="center" wrapText="1"/>
    </xf>
    <xf numFmtId="0" fontId="0" fillId="2" borderId="17" xfId="0" applyFont="1" applyFill="1" applyBorder="1" applyAlignment="1" applyProtection="1">
      <alignment horizontal="center" vertical="center"/>
      <protection locked="0"/>
    </xf>
    <xf numFmtId="0" fontId="2" fillId="2" borderId="18"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0" xfId="0" applyFill="1"/>
    <xf numFmtId="0" fontId="0" fillId="4" borderId="0" xfId="0" applyFill="1"/>
    <xf numFmtId="44" fontId="0" fillId="2" borderId="0" xfId="1" applyFont="1" applyFill="1"/>
    <xf numFmtId="0" fontId="2"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49" fontId="8" fillId="2" borderId="20" xfId="7" applyNumberFormat="1" applyFont="1" applyFill="1" applyBorder="1" applyAlignment="1" applyProtection="1">
      <alignment horizontal="center" vertical="center" wrapText="1"/>
      <protection locked="0"/>
    </xf>
    <xf numFmtId="0" fontId="1" fillId="2" borderId="17" xfId="4" applyFont="1" applyFill="1" applyBorder="1" applyAlignment="1" applyProtection="1">
      <alignment horizontal="center" vertical="center"/>
    </xf>
    <xf numFmtId="0" fontId="0" fillId="2" borderId="19" xfId="0" applyFont="1" applyFill="1" applyBorder="1" applyAlignment="1" applyProtection="1">
      <alignment horizontal="center" vertical="center"/>
      <protection locked="0"/>
    </xf>
    <xf numFmtId="0" fontId="0" fillId="2" borderId="17" xfId="4" applyFont="1" applyFill="1" applyBorder="1" applyAlignment="1" applyProtection="1">
      <alignment horizontal="center" vertical="center"/>
    </xf>
    <xf numFmtId="49" fontId="1" fillId="2" borderId="19" xfId="5"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protection locked="0"/>
    </xf>
    <xf numFmtId="49" fontId="1" fillId="0" borderId="3" xfId="5" applyFont="1" applyFill="1" applyBorder="1" applyAlignment="1" applyProtection="1">
      <alignment horizontal="center" vertical="center" wrapText="1"/>
      <protection locked="0"/>
    </xf>
    <xf numFmtId="0" fontId="8" fillId="0" borderId="20" xfId="7"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wrapText="1"/>
      <protection locked="0"/>
    </xf>
    <xf numFmtId="42" fontId="1" fillId="0" borderId="0" xfId="2" applyFont="1"/>
    <xf numFmtId="0" fontId="2" fillId="2" borderId="18" xfId="5" applyNumberFormat="1" applyFont="1" applyFill="1" applyBorder="1" applyAlignment="1" applyProtection="1">
      <alignment horizontal="center" vertical="center" wrapText="1"/>
      <protection locked="0"/>
    </xf>
    <xf numFmtId="0" fontId="0" fillId="0" borderId="0" xfId="0" applyAlignment="1">
      <alignment horizontal="center" wrapText="1"/>
    </xf>
    <xf numFmtId="0" fontId="2" fillId="2" borderId="3" xfId="5" applyNumberFormat="1" applyFont="1" applyFill="1" applyBorder="1" applyAlignment="1" applyProtection="1">
      <alignment horizontal="center" vertical="center" wrapText="1"/>
      <protection locked="0"/>
    </xf>
    <xf numFmtId="0" fontId="8" fillId="0" borderId="20" xfId="0" applyFont="1" applyBorder="1" applyAlignment="1">
      <alignment horizontal="center" vertical="center"/>
    </xf>
    <xf numFmtId="0" fontId="0" fillId="0" borderId="17" xfId="0" applyFont="1" applyFill="1" applyBorder="1" applyAlignment="1" applyProtection="1">
      <alignment horizontal="center" vertical="center"/>
      <protection locked="0"/>
    </xf>
    <xf numFmtId="0" fontId="8" fillId="2" borderId="20" xfId="0" applyFont="1" applyFill="1" applyBorder="1" applyAlignment="1">
      <alignment horizontal="center" vertical="center"/>
    </xf>
    <xf numFmtId="0" fontId="0" fillId="0" borderId="17" xfId="0" applyFont="1" applyFill="1" applyBorder="1" applyAlignment="1" applyProtection="1">
      <alignment horizontal="center" vertical="center" wrapText="1"/>
      <protection locked="0"/>
    </xf>
    <xf numFmtId="0" fontId="0" fillId="9" borderId="3" xfId="0" applyFont="1" applyFill="1" applyBorder="1" applyAlignment="1" applyProtection="1">
      <alignment horizontal="center" vertical="center"/>
      <protection locked="0"/>
    </xf>
    <xf numFmtId="49" fontId="1" fillId="2" borderId="17" xfId="5" applyFont="1" applyFill="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0" fontId="0" fillId="0" borderId="0" xfId="0" applyAlignment="1">
      <alignment wrapText="1"/>
    </xf>
    <xf numFmtId="49" fontId="1" fillId="2" borderId="17" xfId="5" applyFont="1" applyFill="1" applyBorder="1" applyAlignment="1" applyProtection="1">
      <alignment horizontal="center" vertical="center"/>
    </xf>
    <xf numFmtId="0" fontId="8" fillId="2" borderId="20"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3" xfId="0" applyFill="1" applyBorder="1" applyAlignment="1">
      <alignment horizontal="center" vertical="center"/>
    </xf>
    <xf numFmtId="0" fontId="0" fillId="0" borderId="17" xfId="0" applyBorder="1" applyAlignment="1">
      <alignment horizontal="center" vertical="center"/>
    </xf>
    <xf numFmtId="0" fontId="1" fillId="2" borderId="3" xfId="2" applyNumberFormat="1" applyFont="1" applyFill="1" applyBorder="1" applyAlignment="1">
      <alignment horizontal="center" vertical="center"/>
    </xf>
    <xf numFmtId="0" fontId="1" fillId="0" borderId="3" xfId="2" applyNumberFormat="1" applyFont="1" applyBorder="1" applyAlignment="1">
      <alignment horizontal="center" vertical="center"/>
    </xf>
    <xf numFmtId="0" fontId="0" fillId="0" borderId="3" xfId="0" applyBorder="1" applyAlignment="1">
      <alignment horizontal="center" vertical="center"/>
    </xf>
    <xf numFmtId="0" fontId="0" fillId="2" borderId="17" xfId="0" applyFill="1" applyBorder="1" applyAlignment="1" applyProtection="1">
      <alignment horizontal="center" vertical="center"/>
      <protection locked="0"/>
    </xf>
    <xf numFmtId="0" fontId="8" fillId="0" borderId="20" xfId="0" applyFont="1" applyBorder="1" applyAlignment="1">
      <alignment horizontal="center" vertical="center" wrapText="1"/>
    </xf>
    <xf numFmtId="0" fontId="8" fillId="0" borderId="20" xfId="7" applyFont="1" applyBorder="1" applyAlignment="1">
      <alignment horizontal="center" vertical="center" wrapText="1"/>
    </xf>
    <xf numFmtId="0" fontId="0" fillId="0" borderId="0" xfId="0" applyAlignment="1">
      <alignment horizontal="center" vertical="center" wrapText="1"/>
    </xf>
    <xf numFmtId="0" fontId="0" fillId="2" borderId="22" xfId="0" applyFill="1" applyBorder="1" applyAlignment="1" applyProtection="1">
      <alignment horizontal="center" vertical="center"/>
      <protection locked="0"/>
    </xf>
    <xf numFmtId="0" fontId="2" fillId="2" borderId="19" xfId="5" applyNumberFormat="1" applyFont="1" applyFill="1" applyBorder="1" applyAlignment="1" applyProtection="1">
      <alignment horizontal="center" vertical="center" wrapText="1"/>
      <protection locked="0"/>
    </xf>
    <xf numFmtId="0" fontId="8" fillId="2" borderId="23" xfId="0" applyFont="1" applyFill="1" applyBorder="1" applyAlignment="1">
      <alignment horizontal="center" vertical="center"/>
    </xf>
    <xf numFmtId="49" fontId="1" fillId="2" borderId="22" xfId="5" applyFont="1" applyFill="1" applyBorder="1" applyAlignment="1" applyProtection="1">
      <alignment horizontal="center" vertical="center"/>
    </xf>
    <xf numFmtId="0" fontId="8" fillId="0" borderId="24" xfId="0" applyFont="1" applyBorder="1" applyAlignment="1">
      <alignment horizontal="center" vertical="center"/>
    </xf>
    <xf numFmtId="49" fontId="0" fillId="2" borderId="25" xfId="5" applyFont="1" applyFill="1" applyBorder="1" applyAlignment="1" applyProtection="1">
      <alignment horizontal="center" vertical="center"/>
    </xf>
    <xf numFmtId="0" fontId="2" fillId="2" borderId="26" xfId="5" applyNumberFormat="1" applyFont="1" applyFill="1" applyBorder="1" applyAlignment="1" applyProtection="1">
      <alignment horizontal="center" vertical="center" wrapText="1"/>
      <protection locked="0"/>
    </xf>
    <xf numFmtId="49" fontId="1" fillId="2" borderId="26" xfId="5" applyFont="1" applyFill="1" applyBorder="1" applyAlignment="1" applyProtection="1">
      <alignment horizontal="center" vertical="center" wrapText="1"/>
      <protection locked="0"/>
    </xf>
    <xf numFmtId="166" fontId="1" fillId="2" borderId="26" xfId="6" applyNumberFormat="1" applyFont="1" applyFill="1" applyBorder="1" applyAlignment="1" applyProtection="1">
      <alignment horizontal="center" vertical="center" wrapText="1"/>
      <protection locked="0"/>
    </xf>
    <xf numFmtId="49" fontId="0" fillId="2" borderId="27" xfId="5" applyFont="1" applyFill="1" applyBorder="1" applyAlignment="1" applyProtection="1">
      <alignment horizontal="center" vertical="center" wrapText="1"/>
      <protection locked="0"/>
    </xf>
    <xf numFmtId="0" fontId="8" fillId="0" borderId="21" xfId="0" applyFont="1" applyBorder="1" applyAlignment="1">
      <alignment horizontal="center" vertical="center"/>
    </xf>
    <xf numFmtId="49" fontId="0" fillId="2" borderId="3" xfId="5" applyFont="1" applyFill="1" applyBorder="1" applyAlignment="1" applyProtection="1">
      <alignment horizontal="center" vertical="center" wrapText="1"/>
      <protection locked="0"/>
    </xf>
    <xf numFmtId="0" fontId="8" fillId="2" borderId="21" xfId="0" applyFont="1" applyFill="1" applyBorder="1" applyAlignment="1">
      <alignment horizontal="center" vertical="center"/>
    </xf>
    <xf numFmtId="49" fontId="0" fillId="2" borderId="28" xfId="5" applyFont="1" applyFill="1" applyBorder="1" applyAlignment="1" applyProtection="1">
      <alignment horizontal="center" vertical="center" wrapText="1"/>
      <protection locked="0"/>
    </xf>
    <xf numFmtId="0" fontId="2" fillId="2" borderId="27" xfId="5" applyNumberFormat="1" applyFont="1" applyFill="1" applyBorder="1" applyAlignment="1" applyProtection="1">
      <alignment horizontal="center" vertical="center" wrapText="1"/>
      <protection locked="0"/>
    </xf>
    <xf numFmtId="49" fontId="1" fillId="2" borderId="27" xfId="5" applyFont="1" applyFill="1" applyBorder="1" applyAlignment="1" applyProtection="1">
      <alignment horizontal="center" vertical="center" wrapText="1"/>
      <protection locked="0"/>
    </xf>
    <xf numFmtId="166" fontId="1" fillId="2" borderId="27" xfId="6" applyNumberFormat="1" applyFont="1" applyFill="1" applyBorder="1" applyAlignment="1" applyProtection="1">
      <alignment horizontal="center" vertical="center" wrapText="1"/>
      <protection locked="0"/>
    </xf>
    <xf numFmtId="49" fontId="0" fillId="2" borderId="26" xfId="5" applyFont="1" applyFill="1" applyBorder="1" applyAlignment="1" applyProtection="1">
      <alignment horizontal="center" vertical="center" wrapText="1"/>
      <protection locked="0"/>
    </xf>
    <xf numFmtId="0" fontId="7" fillId="2" borderId="20" xfId="7" applyFill="1" applyBorder="1" applyAlignment="1" applyProtection="1">
      <alignment horizontal="center" vertical="center"/>
      <protection locked="0"/>
    </xf>
    <xf numFmtId="0" fontId="7" fillId="2" borderId="3" xfId="7" applyFill="1" applyBorder="1" applyAlignment="1">
      <alignment horizontal="center" vertical="center"/>
    </xf>
    <xf numFmtId="0" fontId="7" fillId="0" borderId="3" xfId="7" applyBorder="1" applyAlignment="1">
      <alignment horizontal="center" vertical="center"/>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4"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4" fontId="1" fillId="0" borderId="0" xfId="1" applyNumberFormat="1" applyFont="1" applyAlignment="1" applyProtection="1">
      <alignment vertical="center"/>
      <protection locked="0"/>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2" fillId="7" borderId="4" xfId="3" applyFont="1" applyFill="1" applyBorder="1" applyAlignment="1" applyProtection="1">
      <alignment horizontal="center" vertical="center" wrapText="1"/>
    </xf>
    <xf numFmtId="0" fontId="2" fillId="7" borderId="5" xfId="3" applyFont="1" applyFill="1" applyBorder="1" applyAlignment="1" applyProtection="1">
      <alignment horizontal="center" vertical="center" wrapText="1"/>
    </xf>
    <xf numFmtId="0" fontId="2" fillId="4" borderId="5"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7" borderId="6" xfId="3" applyFont="1" applyFill="1" applyBorder="1" applyAlignment="1" applyProtection="1">
      <alignment horizontal="center" vertical="center" wrapText="1"/>
    </xf>
    <xf numFmtId="0" fontId="2" fillId="7" borderId="0" xfId="3" applyFont="1" applyFill="1" applyBorder="1" applyAlignment="1" applyProtection="1">
      <alignment horizontal="center" vertical="center" wrapText="1"/>
    </xf>
    <xf numFmtId="0" fontId="2" fillId="4" borderId="0"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7" borderId="7" xfId="3" applyFont="1" applyFill="1" applyBorder="1" applyAlignment="1" applyProtection="1">
      <alignment horizontal="center" vertical="center" wrapText="1"/>
    </xf>
    <xf numFmtId="0" fontId="2" fillId="7" borderId="8" xfId="3" applyFont="1" applyFill="1" applyBorder="1" applyAlignment="1" applyProtection="1">
      <alignment horizontal="center" vertical="center" wrapText="1"/>
    </xf>
    <xf numFmtId="0" fontId="2" fillId="4" borderId="8"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556" y="218514"/>
          <a:ext cx="2589680"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st@subredsur.gov.co" TargetMode="External"/><Relationship Id="rId21" Type="http://schemas.openxmlformats.org/officeDocument/2006/relationships/hyperlink" Target="mailto:biomedica@subredsur.gov.co" TargetMode="External"/><Relationship Id="rId42" Type="http://schemas.openxmlformats.org/officeDocument/2006/relationships/hyperlink" Target="mailto:gestionambiental@subredsur.gov.co" TargetMode="External"/><Relationship Id="rId47" Type="http://schemas.openxmlformats.org/officeDocument/2006/relationships/hyperlink" Target="mailto:gestionambiental@subredsur.gov.co" TargetMode="External"/><Relationship Id="rId63" Type="http://schemas.openxmlformats.org/officeDocument/2006/relationships/hyperlink" Target="mailto:recursos.fisicos.tunjuelito@subredsur.gov.co" TargetMode="External"/><Relationship Id="rId68" Type="http://schemas.openxmlformats.org/officeDocument/2006/relationships/hyperlink" Target="mailto:jefe.mantenimiento@subredsur.gov.co" TargetMode="External"/><Relationship Id="rId84" Type="http://schemas.openxmlformats.org/officeDocument/2006/relationships/hyperlink" Target="mailto:lider_sirc_aph@subredsur.gov.co" TargetMode="External"/><Relationship Id="rId89" Type="http://schemas.openxmlformats.org/officeDocument/2006/relationships/comments" Target="../comments1.xm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32" Type="http://schemas.openxmlformats.org/officeDocument/2006/relationships/hyperlink" Target="mailto:biomedica@subredsur.gov.co" TargetMode="External"/><Relationship Id="rId37" Type="http://schemas.openxmlformats.org/officeDocument/2006/relationships/hyperlink" Target="mailto:biomedica@subredsur.gov.co" TargetMode="External"/><Relationship Id="rId53" Type="http://schemas.openxmlformats.org/officeDocument/2006/relationships/hyperlink" Target="mailto:recursosfisicos.usme@subredsur.gov.co" TargetMode="External"/><Relationship Id="rId58" Type="http://schemas.openxmlformats.org/officeDocument/2006/relationships/hyperlink" Target="mailto:rfisicosvistahermosa@subredsur.gov.co" TargetMode="External"/><Relationship Id="rId74" Type="http://schemas.openxmlformats.org/officeDocument/2006/relationships/hyperlink" Target="mailto:gestionsuministros@subredsur.gov.co" TargetMode="External"/><Relationship Id="rId79" Type="http://schemas.openxmlformats.org/officeDocument/2006/relationships/hyperlink" Target="mailto:medicoquirurgicos@subredsur.gov.co" TargetMode="External"/><Relationship Id="rId5" Type="http://schemas.openxmlformats.org/officeDocument/2006/relationships/hyperlink" Target="mailto:jefe.sistemastics@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biomedica@subredsur.gov.co" TargetMode="External"/><Relationship Id="rId27" Type="http://schemas.openxmlformats.org/officeDocument/2006/relationships/hyperlink" Target="mailto:recursosfisicos.usme@subredsur.gov.co" TargetMode="External"/><Relationship Id="rId30" Type="http://schemas.openxmlformats.org/officeDocument/2006/relationships/hyperlink" Target="mailto:biomedica@subredsur.gov.co" TargetMode="External"/><Relationship Id="rId35" Type="http://schemas.openxmlformats.org/officeDocument/2006/relationships/hyperlink" Target="mailto:biomedica@subredsur.gov.co" TargetMode="External"/><Relationship Id="rId43" Type="http://schemas.openxmlformats.org/officeDocument/2006/relationships/hyperlink" Target="mailto:gestionambiental@subredsur.gov.co" TargetMode="External"/><Relationship Id="rId48" Type="http://schemas.openxmlformats.org/officeDocument/2006/relationships/hyperlink" Target="mailto:gestionambiental@subredsur.gov.co" TargetMode="External"/><Relationship Id="rId56" Type="http://schemas.openxmlformats.org/officeDocument/2006/relationships/hyperlink" Target="mailto:recursosfisicosmeissen@subredsur.gov.co" TargetMode="External"/><Relationship Id="rId64" Type="http://schemas.openxmlformats.org/officeDocument/2006/relationships/hyperlink" Target="mailto:recursos.fisicos.tunjuelito@subredsur.gov.co" TargetMode="External"/><Relationship Id="rId69" Type="http://schemas.openxmlformats.org/officeDocument/2006/relationships/hyperlink" Target="mailto:servicios.basicos.nazareth@subredsur.gov.co" TargetMode="External"/><Relationship Id="rId77" Type="http://schemas.openxmlformats.org/officeDocument/2006/relationships/hyperlink" Target="mailto:gestionsuministros@subredsur.gov.co" TargetMode="External"/><Relationship Id="rId8" Type="http://schemas.openxmlformats.org/officeDocument/2006/relationships/hyperlink" Target="mailto:jefe.sistemastics@subredsur.gov.co" TargetMode="External"/><Relationship Id="rId51" Type="http://schemas.openxmlformats.org/officeDocument/2006/relationships/hyperlink" Target="mailto:recursosfisicos.usme@subredsur.gov.co" TargetMode="External"/><Relationship Id="rId72" Type="http://schemas.openxmlformats.org/officeDocument/2006/relationships/hyperlink" Target="mailto:gestionsuministros@subredsur.gov.co" TargetMode="External"/><Relationship Id="rId80" Type="http://schemas.openxmlformats.org/officeDocument/2006/relationships/hyperlink" Target="mailto:medicoquirurgicos@subredsur.gov.co" TargetMode="External"/><Relationship Id="rId85" Type="http://schemas.openxmlformats.org/officeDocument/2006/relationships/hyperlink" Target="mailto:dir.ambulatorios@subredsur.gov.co" TargetMode="External"/><Relationship Id="rId3" Type="http://schemas.openxmlformats.org/officeDocument/2006/relationships/hyperlink" Target="mailto:jefe.sistemastic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recursosfisicos.usme@subredsur.gov.co" TargetMode="External"/><Relationship Id="rId33" Type="http://schemas.openxmlformats.org/officeDocument/2006/relationships/hyperlink" Target="mailto:biomedica@subredsur.gov.co" TargetMode="External"/><Relationship Id="rId38" Type="http://schemas.openxmlformats.org/officeDocument/2006/relationships/hyperlink" Target="mailto:biomedica@subredsur.gov.co" TargetMode="External"/><Relationship Id="rId46" Type="http://schemas.openxmlformats.org/officeDocument/2006/relationships/hyperlink" Target="mailto:gestionambiental@subredsur.gov.co" TargetMode="External"/><Relationship Id="rId59" Type="http://schemas.openxmlformats.org/officeDocument/2006/relationships/hyperlink" Target="mailto:rfisicosvistahermosa@subredsur.gov.co" TargetMode="External"/><Relationship Id="rId67" Type="http://schemas.openxmlformats.org/officeDocument/2006/relationships/hyperlink" Target="mailto:jefe.mantenimiento@subredsur.gov.co" TargetMode="External"/><Relationship Id="rId20" Type="http://schemas.openxmlformats.org/officeDocument/2006/relationships/hyperlink" Target="mailto:activos.fijos.lider@subredsur.gov.co" TargetMode="External"/><Relationship Id="rId41" Type="http://schemas.openxmlformats.org/officeDocument/2006/relationships/hyperlink" Target="mailto:jefe.mantenimiento@subredsur.gov.co" TargetMode="External"/><Relationship Id="rId54" Type="http://schemas.openxmlformats.org/officeDocument/2006/relationships/hyperlink" Target="mailto:recursosfisicos.usme@subredsur.gov.co" TargetMode="External"/><Relationship Id="rId62" Type="http://schemas.openxmlformats.org/officeDocument/2006/relationships/hyperlink" Target="mailto:recursos.fisicos.tunjuelito@subredsur.gov.co" TargetMode="External"/><Relationship Id="rId70" Type="http://schemas.openxmlformats.org/officeDocument/2006/relationships/hyperlink" Target="mailto:medicoquirurgicos@subredsur.gov.co" TargetMode="External"/><Relationship Id="rId75" Type="http://schemas.openxmlformats.org/officeDocument/2006/relationships/hyperlink" Target="mailto:gestionsuministros@subredsur.gov.co" TargetMode="External"/><Relationship Id="rId83" Type="http://schemas.openxmlformats.org/officeDocument/2006/relationships/hyperlink" Target="mailto:medicoquirurgicos@subredsur.gov.co" TargetMode="External"/><Relationship Id="rId88" Type="http://schemas.openxmlformats.org/officeDocument/2006/relationships/vmlDrawing" Target="../drawings/vmlDrawing1.vml"/><Relationship Id="rId1" Type="http://schemas.openxmlformats.org/officeDocument/2006/relationships/hyperlink" Target="mailto:jefe.sistemastics@subredsur.gov.co" TargetMode="External"/><Relationship Id="rId6" Type="http://schemas.openxmlformats.org/officeDocument/2006/relationships/hyperlink" Target="mailto:jefe.sistemastic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biomedica@subredsur.gov.co" TargetMode="External"/><Relationship Id="rId28" Type="http://schemas.openxmlformats.org/officeDocument/2006/relationships/hyperlink" Target="mailto:biomedica@subredsur.gov.co" TargetMode="External"/><Relationship Id="rId36" Type="http://schemas.openxmlformats.org/officeDocument/2006/relationships/hyperlink" Target="mailto:biomedica@subredsur.gov.co" TargetMode="External"/><Relationship Id="rId49" Type="http://schemas.openxmlformats.org/officeDocument/2006/relationships/hyperlink" Target="mailto:gestionambiental@subredsur.gov.co" TargetMode="External"/><Relationship Id="rId57" Type="http://schemas.openxmlformats.org/officeDocument/2006/relationships/hyperlink" Target="mailto:recursosfisicosmeissen@subredsur.gov.co" TargetMode="External"/><Relationship Id="rId10" Type="http://schemas.openxmlformats.org/officeDocument/2006/relationships/hyperlink" Target="mailto:jefe.sistemastics@subredsur.gov.co" TargetMode="External"/><Relationship Id="rId31" Type="http://schemas.openxmlformats.org/officeDocument/2006/relationships/hyperlink" Target="mailto:biomedica@subredsur.gov.co" TargetMode="External"/><Relationship Id="rId44" Type="http://schemas.openxmlformats.org/officeDocument/2006/relationships/hyperlink" Target="mailto:gestionambiental@subredsur.gov.co" TargetMode="External"/><Relationship Id="rId52" Type="http://schemas.openxmlformats.org/officeDocument/2006/relationships/hyperlink" Target="mailto:recursosfisicos.usme@subredsur.gov.co" TargetMode="External"/><Relationship Id="rId60" Type="http://schemas.openxmlformats.org/officeDocument/2006/relationships/hyperlink" Target="mailto:rfisicosvistahermosa@subredsur.gov.co" TargetMode="External"/><Relationship Id="rId65" Type="http://schemas.openxmlformats.org/officeDocument/2006/relationships/hyperlink" Target="mailto:recursosfisicostunal@subredsur.gov.co" TargetMode="External"/><Relationship Id="rId73" Type="http://schemas.openxmlformats.org/officeDocument/2006/relationships/hyperlink" Target="mailto:gestionsuministros@subredsur.gov.co" TargetMode="External"/><Relationship Id="rId78" Type="http://schemas.openxmlformats.org/officeDocument/2006/relationships/hyperlink" Target="mailto:medicoquirurgicos@subredsur.gov.co" TargetMode="External"/><Relationship Id="rId81" Type="http://schemas.openxmlformats.org/officeDocument/2006/relationships/hyperlink" Target="mailto:biomedica@subredsur.gov.co" TargetMode="External"/><Relationship Id="rId86" Type="http://schemas.openxmlformats.org/officeDocument/2006/relationships/printerSettings" Target="../printerSettings/printerSettings1.bin"/><Relationship Id="rId4" Type="http://schemas.openxmlformats.org/officeDocument/2006/relationships/hyperlink" Target="mailto:jefe.sistemastics@subredsur.gov.co" TargetMode="External"/><Relationship Id="rId9" Type="http://schemas.openxmlformats.org/officeDocument/2006/relationships/hyperlink" Target="mailto:jefe.sistemastics@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biomedica@subredsur.gov.co" TargetMode="External"/><Relationship Id="rId34" Type="http://schemas.openxmlformats.org/officeDocument/2006/relationships/hyperlink" Target="mailto:biomedica@subredsur.gov.co" TargetMode="External"/><Relationship Id="rId50" Type="http://schemas.openxmlformats.org/officeDocument/2006/relationships/hyperlink" Target="mailto:jefe.mantenimiento@subredsur.gov.co" TargetMode="External"/><Relationship Id="rId55" Type="http://schemas.openxmlformats.org/officeDocument/2006/relationships/hyperlink" Target="mailto:recursosfisicos.usme@subredsur.gov.co" TargetMode="External"/><Relationship Id="rId76" Type="http://schemas.openxmlformats.org/officeDocument/2006/relationships/hyperlink" Target="mailto:gestionsuministros@subredsur.gov.co" TargetMode="External"/><Relationship Id="rId7" Type="http://schemas.openxmlformats.org/officeDocument/2006/relationships/hyperlink" Target="mailto:jefe.sistemastics@subredsur.gov.co" TargetMode="External"/><Relationship Id="rId71" Type="http://schemas.openxmlformats.org/officeDocument/2006/relationships/hyperlink" Target="mailto:medicoquirurgicos@subredsur.gov.co" TargetMode="External"/><Relationship Id="rId2" Type="http://schemas.openxmlformats.org/officeDocument/2006/relationships/hyperlink" Target="mailto:jefe.sistemastics@subredsur.gov.co" TargetMode="External"/><Relationship Id="rId29" Type="http://schemas.openxmlformats.org/officeDocument/2006/relationships/hyperlink" Target="mailto:recursosfisicos.usme@subredsur.gov.co" TargetMode="External"/><Relationship Id="rId24" Type="http://schemas.openxmlformats.org/officeDocument/2006/relationships/hyperlink" Target="mailto:biomedica@subredsur.gov.co" TargetMode="External"/><Relationship Id="rId40" Type="http://schemas.openxmlformats.org/officeDocument/2006/relationships/hyperlink" Target="mailto:biomedica@subredsur.gov.co" TargetMode="External"/><Relationship Id="rId45" Type="http://schemas.openxmlformats.org/officeDocument/2006/relationships/hyperlink" Target="mailto:gestionambiental@subredsur.gov.co" TargetMode="External"/><Relationship Id="rId66" Type="http://schemas.openxmlformats.org/officeDocument/2006/relationships/hyperlink" Target="mailto:jefe.mantenimiento@subredsur.gov.co" TargetMode="External"/><Relationship Id="rId87" Type="http://schemas.openxmlformats.org/officeDocument/2006/relationships/drawing" Target="../drawings/drawing1.xml"/><Relationship Id="rId61" Type="http://schemas.openxmlformats.org/officeDocument/2006/relationships/hyperlink" Target="mailto:recursosfisicostunal@subredsur.gov.co" TargetMode="External"/><Relationship Id="rId82" Type="http://schemas.openxmlformats.org/officeDocument/2006/relationships/hyperlink" Target="mailto:biomedica@subredsur.gov.co" TargetMode="External"/><Relationship Id="rId19" Type="http://schemas.openxmlformats.org/officeDocument/2006/relationships/hyperlink" Target="mailto:dir.talentohumano@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71"/>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106"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20.42578125" customWidth="1"/>
    <col min="20" max="20" width="14.140625" bestFit="1" customWidth="1"/>
  </cols>
  <sheetData>
    <row r="1" spans="1:34" ht="13.5" thickBot="1" x14ac:dyDescent="0.25">
      <c r="J1" s="6"/>
      <c r="P1" s="8"/>
    </row>
    <row r="2" spans="1:34" ht="60" customHeight="1" thickBot="1" x14ac:dyDescent="0.25">
      <c r="A2" s="12"/>
      <c r="B2" s="107" t="s">
        <v>0</v>
      </c>
      <c r="C2" s="108"/>
      <c r="D2" s="108"/>
      <c r="E2" s="108"/>
      <c r="F2" s="109"/>
      <c r="G2" s="108"/>
      <c r="H2" s="108"/>
      <c r="I2" s="108"/>
      <c r="J2" s="108"/>
      <c r="K2" s="110"/>
      <c r="L2" s="108"/>
      <c r="M2" s="108"/>
      <c r="N2" s="108"/>
      <c r="O2" s="108"/>
      <c r="P2" s="108"/>
      <c r="Q2" s="108"/>
      <c r="R2" s="108"/>
    </row>
    <row r="3" spans="1:34" ht="12.75" customHeight="1" x14ac:dyDescent="0.2">
      <c r="A3" s="13"/>
      <c r="B3" s="111" t="s">
        <v>1</v>
      </c>
      <c r="C3" s="112"/>
      <c r="D3" s="112"/>
      <c r="E3" s="112"/>
      <c r="F3" s="113"/>
      <c r="G3" s="112"/>
      <c r="H3" s="112"/>
      <c r="I3" s="112"/>
      <c r="J3" s="112"/>
      <c r="K3" s="114"/>
      <c r="L3" s="112"/>
      <c r="M3" s="112"/>
      <c r="N3" s="112"/>
      <c r="O3" s="112"/>
      <c r="P3" s="112"/>
      <c r="Q3" s="112"/>
      <c r="R3" s="112"/>
    </row>
    <row r="4" spans="1:34" x14ac:dyDescent="0.2">
      <c r="A4" s="14"/>
      <c r="B4" s="115"/>
      <c r="C4" s="116"/>
      <c r="D4" s="116"/>
      <c r="E4" s="116"/>
      <c r="F4" s="117"/>
      <c r="G4" s="116"/>
      <c r="H4" s="116"/>
      <c r="I4" s="116"/>
      <c r="J4" s="116"/>
      <c r="K4" s="118"/>
      <c r="L4" s="116"/>
      <c r="M4" s="116"/>
      <c r="N4" s="116"/>
      <c r="O4" s="116"/>
      <c r="P4" s="116"/>
      <c r="Q4" s="116"/>
      <c r="R4" s="116"/>
    </row>
    <row r="5" spans="1:34" ht="15" customHeight="1" thickBot="1" x14ac:dyDescent="0.25">
      <c r="A5" s="14"/>
      <c r="B5" s="119"/>
      <c r="C5" s="120"/>
      <c r="D5" s="120"/>
      <c r="E5" s="120"/>
      <c r="F5" s="121"/>
      <c r="G5" s="120"/>
      <c r="H5" s="120"/>
      <c r="I5" s="120"/>
      <c r="J5" s="120"/>
      <c r="K5" s="122"/>
      <c r="L5" s="120"/>
      <c r="M5" s="120"/>
      <c r="N5" s="120"/>
      <c r="O5" s="120"/>
      <c r="P5" s="120"/>
      <c r="Q5" s="120"/>
      <c r="R5" s="120"/>
    </row>
    <row r="6" spans="1:34" ht="42.75" customHeight="1" thickBot="1" x14ac:dyDescent="0.25">
      <c r="A6" s="15"/>
      <c r="B6" s="16" t="s">
        <v>2</v>
      </c>
      <c r="C6" s="17" t="s">
        <v>3</v>
      </c>
      <c r="D6" s="18" t="s">
        <v>4</v>
      </c>
      <c r="E6" s="18" t="s">
        <v>5</v>
      </c>
      <c r="F6" s="18" t="s">
        <v>6</v>
      </c>
      <c r="G6" s="18" t="s">
        <v>7</v>
      </c>
      <c r="H6" s="18" t="s">
        <v>8</v>
      </c>
      <c r="I6" s="18" t="s">
        <v>9</v>
      </c>
      <c r="J6" s="19" t="s">
        <v>10</v>
      </c>
      <c r="K6" s="19" t="s">
        <v>11</v>
      </c>
      <c r="L6" s="18" t="s">
        <v>12</v>
      </c>
      <c r="M6" s="18" t="s">
        <v>13</v>
      </c>
      <c r="N6" s="18" t="s">
        <v>14</v>
      </c>
      <c r="O6" s="18" t="s">
        <v>15</v>
      </c>
      <c r="P6" s="18" t="s">
        <v>16</v>
      </c>
      <c r="Q6" s="20" t="s">
        <v>17</v>
      </c>
      <c r="R6" s="21" t="s">
        <v>18</v>
      </c>
    </row>
    <row r="7" spans="1:34" s="29" customFormat="1" ht="62.25" customHeight="1" x14ac:dyDescent="0.2">
      <c r="A7" s="22"/>
      <c r="B7" s="23" t="s">
        <v>19</v>
      </c>
      <c r="C7" s="24" t="s">
        <v>20</v>
      </c>
      <c r="D7" s="25">
        <v>1</v>
      </c>
      <c r="E7" s="25">
        <v>2</v>
      </c>
      <c r="F7" s="25">
        <v>2</v>
      </c>
      <c r="G7" s="25">
        <v>1</v>
      </c>
      <c r="H7" s="26" t="s">
        <v>21</v>
      </c>
      <c r="I7" s="25">
        <v>0</v>
      </c>
      <c r="J7" s="27">
        <f>12396000*2</f>
        <v>24792000</v>
      </c>
      <c r="K7" s="27">
        <f>+(J7/F7)*(13-E7)</f>
        <v>136356000</v>
      </c>
      <c r="L7" s="25">
        <v>0</v>
      </c>
      <c r="M7" s="25">
        <v>0</v>
      </c>
      <c r="N7" s="25" t="s">
        <v>22</v>
      </c>
      <c r="O7" s="26" t="s">
        <v>23</v>
      </c>
      <c r="P7" s="26" t="s">
        <v>24</v>
      </c>
      <c r="Q7" s="25" t="s">
        <v>25</v>
      </c>
      <c r="R7" s="28" t="s">
        <v>26</v>
      </c>
    </row>
    <row r="8" spans="1:34" ht="58.5" customHeight="1" x14ac:dyDescent="0.2">
      <c r="A8" s="22"/>
      <c r="B8" s="30" t="s">
        <v>27</v>
      </c>
      <c r="C8" s="31" t="s">
        <v>28</v>
      </c>
      <c r="D8" s="32">
        <v>2</v>
      </c>
      <c r="E8" s="32">
        <v>3</v>
      </c>
      <c r="F8" s="32">
        <v>1</v>
      </c>
      <c r="G8" s="32">
        <v>1</v>
      </c>
      <c r="H8" s="33" t="s">
        <v>21</v>
      </c>
      <c r="I8" s="32">
        <v>0</v>
      </c>
      <c r="J8" s="34">
        <v>15000000</v>
      </c>
      <c r="K8" s="35">
        <f>+(J8/F8)*(13-E8)</f>
        <v>150000000</v>
      </c>
      <c r="L8" s="32">
        <v>0</v>
      </c>
      <c r="M8" s="32">
        <v>0</v>
      </c>
      <c r="N8" s="32" t="s">
        <v>22</v>
      </c>
      <c r="O8" s="33" t="s">
        <v>23</v>
      </c>
      <c r="P8" s="33" t="s">
        <v>24</v>
      </c>
      <c r="Q8" s="32" t="s">
        <v>25</v>
      </c>
      <c r="R8" s="36" t="s">
        <v>26</v>
      </c>
    </row>
    <row r="9" spans="1:34" ht="60" customHeight="1" x14ac:dyDescent="0.2">
      <c r="B9" s="38" t="s">
        <v>29</v>
      </c>
      <c r="C9" s="39" t="s">
        <v>30</v>
      </c>
      <c r="D9" s="32">
        <v>3</v>
      </c>
      <c r="E9" s="32">
        <v>4</v>
      </c>
      <c r="F9" s="32">
        <v>3</v>
      </c>
      <c r="G9" s="32">
        <v>1</v>
      </c>
      <c r="H9" s="33" t="s">
        <v>21</v>
      </c>
      <c r="I9" s="32">
        <v>0</v>
      </c>
      <c r="J9" s="34">
        <v>16000000</v>
      </c>
      <c r="K9" s="34">
        <v>16000000</v>
      </c>
      <c r="L9" s="32">
        <v>0</v>
      </c>
      <c r="M9" s="32">
        <v>0</v>
      </c>
      <c r="N9" s="32" t="s">
        <v>22</v>
      </c>
      <c r="O9" s="33" t="s">
        <v>23</v>
      </c>
      <c r="P9" s="40" t="s">
        <v>31</v>
      </c>
      <c r="Q9" s="32">
        <v>3204948379</v>
      </c>
      <c r="R9" s="36" t="s">
        <v>32</v>
      </c>
      <c r="S9" s="41"/>
      <c r="T9" s="41"/>
      <c r="U9" s="41"/>
      <c r="V9" s="41"/>
      <c r="W9" s="41"/>
      <c r="X9" s="41"/>
      <c r="Y9" s="41"/>
      <c r="Z9" s="41"/>
      <c r="AA9" s="41"/>
      <c r="AB9" s="41"/>
      <c r="AC9" s="41"/>
      <c r="AD9" s="41"/>
      <c r="AE9" s="41"/>
      <c r="AF9" s="41"/>
      <c r="AG9" s="41"/>
      <c r="AH9" s="41"/>
    </row>
    <row r="10" spans="1:34" s="42" customFormat="1" ht="30" customHeight="1" x14ac:dyDescent="0.2">
      <c r="A10" s="1"/>
      <c r="B10" s="38" t="s">
        <v>33</v>
      </c>
      <c r="C10" s="31" t="s">
        <v>34</v>
      </c>
      <c r="D10" s="32">
        <v>6</v>
      </c>
      <c r="E10" s="32">
        <v>7</v>
      </c>
      <c r="F10" s="32">
        <v>4</v>
      </c>
      <c r="G10" s="32">
        <v>1</v>
      </c>
      <c r="H10" s="33" t="s">
        <v>21</v>
      </c>
      <c r="I10" s="32">
        <v>0</v>
      </c>
      <c r="J10" s="34">
        <f>5165000*4</f>
        <v>20660000</v>
      </c>
      <c r="K10" s="34">
        <f t="shared" ref="K10:K21" si="0">+(J10/F10)*(13-E10)</f>
        <v>30990000</v>
      </c>
      <c r="L10" s="32">
        <v>0</v>
      </c>
      <c r="M10" s="32">
        <v>0</v>
      </c>
      <c r="N10" s="32" t="s">
        <v>22</v>
      </c>
      <c r="O10" s="33" t="s">
        <v>23</v>
      </c>
      <c r="P10" s="33" t="s">
        <v>24</v>
      </c>
      <c r="Q10" s="32" t="s">
        <v>25</v>
      </c>
      <c r="R10" s="36" t="s">
        <v>26</v>
      </c>
      <c r="S10" s="41"/>
      <c r="T10" s="41"/>
      <c r="U10" s="41"/>
      <c r="V10" s="41"/>
      <c r="W10" s="41"/>
      <c r="X10" s="41"/>
      <c r="Y10" s="41"/>
      <c r="Z10" s="41"/>
      <c r="AA10" s="41"/>
      <c r="AB10" s="41"/>
      <c r="AC10" s="41"/>
      <c r="AD10" s="41"/>
      <c r="AE10" s="41"/>
      <c r="AF10" s="41"/>
      <c r="AG10" s="41"/>
      <c r="AH10" s="41"/>
    </row>
    <row r="11" spans="1:34" ht="54" customHeight="1" x14ac:dyDescent="0.2">
      <c r="B11" s="30" t="s">
        <v>35</v>
      </c>
      <c r="C11" s="39" t="s">
        <v>36</v>
      </c>
      <c r="D11" s="32">
        <v>4</v>
      </c>
      <c r="E11" s="32">
        <v>4</v>
      </c>
      <c r="F11" s="32">
        <v>4</v>
      </c>
      <c r="G11" s="32">
        <v>1</v>
      </c>
      <c r="H11" s="33" t="s">
        <v>21</v>
      </c>
      <c r="I11" s="32">
        <v>0</v>
      </c>
      <c r="J11" s="34">
        <v>1248900000</v>
      </c>
      <c r="K11" s="34">
        <f t="shared" si="0"/>
        <v>2810025000</v>
      </c>
      <c r="L11" s="32">
        <v>0</v>
      </c>
      <c r="M11" s="32">
        <v>0</v>
      </c>
      <c r="N11" s="32" t="s">
        <v>22</v>
      </c>
      <c r="O11" s="33" t="s">
        <v>23</v>
      </c>
      <c r="P11" s="33" t="s">
        <v>24</v>
      </c>
      <c r="Q11" s="32">
        <v>3006589235</v>
      </c>
      <c r="R11" s="36" t="s">
        <v>37</v>
      </c>
      <c r="S11" s="43"/>
      <c r="T11" s="41"/>
      <c r="U11" s="41"/>
      <c r="V11" s="41"/>
      <c r="W11" s="41"/>
      <c r="X11" s="41"/>
      <c r="Y11" s="41"/>
      <c r="Z11" s="41"/>
      <c r="AA11" s="41"/>
      <c r="AB11" s="41"/>
      <c r="AC11" s="41"/>
      <c r="AD11" s="41"/>
      <c r="AE11" s="41"/>
      <c r="AF11" s="41"/>
      <c r="AG11" s="41"/>
      <c r="AH11" s="41"/>
    </row>
    <row r="12" spans="1:34" ht="50.25" customHeight="1" x14ac:dyDescent="0.2">
      <c r="B12" s="30" t="s">
        <v>27</v>
      </c>
      <c r="C12" s="44" t="s">
        <v>38</v>
      </c>
      <c r="D12" s="32">
        <v>4</v>
      </c>
      <c r="E12" s="32">
        <v>5</v>
      </c>
      <c r="F12" s="32">
        <v>4</v>
      </c>
      <c r="G12" s="32">
        <v>1</v>
      </c>
      <c r="H12" s="33" t="s">
        <v>21</v>
      </c>
      <c r="I12" s="32">
        <v>0</v>
      </c>
      <c r="J12" s="34">
        <f>611000000*4</f>
        <v>2444000000</v>
      </c>
      <c r="K12" s="34">
        <f t="shared" si="0"/>
        <v>4888000000</v>
      </c>
      <c r="L12" s="32">
        <v>0</v>
      </c>
      <c r="M12" s="32">
        <v>0</v>
      </c>
      <c r="N12" s="32" t="s">
        <v>22</v>
      </c>
      <c r="O12" s="33" t="s">
        <v>23</v>
      </c>
      <c r="P12" s="33" t="s">
        <v>24</v>
      </c>
      <c r="Q12" s="32">
        <v>3202352178</v>
      </c>
      <c r="R12" s="36" t="s">
        <v>39</v>
      </c>
      <c r="S12" s="41"/>
      <c r="T12" s="41"/>
      <c r="U12" s="41"/>
      <c r="V12" s="41"/>
      <c r="W12" s="41"/>
      <c r="X12" s="41"/>
      <c r="Y12" s="41"/>
      <c r="Z12" s="41"/>
      <c r="AA12" s="41"/>
      <c r="AB12" s="41"/>
      <c r="AC12" s="41"/>
      <c r="AD12" s="41"/>
      <c r="AE12" s="41"/>
      <c r="AF12" s="41"/>
      <c r="AG12" s="41"/>
      <c r="AH12" s="41"/>
    </row>
    <row r="13" spans="1:34" ht="69" customHeight="1" x14ac:dyDescent="0.2">
      <c r="B13" s="38" t="s">
        <v>40</v>
      </c>
      <c r="C13" s="39" t="s">
        <v>41</v>
      </c>
      <c r="D13" s="32">
        <v>2</v>
      </c>
      <c r="E13" s="32">
        <v>3</v>
      </c>
      <c r="F13" s="32">
        <v>4</v>
      </c>
      <c r="G13" s="32">
        <v>1</v>
      </c>
      <c r="H13" s="33" t="s">
        <v>21</v>
      </c>
      <c r="I13" s="32">
        <v>0</v>
      </c>
      <c r="J13" s="34">
        <v>40000000</v>
      </c>
      <c r="K13" s="34">
        <f t="shared" si="0"/>
        <v>100000000</v>
      </c>
      <c r="L13" s="32">
        <v>0</v>
      </c>
      <c r="M13" s="32">
        <v>0</v>
      </c>
      <c r="N13" s="32" t="s">
        <v>22</v>
      </c>
      <c r="O13" s="33" t="s">
        <v>23</v>
      </c>
      <c r="P13" s="33" t="s">
        <v>24</v>
      </c>
      <c r="Q13" s="32">
        <v>3202352178</v>
      </c>
      <c r="R13" s="36" t="s">
        <v>39</v>
      </c>
    </row>
    <row r="14" spans="1:34" ht="63.75" customHeight="1" x14ac:dyDescent="0.2">
      <c r="B14" s="38" t="s">
        <v>42</v>
      </c>
      <c r="C14" s="37" t="s">
        <v>43</v>
      </c>
      <c r="D14" s="32">
        <v>9</v>
      </c>
      <c r="E14" s="32">
        <v>10</v>
      </c>
      <c r="F14" s="32">
        <v>3</v>
      </c>
      <c r="G14" s="32">
        <v>1</v>
      </c>
      <c r="H14" s="33" t="s">
        <v>21</v>
      </c>
      <c r="I14" s="32">
        <v>0</v>
      </c>
      <c r="J14" s="34">
        <f>9000000*F14</f>
        <v>27000000</v>
      </c>
      <c r="K14" s="34">
        <f t="shared" si="0"/>
        <v>27000000</v>
      </c>
      <c r="L14" s="32">
        <v>0</v>
      </c>
      <c r="M14" s="32">
        <v>0</v>
      </c>
      <c r="N14" s="32" t="s">
        <v>22</v>
      </c>
      <c r="O14" s="33" t="s">
        <v>23</v>
      </c>
      <c r="P14" s="33" t="s">
        <v>24</v>
      </c>
      <c r="Q14" s="32">
        <v>3202352178</v>
      </c>
      <c r="R14" s="36" t="s">
        <v>39</v>
      </c>
    </row>
    <row r="15" spans="1:34" ht="72" customHeight="1" x14ac:dyDescent="0.2">
      <c r="B15" s="38" t="s">
        <v>44</v>
      </c>
      <c r="C15" s="39" t="s">
        <v>45</v>
      </c>
      <c r="D15" s="32">
        <v>1</v>
      </c>
      <c r="E15" s="32">
        <v>1</v>
      </c>
      <c r="F15" s="32">
        <v>3</v>
      </c>
      <c r="G15" s="32">
        <v>1</v>
      </c>
      <c r="H15" s="33" t="s">
        <v>21</v>
      </c>
      <c r="I15" s="32">
        <v>0</v>
      </c>
      <c r="J15" s="34">
        <v>60000000</v>
      </c>
      <c r="K15" s="34">
        <f t="shared" si="0"/>
        <v>240000000</v>
      </c>
      <c r="L15" s="32">
        <v>0</v>
      </c>
      <c r="M15" s="32">
        <v>0</v>
      </c>
      <c r="N15" s="32" t="s">
        <v>22</v>
      </c>
      <c r="O15" s="33" t="s">
        <v>23</v>
      </c>
      <c r="P15" s="33" t="s">
        <v>24</v>
      </c>
      <c r="Q15" s="32">
        <v>3002074094</v>
      </c>
      <c r="R15" s="36" t="s">
        <v>46</v>
      </c>
    </row>
    <row r="16" spans="1:34" ht="76.5" customHeight="1" x14ac:dyDescent="0.2">
      <c r="B16" s="38" t="s">
        <v>47</v>
      </c>
      <c r="C16" s="39" t="s">
        <v>48</v>
      </c>
      <c r="D16" s="32">
        <v>10</v>
      </c>
      <c r="E16" s="32">
        <v>11</v>
      </c>
      <c r="F16" s="32">
        <v>3</v>
      </c>
      <c r="G16" s="32">
        <v>1</v>
      </c>
      <c r="H16" s="33" t="s">
        <v>21</v>
      </c>
      <c r="I16" s="32">
        <v>0</v>
      </c>
      <c r="J16" s="34">
        <v>30000000</v>
      </c>
      <c r="K16" s="34">
        <f t="shared" si="0"/>
        <v>20000000</v>
      </c>
      <c r="L16" s="32">
        <v>0</v>
      </c>
      <c r="M16" s="32">
        <v>0</v>
      </c>
      <c r="N16" s="32" t="s">
        <v>22</v>
      </c>
      <c r="O16" s="33" t="s">
        <v>23</v>
      </c>
      <c r="P16" s="33" t="s">
        <v>24</v>
      </c>
      <c r="Q16" s="32">
        <v>3002074094</v>
      </c>
      <c r="R16" s="36" t="s">
        <v>46</v>
      </c>
    </row>
    <row r="17" spans="1:18" ht="55.5" customHeight="1" x14ac:dyDescent="0.2">
      <c r="B17" s="38" t="s">
        <v>49</v>
      </c>
      <c r="C17" s="39" t="s">
        <v>50</v>
      </c>
      <c r="D17" s="32">
        <v>5</v>
      </c>
      <c r="E17" s="32">
        <v>6</v>
      </c>
      <c r="F17" s="32">
        <v>4</v>
      </c>
      <c r="G17" s="32">
        <v>1</v>
      </c>
      <c r="H17" s="33" t="s">
        <v>21</v>
      </c>
      <c r="I17" s="32">
        <v>0</v>
      </c>
      <c r="J17" s="34">
        <v>16000000</v>
      </c>
      <c r="K17" s="34">
        <f t="shared" si="0"/>
        <v>28000000</v>
      </c>
      <c r="L17" s="32">
        <v>0</v>
      </c>
      <c r="M17" s="32">
        <v>0</v>
      </c>
      <c r="N17" s="32" t="s">
        <v>22</v>
      </c>
      <c r="O17" s="33" t="s">
        <v>23</v>
      </c>
      <c r="P17" s="33" t="s">
        <v>24</v>
      </c>
      <c r="Q17" s="32">
        <v>3002074094</v>
      </c>
      <c r="R17" s="36" t="s">
        <v>46</v>
      </c>
    </row>
    <row r="18" spans="1:18" ht="54" customHeight="1" x14ac:dyDescent="0.2">
      <c r="B18" s="38" t="s">
        <v>51</v>
      </c>
      <c r="C18" s="39" t="s">
        <v>52</v>
      </c>
      <c r="D18" s="32">
        <v>4</v>
      </c>
      <c r="E18" s="32">
        <v>5</v>
      </c>
      <c r="F18" s="32">
        <v>4</v>
      </c>
      <c r="G18" s="32">
        <v>1</v>
      </c>
      <c r="H18" s="33" t="s">
        <v>21</v>
      </c>
      <c r="I18" s="32">
        <v>0</v>
      </c>
      <c r="J18" s="34">
        <v>42840336</v>
      </c>
      <c r="K18" s="34">
        <f>+(J18/F18)*(13-E18)</f>
        <v>85680672</v>
      </c>
      <c r="L18" s="32">
        <v>0</v>
      </c>
      <c r="M18" s="32">
        <v>0</v>
      </c>
      <c r="N18" s="32" t="s">
        <v>22</v>
      </c>
      <c r="O18" s="33" t="s">
        <v>23</v>
      </c>
      <c r="P18" s="33" t="s">
        <v>24</v>
      </c>
      <c r="Q18" s="32">
        <v>3002074094</v>
      </c>
      <c r="R18" s="36" t="s">
        <v>46</v>
      </c>
    </row>
    <row r="19" spans="1:18" ht="73.5" customHeight="1" x14ac:dyDescent="0.2">
      <c r="B19" s="38" t="s">
        <v>53</v>
      </c>
      <c r="C19" s="45" t="s">
        <v>54</v>
      </c>
      <c r="D19" s="32">
        <v>4</v>
      </c>
      <c r="E19" s="32">
        <v>5</v>
      </c>
      <c r="F19" s="32">
        <v>4</v>
      </c>
      <c r="G19" s="32">
        <v>1</v>
      </c>
      <c r="H19" s="33" t="s">
        <v>21</v>
      </c>
      <c r="I19" s="32">
        <v>0</v>
      </c>
      <c r="J19" s="34">
        <v>16608594</v>
      </c>
      <c r="K19" s="34">
        <f t="shared" si="0"/>
        <v>33217188</v>
      </c>
      <c r="L19" s="32">
        <v>0</v>
      </c>
      <c r="M19" s="32">
        <v>0</v>
      </c>
      <c r="N19" s="32" t="s">
        <v>22</v>
      </c>
      <c r="O19" s="33" t="s">
        <v>23</v>
      </c>
      <c r="P19" s="33" t="s">
        <v>24</v>
      </c>
      <c r="Q19" s="32">
        <v>3138686229</v>
      </c>
      <c r="R19" s="36" t="s">
        <v>55</v>
      </c>
    </row>
    <row r="20" spans="1:18" ht="63.75" x14ac:dyDescent="0.2">
      <c r="B20" s="38" t="s">
        <v>51</v>
      </c>
      <c r="C20" s="39" t="s">
        <v>56</v>
      </c>
      <c r="D20" s="32">
        <v>4</v>
      </c>
      <c r="E20" s="32">
        <v>5</v>
      </c>
      <c r="F20" s="32">
        <v>4</v>
      </c>
      <c r="G20" s="32">
        <v>1</v>
      </c>
      <c r="H20" s="33" t="s">
        <v>21</v>
      </c>
      <c r="I20" s="32">
        <v>0</v>
      </c>
      <c r="J20" s="34">
        <v>49724962</v>
      </c>
      <c r="K20" s="34">
        <f t="shared" si="0"/>
        <v>99449924</v>
      </c>
      <c r="L20" s="32">
        <v>0</v>
      </c>
      <c r="M20" s="32">
        <v>0</v>
      </c>
      <c r="N20" s="32" t="s">
        <v>22</v>
      </c>
      <c r="O20" s="33" t="s">
        <v>23</v>
      </c>
      <c r="P20" s="33" t="s">
        <v>24</v>
      </c>
      <c r="Q20" s="32">
        <v>3138686229</v>
      </c>
      <c r="R20" s="36" t="s">
        <v>55</v>
      </c>
    </row>
    <row r="21" spans="1:18" ht="82.5" customHeight="1" x14ac:dyDescent="0.2">
      <c r="B21" s="38" t="s">
        <v>51</v>
      </c>
      <c r="C21" s="39" t="s">
        <v>57</v>
      </c>
      <c r="D21" s="32">
        <v>9</v>
      </c>
      <c r="E21" s="32">
        <v>10</v>
      </c>
      <c r="F21" s="32">
        <v>3</v>
      </c>
      <c r="G21" s="32">
        <v>1</v>
      </c>
      <c r="H21" s="33" t="s">
        <v>21</v>
      </c>
      <c r="I21" s="32">
        <v>0</v>
      </c>
      <c r="J21" s="34">
        <f>10000000*F21</f>
        <v>30000000</v>
      </c>
      <c r="K21" s="34">
        <f t="shared" si="0"/>
        <v>30000000</v>
      </c>
      <c r="L21" s="32">
        <v>0</v>
      </c>
      <c r="M21" s="32">
        <v>0</v>
      </c>
      <c r="N21" s="32" t="s">
        <v>22</v>
      </c>
      <c r="O21" s="33" t="s">
        <v>23</v>
      </c>
      <c r="P21" s="33" t="s">
        <v>24</v>
      </c>
      <c r="Q21" s="32">
        <v>3138686229</v>
      </c>
      <c r="R21" s="36" t="s">
        <v>55</v>
      </c>
    </row>
    <row r="22" spans="1:18" ht="46.5" customHeight="1" x14ac:dyDescent="0.2">
      <c r="B22" s="38" t="s">
        <v>58</v>
      </c>
      <c r="C22" s="39" t="s">
        <v>59</v>
      </c>
      <c r="D22" s="32">
        <v>2</v>
      </c>
      <c r="E22" s="32">
        <v>3</v>
      </c>
      <c r="F22" s="32">
        <v>2</v>
      </c>
      <c r="G22" s="32">
        <v>1</v>
      </c>
      <c r="H22" s="33" t="s">
        <v>21</v>
      </c>
      <c r="I22" s="32">
        <v>0</v>
      </c>
      <c r="J22" s="34">
        <v>30400000</v>
      </c>
      <c r="K22" s="34">
        <f>J22</f>
        <v>30400000</v>
      </c>
      <c r="L22" s="32">
        <v>0</v>
      </c>
      <c r="M22" s="32">
        <v>0</v>
      </c>
      <c r="N22" s="32" t="s">
        <v>22</v>
      </c>
      <c r="O22" s="33" t="s">
        <v>23</v>
      </c>
      <c r="P22" s="33" t="s">
        <v>24</v>
      </c>
      <c r="Q22" s="32">
        <v>3006589235</v>
      </c>
      <c r="R22" s="36" t="s">
        <v>37</v>
      </c>
    </row>
    <row r="23" spans="1:18" ht="54" customHeight="1" x14ac:dyDescent="0.2">
      <c r="B23" s="38" t="s">
        <v>60</v>
      </c>
      <c r="C23" s="39" t="s">
        <v>61</v>
      </c>
      <c r="D23" s="32">
        <v>8</v>
      </c>
      <c r="E23" s="32">
        <v>9</v>
      </c>
      <c r="F23" s="32">
        <v>4</v>
      </c>
      <c r="G23" s="32">
        <v>1</v>
      </c>
      <c r="H23" s="33" t="s">
        <v>21</v>
      </c>
      <c r="I23" s="32">
        <v>0</v>
      </c>
      <c r="J23" s="34">
        <v>20000000</v>
      </c>
      <c r="K23" s="34">
        <f>+(J23/F23)*(13-E23)</f>
        <v>20000000</v>
      </c>
      <c r="L23" s="32">
        <v>0</v>
      </c>
      <c r="M23" s="32">
        <v>0</v>
      </c>
      <c r="N23" s="32" t="s">
        <v>22</v>
      </c>
      <c r="O23" s="33" t="s">
        <v>23</v>
      </c>
      <c r="P23" s="33" t="s">
        <v>24</v>
      </c>
      <c r="Q23" s="32">
        <v>3182653800</v>
      </c>
      <c r="R23" s="36" t="s">
        <v>62</v>
      </c>
    </row>
    <row r="24" spans="1:18" ht="67.5" customHeight="1" x14ac:dyDescent="0.2">
      <c r="B24" s="38" t="s">
        <v>60</v>
      </c>
      <c r="C24" s="39" t="s">
        <v>63</v>
      </c>
      <c r="D24" s="32">
        <v>2</v>
      </c>
      <c r="E24" s="32">
        <v>3</v>
      </c>
      <c r="F24" s="32">
        <v>4</v>
      </c>
      <c r="G24" s="32">
        <v>1</v>
      </c>
      <c r="H24" s="33" t="s">
        <v>21</v>
      </c>
      <c r="I24" s="32">
        <v>0</v>
      </c>
      <c r="J24" s="34">
        <v>35000000</v>
      </c>
      <c r="K24" s="34">
        <f>+(J24/F24)*(13-E24)</f>
        <v>87500000</v>
      </c>
      <c r="L24" s="32">
        <v>0</v>
      </c>
      <c r="M24" s="32">
        <v>0</v>
      </c>
      <c r="N24" s="32" t="s">
        <v>22</v>
      </c>
      <c r="O24" s="33" t="s">
        <v>23</v>
      </c>
      <c r="P24" s="33" t="s">
        <v>24</v>
      </c>
      <c r="Q24" s="32">
        <v>3182653800</v>
      </c>
      <c r="R24" s="36" t="s">
        <v>62</v>
      </c>
    </row>
    <row r="25" spans="1:18" ht="59.25" customHeight="1" x14ac:dyDescent="0.2">
      <c r="B25" s="38" t="s">
        <v>64</v>
      </c>
      <c r="C25" s="39" t="s">
        <v>65</v>
      </c>
      <c r="D25" s="32">
        <v>6</v>
      </c>
      <c r="E25" s="32">
        <v>7</v>
      </c>
      <c r="F25" s="32">
        <v>4</v>
      </c>
      <c r="G25" s="32">
        <v>1</v>
      </c>
      <c r="H25" s="33" t="s">
        <v>21</v>
      </c>
      <c r="I25" s="32">
        <v>0</v>
      </c>
      <c r="J25" s="34">
        <v>72000000</v>
      </c>
      <c r="K25" s="34">
        <f>+(J25/F25)*(13-E25)</f>
        <v>108000000</v>
      </c>
      <c r="L25" s="32">
        <v>0</v>
      </c>
      <c r="M25" s="32">
        <v>0</v>
      </c>
      <c r="N25" s="32" t="s">
        <v>22</v>
      </c>
      <c r="O25" s="33" t="s">
        <v>23</v>
      </c>
      <c r="P25" s="33" t="s">
        <v>24</v>
      </c>
      <c r="Q25" s="32">
        <v>3182653800</v>
      </c>
      <c r="R25" s="36" t="s">
        <v>62</v>
      </c>
    </row>
    <row r="26" spans="1:18" ht="89.25" x14ac:dyDescent="0.2">
      <c r="B26" s="38" t="s">
        <v>66</v>
      </c>
      <c r="C26" s="39" t="s">
        <v>67</v>
      </c>
      <c r="D26" s="32">
        <v>4</v>
      </c>
      <c r="E26" s="32">
        <v>5</v>
      </c>
      <c r="F26" s="32">
        <v>4</v>
      </c>
      <c r="G26" s="32">
        <v>1</v>
      </c>
      <c r="H26" s="33" t="s">
        <v>21</v>
      </c>
      <c r="I26" s="32">
        <v>0</v>
      </c>
      <c r="J26" s="34">
        <f>748735227*4</f>
        <v>2994940908</v>
      </c>
      <c r="K26" s="34">
        <f>+(J26/F26)*(13-E26)</f>
        <v>5989881816</v>
      </c>
      <c r="L26" s="32">
        <v>0</v>
      </c>
      <c r="M26" s="32">
        <v>0</v>
      </c>
      <c r="N26" s="32" t="s">
        <v>22</v>
      </c>
      <c r="O26" s="33" t="s">
        <v>23</v>
      </c>
      <c r="P26" s="33" t="s">
        <v>24</v>
      </c>
      <c r="Q26" s="32">
        <v>3006930361</v>
      </c>
      <c r="R26" s="36" t="s">
        <v>68</v>
      </c>
    </row>
    <row r="27" spans="1:18" ht="102" customHeight="1" x14ac:dyDescent="0.2">
      <c r="B27" s="38" t="s">
        <v>69</v>
      </c>
      <c r="C27" s="39" t="s">
        <v>70</v>
      </c>
      <c r="D27" s="32">
        <v>1</v>
      </c>
      <c r="E27" s="32">
        <v>2</v>
      </c>
      <c r="F27" s="32">
        <v>2</v>
      </c>
      <c r="G27" s="32">
        <v>1</v>
      </c>
      <c r="H27" s="33" t="s">
        <v>21</v>
      </c>
      <c r="I27" s="32">
        <v>0</v>
      </c>
      <c r="J27" s="34">
        <v>200000000</v>
      </c>
      <c r="K27" s="34">
        <v>200000000</v>
      </c>
      <c r="L27" s="32">
        <v>0</v>
      </c>
      <c r="M27" s="32">
        <v>0</v>
      </c>
      <c r="N27" s="32" t="s">
        <v>22</v>
      </c>
      <c r="O27" s="33" t="s">
        <v>23</v>
      </c>
      <c r="P27" s="33" t="s">
        <v>24</v>
      </c>
      <c r="Q27" s="33" t="s">
        <v>71</v>
      </c>
      <c r="R27" s="46" t="s">
        <v>72</v>
      </c>
    </row>
    <row r="28" spans="1:18" s="29" customFormat="1" ht="49.5" customHeight="1" x14ac:dyDescent="0.2">
      <c r="A28" s="1"/>
      <c r="B28" s="38" t="s">
        <v>73</v>
      </c>
      <c r="C28" s="39" t="s">
        <v>74</v>
      </c>
      <c r="D28" s="32">
        <v>3</v>
      </c>
      <c r="E28" s="32">
        <v>4</v>
      </c>
      <c r="F28" s="32">
        <v>4</v>
      </c>
      <c r="G28" s="32">
        <v>1</v>
      </c>
      <c r="H28" s="33" t="s">
        <v>21</v>
      </c>
      <c r="I28" s="32">
        <v>0</v>
      </c>
      <c r="J28" s="34">
        <f>25000000*F28</f>
        <v>100000000</v>
      </c>
      <c r="K28" s="34">
        <f>+(J28/F28)*(13-E28)</f>
        <v>225000000</v>
      </c>
      <c r="L28" s="32">
        <v>0</v>
      </c>
      <c r="M28" s="32">
        <v>0</v>
      </c>
      <c r="N28" s="32" t="s">
        <v>22</v>
      </c>
      <c r="O28" s="33" t="s">
        <v>23</v>
      </c>
      <c r="P28" s="33" t="s">
        <v>24</v>
      </c>
      <c r="Q28" s="32">
        <v>3182653800</v>
      </c>
      <c r="R28" s="36" t="s">
        <v>62</v>
      </c>
    </row>
    <row r="29" spans="1:18" ht="45.75" customHeight="1" x14ac:dyDescent="0.2">
      <c r="B29" s="38" t="s">
        <v>75</v>
      </c>
      <c r="C29" s="39" t="s">
        <v>76</v>
      </c>
      <c r="D29" s="32">
        <v>2</v>
      </c>
      <c r="E29" s="32">
        <v>2</v>
      </c>
      <c r="F29" s="32">
        <v>2</v>
      </c>
      <c r="G29" s="32">
        <v>1</v>
      </c>
      <c r="H29" s="33" t="s">
        <v>21</v>
      </c>
      <c r="I29" s="32">
        <v>0</v>
      </c>
      <c r="J29" s="34">
        <v>4000000</v>
      </c>
      <c r="K29" s="34">
        <v>4000000</v>
      </c>
      <c r="L29" s="32">
        <v>0</v>
      </c>
      <c r="M29" s="32">
        <v>0</v>
      </c>
      <c r="N29" s="32" t="s">
        <v>22</v>
      </c>
      <c r="O29" s="33" t="s">
        <v>23</v>
      </c>
      <c r="P29" s="33" t="s">
        <v>24</v>
      </c>
      <c r="Q29" s="32">
        <v>3182653800</v>
      </c>
      <c r="R29" s="36" t="s">
        <v>62</v>
      </c>
    </row>
    <row r="30" spans="1:18" ht="36" customHeight="1" x14ac:dyDescent="0.2">
      <c r="B30" s="38" t="s">
        <v>77</v>
      </c>
      <c r="C30" s="39" t="s">
        <v>78</v>
      </c>
      <c r="D30" s="32">
        <v>5</v>
      </c>
      <c r="E30" s="32">
        <v>6</v>
      </c>
      <c r="F30" s="32">
        <v>4</v>
      </c>
      <c r="G30" s="32">
        <v>1</v>
      </c>
      <c r="H30" s="33" t="s">
        <v>21</v>
      </c>
      <c r="I30" s="32">
        <v>0</v>
      </c>
      <c r="J30" s="34">
        <f>93000000*4</f>
        <v>372000000</v>
      </c>
      <c r="K30" s="34">
        <f>+(J30/F30)*(13-E30)</f>
        <v>651000000</v>
      </c>
      <c r="L30" s="32">
        <v>0</v>
      </c>
      <c r="M30" s="32">
        <v>0</v>
      </c>
      <c r="N30" s="32" t="s">
        <v>22</v>
      </c>
      <c r="O30" s="33" t="s">
        <v>23</v>
      </c>
      <c r="P30" s="33" t="s">
        <v>24</v>
      </c>
      <c r="Q30" s="32">
        <v>3182653800</v>
      </c>
      <c r="R30" s="36" t="s">
        <v>62</v>
      </c>
    </row>
    <row r="31" spans="1:18" ht="39" customHeight="1" x14ac:dyDescent="0.2">
      <c r="B31" s="38" t="s">
        <v>79</v>
      </c>
      <c r="C31" s="39" t="s">
        <v>80</v>
      </c>
      <c r="D31" s="32">
        <v>6</v>
      </c>
      <c r="E31" s="32">
        <v>7</v>
      </c>
      <c r="F31" s="32">
        <v>4</v>
      </c>
      <c r="G31" s="32">
        <v>1</v>
      </c>
      <c r="H31" s="33" t="s">
        <v>21</v>
      </c>
      <c r="I31" s="32">
        <v>0</v>
      </c>
      <c r="J31" s="34">
        <v>160000000</v>
      </c>
      <c r="K31" s="34">
        <f>J31</f>
        <v>160000000</v>
      </c>
      <c r="L31" s="32">
        <v>0</v>
      </c>
      <c r="M31" s="32">
        <v>0</v>
      </c>
      <c r="N31" s="32" t="s">
        <v>22</v>
      </c>
      <c r="O31" s="33" t="s">
        <v>23</v>
      </c>
      <c r="P31" s="33" t="s">
        <v>24</v>
      </c>
      <c r="Q31" s="32">
        <v>3182653800</v>
      </c>
      <c r="R31" s="36" t="s">
        <v>62</v>
      </c>
    </row>
    <row r="32" spans="1:18" ht="51" x14ac:dyDescent="0.2">
      <c r="B32" s="38" t="s">
        <v>81</v>
      </c>
      <c r="C32" s="39" t="s">
        <v>82</v>
      </c>
      <c r="D32" s="32">
        <v>6</v>
      </c>
      <c r="E32" s="32">
        <v>7</v>
      </c>
      <c r="F32" s="32">
        <v>5</v>
      </c>
      <c r="G32" s="32">
        <v>1</v>
      </c>
      <c r="H32" s="33" t="s">
        <v>21</v>
      </c>
      <c r="I32" s="32">
        <v>0</v>
      </c>
      <c r="J32" s="34">
        <f>1800000000-768211385</f>
        <v>1031788615</v>
      </c>
      <c r="K32" s="34">
        <f t="shared" ref="K32:K37" si="1">+(J32/F32)*(13-E32)</f>
        <v>1238146338</v>
      </c>
      <c r="L32" s="32">
        <v>0</v>
      </c>
      <c r="M32" s="32">
        <v>0</v>
      </c>
      <c r="N32" s="32" t="s">
        <v>22</v>
      </c>
      <c r="O32" s="33" t="s">
        <v>23</v>
      </c>
      <c r="P32" s="33" t="s">
        <v>24</v>
      </c>
      <c r="Q32" s="32">
        <v>3208500508</v>
      </c>
      <c r="R32" s="36" t="s">
        <v>83</v>
      </c>
    </row>
    <row r="33" spans="1:18" s="11" customFormat="1" ht="60.75" customHeight="1" x14ac:dyDescent="0.2">
      <c r="A33" s="1"/>
      <c r="B33" s="38" t="s">
        <v>84</v>
      </c>
      <c r="C33" s="31" t="s">
        <v>85</v>
      </c>
      <c r="D33" s="32">
        <v>1</v>
      </c>
      <c r="E33" s="32">
        <v>1</v>
      </c>
      <c r="F33" s="32">
        <v>1</v>
      </c>
      <c r="G33" s="32">
        <v>1</v>
      </c>
      <c r="H33" s="33" t="s">
        <v>21</v>
      </c>
      <c r="I33" s="32">
        <v>0</v>
      </c>
      <c r="J33" s="34">
        <v>60000000</v>
      </c>
      <c r="K33" s="34">
        <f>+(J33/F33)*(13-E33)</f>
        <v>720000000</v>
      </c>
      <c r="L33" s="32">
        <v>0</v>
      </c>
      <c r="M33" s="32">
        <v>0</v>
      </c>
      <c r="N33" s="32" t="s">
        <v>22</v>
      </c>
      <c r="O33" s="33" t="s">
        <v>23</v>
      </c>
      <c r="P33" s="33" t="s">
        <v>24</v>
      </c>
      <c r="Q33" s="32">
        <v>3108734212</v>
      </c>
      <c r="R33" s="36" t="s">
        <v>86</v>
      </c>
    </row>
    <row r="34" spans="1:18" ht="51" x14ac:dyDescent="0.2">
      <c r="B34" s="47" t="s">
        <v>87</v>
      </c>
      <c r="C34" s="31" t="s">
        <v>88</v>
      </c>
      <c r="D34" s="32">
        <v>1</v>
      </c>
      <c r="E34" s="32">
        <v>2</v>
      </c>
      <c r="F34" s="32">
        <v>3</v>
      </c>
      <c r="G34" s="32">
        <v>1</v>
      </c>
      <c r="H34" s="33" t="s">
        <v>21</v>
      </c>
      <c r="I34" s="32">
        <v>0</v>
      </c>
      <c r="J34" s="34">
        <f>17650794*3</f>
        <v>52952382</v>
      </c>
      <c r="K34" s="34">
        <f t="shared" si="1"/>
        <v>194158734</v>
      </c>
      <c r="L34" s="32">
        <v>0</v>
      </c>
      <c r="M34" s="32">
        <v>0</v>
      </c>
      <c r="N34" s="32" t="s">
        <v>22</v>
      </c>
      <c r="O34" s="33" t="s">
        <v>23</v>
      </c>
      <c r="P34" s="33" t="s">
        <v>24</v>
      </c>
      <c r="Q34" s="32" t="s">
        <v>25</v>
      </c>
      <c r="R34" s="36" t="s">
        <v>26</v>
      </c>
    </row>
    <row r="35" spans="1:18" ht="36" customHeight="1" x14ac:dyDescent="0.2">
      <c r="B35" s="47" t="s">
        <v>89</v>
      </c>
      <c r="C35" s="31" t="s">
        <v>90</v>
      </c>
      <c r="D35" s="32">
        <v>2</v>
      </c>
      <c r="E35" s="32">
        <v>2</v>
      </c>
      <c r="F35" s="32">
        <v>2</v>
      </c>
      <c r="G35" s="32">
        <v>1</v>
      </c>
      <c r="H35" s="33" t="s">
        <v>21</v>
      </c>
      <c r="I35" s="32">
        <v>0</v>
      </c>
      <c r="J35" s="34">
        <f>95000000*2</f>
        <v>190000000</v>
      </c>
      <c r="K35" s="34">
        <f t="shared" si="1"/>
        <v>1045000000</v>
      </c>
      <c r="L35" s="48">
        <v>0</v>
      </c>
      <c r="M35" s="32">
        <v>0</v>
      </c>
      <c r="N35" s="32" t="s">
        <v>22</v>
      </c>
      <c r="O35" s="33" t="s">
        <v>23</v>
      </c>
      <c r="P35" s="33" t="s">
        <v>24</v>
      </c>
      <c r="Q35" s="32" t="s">
        <v>25</v>
      </c>
      <c r="R35" s="36" t="s">
        <v>26</v>
      </c>
    </row>
    <row r="36" spans="1:18" ht="36" customHeight="1" x14ac:dyDescent="0.2">
      <c r="B36" s="49" t="s">
        <v>89</v>
      </c>
      <c r="C36" s="31" t="s">
        <v>91</v>
      </c>
      <c r="D36" s="32">
        <v>2</v>
      </c>
      <c r="E36" s="32">
        <v>2</v>
      </c>
      <c r="F36" s="32">
        <v>2</v>
      </c>
      <c r="G36" s="32">
        <v>1</v>
      </c>
      <c r="H36" s="33" t="s">
        <v>21</v>
      </c>
      <c r="I36" s="32">
        <v>0</v>
      </c>
      <c r="J36" s="34">
        <f>99000000*2</f>
        <v>198000000</v>
      </c>
      <c r="K36" s="34">
        <f t="shared" si="1"/>
        <v>1089000000</v>
      </c>
      <c r="L36" s="48">
        <v>0</v>
      </c>
      <c r="M36" s="32">
        <v>0</v>
      </c>
      <c r="N36" s="32" t="s">
        <v>22</v>
      </c>
      <c r="O36" s="33" t="s">
        <v>23</v>
      </c>
      <c r="P36" s="33" t="s">
        <v>24</v>
      </c>
      <c r="Q36" s="32" t="s">
        <v>25</v>
      </c>
      <c r="R36" s="36" t="s">
        <v>26</v>
      </c>
    </row>
    <row r="37" spans="1:18" ht="33.75" customHeight="1" x14ac:dyDescent="0.2">
      <c r="B37" s="38" t="s">
        <v>89</v>
      </c>
      <c r="C37" s="31" t="s">
        <v>92</v>
      </c>
      <c r="D37" s="32">
        <v>3</v>
      </c>
      <c r="E37" s="32">
        <v>4</v>
      </c>
      <c r="F37" s="32">
        <v>2</v>
      </c>
      <c r="G37" s="32">
        <v>1</v>
      </c>
      <c r="H37" s="33" t="s">
        <v>21</v>
      </c>
      <c r="I37" s="32">
        <v>0</v>
      </c>
      <c r="J37" s="34">
        <f>607000000*2</f>
        <v>1214000000</v>
      </c>
      <c r="K37" s="34">
        <f t="shared" si="1"/>
        <v>5463000000</v>
      </c>
      <c r="L37" s="50">
        <v>0</v>
      </c>
      <c r="M37" s="32">
        <v>0</v>
      </c>
      <c r="N37" s="32" t="s">
        <v>22</v>
      </c>
      <c r="O37" s="33" t="s">
        <v>23</v>
      </c>
      <c r="P37" s="33" t="s">
        <v>24</v>
      </c>
      <c r="Q37" s="32">
        <v>3108734212</v>
      </c>
      <c r="R37" s="36" t="s">
        <v>86</v>
      </c>
    </row>
    <row r="38" spans="1:18" ht="25.5" x14ac:dyDescent="0.2">
      <c r="B38" s="38" t="s">
        <v>93</v>
      </c>
      <c r="C38" s="31" t="s">
        <v>94</v>
      </c>
      <c r="D38" s="32">
        <v>3</v>
      </c>
      <c r="E38" s="32">
        <v>4</v>
      </c>
      <c r="F38" s="32">
        <v>3</v>
      </c>
      <c r="G38" s="32">
        <v>1</v>
      </c>
      <c r="H38" s="33" t="s">
        <v>21</v>
      </c>
      <c r="I38" s="32">
        <v>0</v>
      </c>
      <c r="J38" s="34">
        <v>90000000</v>
      </c>
      <c r="K38" s="34">
        <f>J38</f>
        <v>90000000</v>
      </c>
      <c r="L38" s="32">
        <v>0</v>
      </c>
      <c r="M38" s="32">
        <v>0</v>
      </c>
      <c r="N38" s="32" t="s">
        <v>22</v>
      </c>
      <c r="O38" s="33" t="s">
        <v>23</v>
      </c>
      <c r="P38" s="33" t="s">
        <v>24</v>
      </c>
      <c r="Q38" s="32">
        <v>3208500508</v>
      </c>
      <c r="R38" s="36" t="s">
        <v>95</v>
      </c>
    </row>
    <row r="39" spans="1:18" ht="48.75" customHeight="1" x14ac:dyDescent="0.2">
      <c r="B39" s="38" t="s">
        <v>93</v>
      </c>
      <c r="C39" s="31" t="s">
        <v>96</v>
      </c>
      <c r="D39" s="32">
        <v>2</v>
      </c>
      <c r="E39" s="32">
        <v>3</v>
      </c>
      <c r="F39" s="32">
        <v>3</v>
      </c>
      <c r="G39" s="32">
        <v>1</v>
      </c>
      <c r="H39" s="33" t="s">
        <v>21</v>
      </c>
      <c r="I39" s="32">
        <v>0</v>
      </c>
      <c r="J39" s="34">
        <v>144620000</v>
      </c>
      <c r="K39" s="34">
        <f>J39</f>
        <v>144620000</v>
      </c>
      <c r="L39" s="32">
        <v>0</v>
      </c>
      <c r="M39" s="32">
        <v>0</v>
      </c>
      <c r="N39" s="32" t="s">
        <v>22</v>
      </c>
      <c r="O39" s="33" t="s">
        <v>23</v>
      </c>
      <c r="P39" s="33" t="s">
        <v>24</v>
      </c>
      <c r="Q39" s="32">
        <v>3208500508</v>
      </c>
      <c r="R39" s="36" t="s">
        <v>95</v>
      </c>
    </row>
    <row r="40" spans="1:18" ht="38.25" customHeight="1" x14ac:dyDescent="0.2">
      <c r="B40" s="38" t="s">
        <v>93</v>
      </c>
      <c r="C40" s="31" t="s">
        <v>97</v>
      </c>
      <c r="D40" s="32">
        <v>4</v>
      </c>
      <c r="E40" s="32">
        <v>5</v>
      </c>
      <c r="F40" s="32">
        <v>3</v>
      </c>
      <c r="G40" s="32">
        <v>1</v>
      </c>
      <c r="H40" s="33" t="s">
        <v>21</v>
      </c>
      <c r="I40" s="32">
        <v>0</v>
      </c>
      <c r="J40" s="34">
        <v>120000000</v>
      </c>
      <c r="K40" s="34">
        <f>J40</f>
        <v>120000000</v>
      </c>
      <c r="L40" s="32">
        <v>0</v>
      </c>
      <c r="M40" s="32">
        <v>0</v>
      </c>
      <c r="N40" s="32" t="s">
        <v>22</v>
      </c>
      <c r="O40" s="33" t="s">
        <v>23</v>
      </c>
      <c r="P40" s="33" t="s">
        <v>24</v>
      </c>
      <c r="Q40" s="32">
        <v>3208500508</v>
      </c>
      <c r="R40" s="36" t="s">
        <v>95</v>
      </c>
    </row>
    <row r="41" spans="1:18" ht="39" customHeight="1" x14ac:dyDescent="0.2">
      <c r="B41" s="38" t="s">
        <v>98</v>
      </c>
      <c r="C41" s="39" t="s">
        <v>99</v>
      </c>
      <c r="D41" s="32">
        <v>2</v>
      </c>
      <c r="E41" s="32">
        <v>3</v>
      </c>
      <c r="F41" s="32">
        <v>2</v>
      </c>
      <c r="G41" s="32">
        <v>1</v>
      </c>
      <c r="H41" s="33" t="s">
        <v>21</v>
      </c>
      <c r="I41" s="32">
        <v>0</v>
      </c>
      <c r="J41" s="34">
        <v>150000000</v>
      </c>
      <c r="K41" s="34">
        <f>J41</f>
        <v>150000000</v>
      </c>
      <c r="L41" s="32">
        <v>0</v>
      </c>
      <c r="M41" s="32">
        <v>0</v>
      </c>
      <c r="N41" s="32" t="s">
        <v>22</v>
      </c>
      <c r="O41" s="33" t="s">
        <v>23</v>
      </c>
      <c r="P41" s="33" t="s">
        <v>24</v>
      </c>
      <c r="Q41" s="32">
        <v>3208500508</v>
      </c>
      <c r="R41" s="36" t="s">
        <v>95</v>
      </c>
    </row>
    <row r="42" spans="1:18" ht="79.5" customHeight="1" x14ac:dyDescent="0.2">
      <c r="B42" s="38" t="s">
        <v>100</v>
      </c>
      <c r="C42" s="31" t="s">
        <v>101</v>
      </c>
      <c r="D42" s="32">
        <v>6</v>
      </c>
      <c r="E42" s="32">
        <v>7</v>
      </c>
      <c r="F42" s="32">
        <v>3</v>
      </c>
      <c r="G42" s="33" t="s">
        <v>102</v>
      </c>
      <c r="H42" s="33" t="s">
        <v>21</v>
      </c>
      <c r="I42" s="33" t="s">
        <v>103</v>
      </c>
      <c r="J42" s="34">
        <f>40000000*F42</f>
        <v>120000000</v>
      </c>
      <c r="K42" s="34">
        <f t="shared" ref="K42:K50" si="2">+(J42/F42)*(13-E42)</f>
        <v>240000000</v>
      </c>
      <c r="L42" s="33">
        <v>0</v>
      </c>
      <c r="M42" s="33">
        <v>0</v>
      </c>
      <c r="N42" s="32" t="s">
        <v>22</v>
      </c>
      <c r="O42" s="33" t="s">
        <v>23</v>
      </c>
      <c r="P42" s="33" t="s">
        <v>24</v>
      </c>
      <c r="Q42" s="33" t="s">
        <v>104</v>
      </c>
      <c r="R42" s="46" t="s">
        <v>105</v>
      </c>
    </row>
    <row r="43" spans="1:18" ht="47.25" customHeight="1" x14ac:dyDescent="0.2">
      <c r="B43" s="38" t="s">
        <v>106</v>
      </c>
      <c r="C43" s="31" t="s">
        <v>107</v>
      </c>
      <c r="D43" s="32">
        <v>7</v>
      </c>
      <c r="E43" s="32">
        <v>8</v>
      </c>
      <c r="F43" s="32">
        <v>4</v>
      </c>
      <c r="G43" s="33" t="s">
        <v>102</v>
      </c>
      <c r="H43" s="33" t="s">
        <v>21</v>
      </c>
      <c r="I43" s="33" t="s">
        <v>103</v>
      </c>
      <c r="J43" s="34">
        <f>8000000*F43</f>
        <v>32000000</v>
      </c>
      <c r="K43" s="34">
        <f t="shared" si="2"/>
        <v>40000000</v>
      </c>
      <c r="L43" s="33">
        <v>0</v>
      </c>
      <c r="M43" s="33">
        <v>0</v>
      </c>
      <c r="N43" s="33" t="s">
        <v>22</v>
      </c>
      <c r="O43" s="33" t="s">
        <v>23</v>
      </c>
      <c r="P43" s="33" t="s">
        <v>24</v>
      </c>
      <c r="Q43" s="33" t="s">
        <v>104</v>
      </c>
      <c r="R43" s="46" t="s">
        <v>105</v>
      </c>
    </row>
    <row r="44" spans="1:18" ht="44.25" customHeight="1" x14ac:dyDescent="0.2">
      <c r="B44" s="38" t="s">
        <v>108</v>
      </c>
      <c r="C44" s="31" t="s">
        <v>109</v>
      </c>
      <c r="D44" s="32">
        <v>6</v>
      </c>
      <c r="E44" s="32">
        <v>7</v>
      </c>
      <c r="F44" s="32">
        <v>4</v>
      </c>
      <c r="G44" s="33" t="s">
        <v>102</v>
      </c>
      <c r="H44" s="33" t="s">
        <v>21</v>
      </c>
      <c r="I44" s="33" t="s">
        <v>103</v>
      </c>
      <c r="J44" s="34">
        <v>20000000</v>
      </c>
      <c r="K44" s="34">
        <f t="shared" si="2"/>
        <v>30000000</v>
      </c>
      <c r="L44" s="33">
        <v>0</v>
      </c>
      <c r="M44" s="33">
        <v>0</v>
      </c>
      <c r="N44" s="33" t="s">
        <v>22</v>
      </c>
      <c r="O44" s="33" t="s">
        <v>23</v>
      </c>
      <c r="P44" s="33" t="s">
        <v>24</v>
      </c>
      <c r="Q44" s="33" t="s">
        <v>104</v>
      </c>
      <c r="R44" s="46" t="s">
        <v>105</v>
      </c>
    </row>
    <row r="45" spans="1:18" ht="50.25" customHeight="1" x14ac:dyDescent="0.2">
      <c r="B45" s="38" t="s">
        <v>110</v>
      </c>
      <c r="C45" s="31" t="s">
        <v>111</v>
      </c>
      <c r="D45" s="32">
        <v>5</v>
      </c>
      <c r="E45" s="32">
        <v>6</v>
      </c>
      <c r="F45" s="32">
        <v>4</v>
      </c>
      <c r="G45" s="33" t="s">
        <v>102</v>
      </c>
      <c r="H45" s="33" t="s">
        <v>21</v>
      </c>
      <c r="I45" s="33" t="s">
        <v>103</v>
      </c>
      <c r="J45" s="34">
        <v>320000000</v>
      </c>
      <c r="K45" s="34">
        <f t="shared" si="2"/>
        <v>560000000</v>
      </c>
      <c r="L45" s="33">
        <v>0</v>
      </c>
      <c r="M45" s="33">
        <v>0</v>
      </c>
      <c r="N45" s="33" t="s">
        <v>22</v>
      </c>
      <c r="O45" s="33" t="s">
        <v>23</v>
      </c>
      <c r="P45" s="33" t="s">
        <v>24</v>
      </c>
      <c r="Q45" s="33" t="s">
        <v>104</v>
      </c>
      <c r="R45" s="46" t="s">
        <v>105</v>
      </c>
    </row>
    <row r="46" spans="1:18" ht="171.75" customHeight="1" x14ac:dyDescent="0.2">
      <c r="B46" s="38" t="s">
        <v>112</v>
      </c>
      <c r="C46" s="31" t="s">
        <v>113</v>
      </c>
      <c r="D46" s="32">
        <v>1</v>
      </c>
      <c r="E46" s="32">
        <v>2</v>
      </c>
      <c r="F46" s="32">
        <v>4</v>
      </c>
      <c r="G46" s="33" t="s">
        <v>102</v>
      </c>
      <c r="H46" s="33" t="s">
        <v>21</v>
      </c>
      <c r="I46" s="33" t="s">
        <v>103</v>
      </c>
      <c r="J46" s="34">
        <f>150000000*4</f>
        <v>600000000</v>
      </c>
      <c r="K46" s="34">
        <f t="shared" si="2"/>
        <v>1650000000</v>
      </c>
      <c r="L46" s="33">
        <v>0</v>
      </c>
      <c r="M46" s="33">
        <v>0</v>
      </c>
      <c r="N46" s="33" t="s">
        <v>22</v>
      </c>
      <c r="O46" s="33" t="s">
        <v>23</v>
      </c>
      <c r="P46" s="33" t="s">
        <v>24</v>
      </c>
      <c r="Q46" s="33" t="s">
        <v>104</v>
      </c>
      <c r="R46" s="46" t="s">
        <v>105</v>
      </c>
    </row>
    <row r="47" spans="1:18" ht="62.25" customHeight="1" x14ac:dyDescent="0.2">
      <c r="B47" s="38" t="s">
        <v>114</v>
      </c>
      <c r="C47" s="31" t="s">
        <v>115</v>
      </c>
      <c r="D47" s="32">
        <v>3</v>
      </c>
      <c r="E47" s="32">
        <v>4</v>
      </c>
      <c r="F47" s="32">
        <v>3</v>
      </c>
      <c r="G47" s="33" t="s">
        <v>102</v>
      </c>
      <c r="H47" s="33" t="s">
        <v>21</v>
      </c>
      <c r="I47" s="33" t="s">
        <v>103</v>
      </c>
      <c r="J47" s="34">
        <f>3500000*F47</f>
        <v>10500000</v>
      </c>
      <c r="K47" s="34">
        <f t="shared" si="2"/>
        <v>31500000</v>
      </c>
      <c r="L47" s="33">
        <v>0</v>
      </c>
      <c r="M47" s="33">
        <v>0</v>
      </c>
      <c r="N47" s="33" t="s">
        <v>22</v>
      </c>
      <c r="O47" s="33" t="s">
        <v>23</v>
      </c>
      <c r="P47" s="33" t="s">
        <v>24</v>
      </c>
      <c r="Q47" s="33" t="s">
        <v>104</v>
      </c>
      <c r="R47" s="46" t="s">
        <v>105</v>
      </c>
    </row>
    <row r="48" spans="1:18" ht="38.25" x14ac:dyDescent="0.2">
      <c r="B48" s="38" t="s">
        <v>116</v>
      </c>
      <c r="C48" s="31" t="s">
        <v>117</v>
      </c>
      <c r="D48" s="32">
        <v>8</v>
      </c>
      <c r="E48" s="32">
        <v>9</v>
      </c>
      <c r="F48" s="32">
        <v>3</v>
      </c>
      <c r="G48" s="32">
        <v>1</v>
      </c>
      <c r="H48" s="33" t="s">
        <v>21</v>
      </c>
      <c r="I48" s="33" t="s">
        <v>103</v>
      </c>
      <c r="J48" s="34">
        <v>249000000</v>
      </c>
      <c r="K48" s="34">
        <f t="shared" si="2"/>
        <v>332000000</v>
      </c>
      <c r="L48" s="33" t="s">
        <v>103</v>
      </c>
      <c r="M48" s="33">
        <v>0</v>
      </c>
      <c r="N48" s="33" t="s">
        <v>22</v>
      </c>
      <c r="O48" s="33" t="s">
        <v>23</v>
      </c>
      <c r="P48" s="33" t="s">
        <v>24</v>
      </c>
      <c r="Q48" s="33" t="s">
        <v>118</v>
      </c>
      <c r="R48" s="46" t="s">
        <v>119</v>
      </c>
    </row>
    <row r="49" spans="1:19" ht="38.25" x14ac:dyDescent="0.2">
      <c r="B49" s="38" t="s">
        <v>120</v>
      </c>
      <c r="C49" s="31" t="s">
        <v>121</v>
      </c>
      <c r="D49" s="32">
        <v>3</v>
      </c>
      <c r="E49" s="32">
        <v>4</v>
      </c>
      <c r="F49" s="32" t="s">
        <v>122</v>
      </c>
      <c r="G49" s="32" t="s">
        <v>102</v>
      </c>
      <c r="H49" s="33" t="s">
        <v>21</v>
      </c>
      <c r="I49" s="33" t="s">
        <v>103</v>
      </c>
      <c r="J49" s="34">
        <v>22134000</v>
      </c>
      <c r="K49" s="34">
        <f>+(J49/F49)*(13-E49)</f>
        <v>66402000</v>
      </c>
      <c r="L49" s="33">
        <v>0</v>
      </c>
      <c r="M49" s="33">
        <v>0</v>
      </c>
      <c r="N49" s="33" t="s">
        <v>22</v>
      </c>
      <c r="O49" s="33" t="s">
        <v>23</v>
      </c>
      <c r="P49" s="33" t="s">
        <v>24</v>
      </c>
      <c r="Q49" s="33" t="s">
        <v>118</v>
      </c>
      <c r="R49" s="46" t="s">
        <v>119</v>
      </c>
    </row>
    <row r="50" spans="1:19" ht="36.75" customHeight="1" x14ac:dyDescent="0.2">
      <c r="B50" s="38" t="s">
        <v>123</v>
      </c>
      <c r="C50" s="31" t="s">
        <v>124</v>
      </c>
      <c r="D50" s="32" t="s">
        <v>125</v>
      </c>
      <c r="E50" s="32" t="s">
        <v>126</v>
      </c>
      <c r="F50" s="32" t="s">
        <v>122</v>
      </c>
      <c r="G50" s="32" t="s">
        <v>102</v>
      </c>
      <c r="H50" s="33" t="s">
        <v>21</v>
      </c>
      <c r="I50" s="33" t="s">
        <v>103</v>
      </c>
      <c r="J50" s="34">
        <v>25000000</v>
      </c>
      <c r="K50" s="34">
        <f t="shared" si="2"/>
        <v>33333333.333333332</v>
      </c>
      <c r="L50" s="33">
        <v>0</v>
      </c>
      <c r="M50" s="33">
        <v>0</v>
      </c>
      <c r="N50" s="33" t="s">
        <v>22</v>
      </c>
      <c r="O50" s="33" t="s">
        <v>23</v>
      </c>
      <c r="P50" s="33" t="s">
        <v>24</v>
      </c>
      <c r="Q50" s="33" t="s">
        <v>118</v>
      </c>
      <c r="R50" s="46" t="s">
        <v>119</v>
      </c>
    </row>
    <row r="51" spans="1:19" ht="36.75" customHeight="1" x14ac:dyDescent="0.2">
      <c r="B51" s="38" t="s">
        <v>127</v>
      </c>
      <c r="C51" s="31" t="s">
        <v>128</v>
      </c>
      <c r="D51" s="32">
        <v>1</v>
      </c>
      <c r="E51" s="32">
        <v>1</v>
      </c>
      <c r="F51" s="32">
        <v>3</v>
      </c>
      <c r="G51" s="32" t="s">
        <v>102</v>
      </c>
      <c r="H51" s="33" t="s">
        <v>21</v>
      </c>
      <c r="I51" s="33" t="s">
        <v>103</v>
      </c>
      <c r="J51" s="34">
        <v>126000000</v>
      </c>
      <c r="K51" s="34">
        <f>J51</f>
        <v>126000000</v>
      </c>
      <c r="L51" s="33">
        <v>0</v>
      </c>
      <c r="M51" s="33">
        <v>0</v>
      </c>
      <c r="N51" s="33" t="s">
        <v>22</v>
      </c>
      <c r="O51" s="33" t="s">
        <v>23</v>
      </c>
      <c r="P51" s="33" t="s">
        <v>24</v>
      </c>
      <c r="Q51" s="33" t="s">
        <v>118</v>
      </c>
      <c r="R51" s="46" t="s">
        <v>119</v>
      </c>
    </row>
    <row r="52" spans="1:19" ht="36.75" customHeight="1" x14ac:dyDescent="0.2">
      <c r="B52" s="38" t="s">
        <v>129</v>
      </c>
      <c r="C52" s="31" t="s">
        <v>130</v>
      </c>
      <c r="D52" s="32">
        <v>6</v>
      </c>
      <c r="E52" s="32">
        <v>7</v>
      </c>
      <c r="F52" s="32">
        <v>4</v>
      </c>
      <c r="G52" s="32" t="s">
        <v>102</v>
      </c>
      <c r="H52" s="33" t="s">
        <v>21</v>
      </c>
      <c r="I52" s="33" t="s">
        <v>103</v>
      </c>
      <c r="J52" s="34">
        <v>32000000</v>
      </c>
      <c r="K52" s="34">
        <f>+(J52/F52)*(13-E52)</f>
        <v>48000000</v>
      </c>
      <c r="L52" s="33">
        <v>0</v>
      </c>
      <c r="M52" s="33">
        <v>0</v>
      </c>
      <c r="N52" s="33" t="s">
        <v>22</v>
      </c>
      <c r="O52" s="33" t="s">
        <v>23</v>
      </c>
      <c r="P52" s="33" t="s">
        <v>24</v>
      </c>
      <c r="Q52" s="33" t="s">
        <v>118</v>
      </c>
      <c r="R52" s="46" t="s">
        <v>119</v>
      </c>
    </row>
    <row r="53" spans="1:19" ht="36.75" customHeight="1" x14ac:dyDescent="0.2">
      <c r="B53" s="38" t="s">
        <v>131</v>
      </c>
      <c r="C53" s="31" t="s">
        <v>132</v>
      </c>
      <c r="D53" s="32">
        <v>9</v>
      </c>
      <c r="E53" s="32">
        <v>10</v>
      </c>
      <c r="F53" s="32">
        <v>3</v>
      </c>
      <c r="G53" s="32" t="s">
        <v>102</v>
      </c>
      <c r="H53" s="33" t="s">
        <v>21</v>
      </c>
      <c r="I53" s="33" t="s">
        <v>103</v>
      </c>
      <c r="J53" s="34">
        <v>52000000</v>
      </c>
      <c r="K53" s="34">
        <f>J53</f>
        <v>52000000</v>
      </c>
      <c r="L53" s="33">
        <v>0</v>
      </c>
      <c r="M53" s="33">
        <v>0</v>
      </c>
      <c r="N53" s="33" t="s">
        <v>22</v>
      </c>
      <c r="O53" s="33" t="s">
        <v>23</v>
      </c>
      <c r="P53" s="33" t="s">
        <v>24</v>
      </c>
      <c r="Q53" s="33" t="s">
        <v>118</v>
      </c>
      <c r="R53" s="46" t="s">
        <v>119</v>
      </c>
    </row>
    <row r="54" spans="1:19" ht="51" x14ac:dyDescent="0.2">
      <c r="B54" s="38" t="s">
        <v>133</v>
      </c>
      <c r="C54" s="31" t="s">
        <v>134</v>
      </c>
      <c r="D54" s="32">
        <v>6</v>
      </c>
      <c r="E54" s="32">
        <v>7</v>
      </c>
      <c r="F54" s="32">
        <v>6</v>
      </c>
      <c r="G54" s="32" t="s">
        <v>102</v>
      </c>
      <c r="H54" s="33" t="s">
        <v>21</v>
      </c>
      <c r="I54" s="33" t="s">
        <v>103</v>
      </c>
      <c r="J54" s="34">
        <v>15300000</v>
      </c>
      <c r="K54" s="34">
        <f>+(J54/F54)*(13-E54)</f>
        <v>15300000</v>
      </c>
      <c r="L54" s="33">
        <v>0</v>
      </c>
      <c r="M54" s="33">
        <v>0</v>
      </c>
      <c r="N54" s="33" t="s">
        <v>22</v>
      </c>
      <c r="O54" s="33" t="s">
        <v>23</v>
      </c>
      <c r="P54" s="33" t="s">
        <v>24</v>
      </c>
      <c r="Q54" s="33" t="s">
        <v>118</v>
      </c>
      <c r="R54" s="46" t="s">
        <v>119</v>
      </c>
    </row>
    <row r="55" spans="1:19" ht="33.75" customHeight="1" x14ac:dyDescent="0.2">
      <c r="B55" s="38" t="s">
        <v>135</v>
      </c>
      <c r="C55" s="31" t="s">
        <v>136</v>
      </c>
      <c r="D55" s="32">
        <v>3</v>
      </c>
      <c r="E55" s="32">
        <v>4</v>
      </c>
      <c r="F55" s="32" t="s">
        <v>102</v>
      </c>
      <c r="G55" s="32" t="s">
        <v>102</v>
      </c>
      <c r="H55" s="33" t="s">
        <v>21</v>
      </c>
      <c r="I55" s="33" t="s">
        <v>103</v>
      </c>
      <c r="J55" s="34">
        <v>8000000</v>
      </c>
      <c r="K55" s="34">
        <f>J55</f>
        <v>8000000</v>
      </c>
      <c r="L55" s="33">
        <v>0</v>
      </c>
      <c r="M55" s="33">
        <v>0</v>
      </c>
      <c r="N55" s="33" t="s">
        <v>22</v>
      </c>
      <c r="O55" s="33" t="s">
        <v>23</v>
      </c>
      <c r="P55" s="33" t="s">
        <v>24</v>
      </c>
      <c r="Q55" s="33" t="s">
        <v>118</v>
      </c>
      <c r="R55" s="46" t="s">
        <v>119</v>
      </c>
    </row>
    <row r="56" spans="1:19" s="29" customFormat="1" ht="33.75" customHeight="1" x14ac:dyDescent="0.2">
      <c r="A56" s="1"/>
      <c r="B56" s="38" t="s">
        <v>137</v>
      </c>
      <c r="C56" s="31" t="s">
        <v>138</v>
      </c>
      <c r="D56" s="51">
        <v>5</v>
      </c>
      <c r="E56" s="51">
        <v>6</v>
      </c>
      <c r="F56" s="32">
        <v>4</v>
      </c>
      <c r="G56" s="51">
        <v>1</v>
      </c>
      <c r="H56" s="33" t="s">
        <v>21</v>
      </c>
      <c r="I56" s="52" t="s">
        <v>103</v>
      </c>
      <c r="J56" s="34">
        <v>1040000000</v>
      </c>
      <c r="K56" s="34">
        <v>1040000000</v>
      </c>
      <c r="L56" s="52" t="s">
        <v>103</v>
      </c>
      <c r="M56" s="52" t="s">
        <v>103</v>
      </c>
      <c r="N56" s="52" t="s">
        <v>22</v>
      </c>
      <c r="O56" s="33" t="s">
        <v>23</v>
      </c>
      <c r="P56" s="52" t="s">
        <v>24</v>
      </c>
      <c r="Q56" s="52" t="s">
        <v>139</v>
      </c>
      <c r="R56" s="53" t="s">
        <v>62</v>
      </c>
    </row>
    <row r="57" spans="1:19" ht="75" customHeight="1" x14ac:dyDescent="0.2">
      <c r="B57" s="38" t="s">
        <v>140</v>
      </c>
      <c r="C57" s="31" t="s">
        <v>141</v>
      </c>
      <c r="D57" s="54">
        <v>6</v>
      </c>
      <c r="E57" s="54">
        <v>7</v>
      </c>
      <c r="F57" s="32">
        <v>3</v>
      </c>
      <c r="G57" s="32">
        <v>1</v>
      </c>
      <c r="H57" s="33" t="s">
        <v>21</v>
      </c>
      <c r="I57" s="32">
        <v>0</v>
      </c>
      <c r="J57" s="34">
        <v>40000000</v>
      </c>
      <c r="K57" s="34">
        <v>40000000</v>
      </c>
      <c r="L57" s="32">
        <v>0</v>
      </c>
      <c r="M57" s="32">
        <v>0</v>
      </c>
      <c r="N57" s="32" t="s">
        <v>22</v>
      </c>
      <c r="O57" s="33" t="s">
        <v>23</v>
      </c>
      <c r="P57" s="33" t="s">
        <v>24</v>
      </c>
      <c r="Q57" s="32">
        <v>3182653800</v>
      </c>
      <c r="R57" s="36" t="s">
        <v>95</v>
      </c>
    </row>
    <row r="58" spans="1:19" ht="64.5" customHeight="1" x14ac:dyDescent="0.2">
      <c r="B58" s="38" t="s">
        <v>142</v>
      </c>
      <c r="C58" s="31" t="s">
        <v>143</v>
      </c>
      <c r="D58" s="32" t="s">
        <v>126</v>
      </c>
      <c r="E58" s="32" t="s">
        <v>144</v>
      </c>
      <c r="F58" s="32">
        <v>3</v>
      </c>
      <c r="G58" s="32" t="s">
        <v>102</v>
      </c>
      <c r="H58" s="33" t="s">
        <v>21</v>
      </c>
      <c r="I58" s="33" t="s">
        <v>103</v>
      </c>
      <c r="J58" s="34">
        <f>5500000*3</f>
        <v>16500000</v>
      </c>
      <c r="K58" s="34">
        <f>+(J58/F58)*(13-E58)</f>
        <v>16500000</v>
      </c>
      <c r="L58" s="33">
        <v>0</v>
      </c>
      <c r="M58" s="33">
        <v>0</v>
      </c>
      <c r="N58" s="33" t="s">
        <v>22</v>
      </c>
      <c r="O58" s="33" t="s">
        <v>23</v>
      </c>
      <c r="P58" s="33" t="s">
        <v>24</v>
      </c>
      <c r="Q58" s="33" t="s">
        <v>71</v>
      </c>
      <c r="R58" s="46" t="s">
        <v>72</v>
      </c>
    </row>
    <row r="59" spans="1:19" ht="54" customHeight="1" x14ac:dyDescent="0.2">
      <c r="B59" s="38" t="s">
        <v>145</v>
      </c>
      <c r="C59" s="31" t="s">
        <v>146</v>
      </c>
      <c r="D59" s="32" t="s">
        <v>102</v>
      </c>
      <c r="E59" s="32" t="s">
        <v>102</v>
      </c>
      <c r="F59" s="32" t="s">
        <v>147</v>
      </c>
      <c r="G59" s="32" t="s">
        <v>102</v>
      </c>
      <c r="H59" s="33" t="s">
        <v>21</v>
      </c>
      <c r="I59" s="33" t="s">
        <v>103</v>
      </c>
      <c r="J59" s="34">
        <v>61000000</v>
      </c>
      <c r="K59" s="34">
        <f>+(J59/F59)*(13-E59)</f>
        <v>183000000</v>
      </c>
      <c r="L59" s="33">
        <v>0</v>
      </c>
      <c r="M59" s="33">
        <v>0</v>
      </c>
      <c r="N59" s="33" t="s">
        <v>22</v>
      </c>
      <c r="O59" s="33" t="s">
        <v>23</v>
      </c>
      <c r="P59" s="33" t="s">
        <v>24</v>
      </c>
      <c r="Q59" s="33" t="s">
        <v>71</v>
      </c>
      <c r="R59" s="46" t="s">
        <v>72</v>
      </c>
    </row>
    <row r="60" spans="1:19" ht="73.5" customHeight="1" x14ac:dyDescent="0.2">
      <c r="B60" s="38" t="s">
        <v>148</v>
      </c>
      <c r="C60" s="31" t="s">
        <v>149</v>
      </c>
      <c r="D60" s="32">
        <v>9</v>
      </c>
      <c r="E60" s="32">
        <v>10</v>
      </c>
      <c r="F60" s="32" t="s">
        <v>150</v>
      </c>
      <c r="G60" s="32">
        <v>1</v>
      </c>
      <c r="H60" s="33" t="s">
        <v>21</v>
      </c>
      <c r="I60" s="33" t="s">
        <v>103</v>
      </c>
      <c r="J60" s="34">
        <v>12254247</v>
      </c>
      <c r="K60" s="34">
        <v>12254247</v>
      </c>
      <c r="L60" s="33">
        <v>0</v>
      </c>
      <c r="M60" s="33">
        <v>0</v>
      </c>
      <c r="N60" s="33" t="s">
        <v>22</v>
      </c>
      <c r="O60" s="33" t="s">
        <v>23</v>
      </c>
      <c r="P60" s="33" t="s">
        <v>24</v>
      </c>
      <c r="Q60" s="33" t="s">
        <v>71</v>
      </c>
      <c r="R60" s="46" t="s">
        <v>72</v>
      </c>
    </row>
    <row r="61" spans="1:19" ht="66" customHeight="1" x14ac:dyDescent="0.2">
      <c r="B61" s="38" t="s">
        <v>53</v>
      </c>
      <c r="C61" s="31" t="s">
        <v>151</v>
      </c>
      <c r="D61" s="32" t="s">
        <v>102</v>
      </c>
      <c r="E61" s="32" t="s">
        <v>102</v>
      </c>
      <c r="F61" s="32">
        <v>3</v>
      </c>
      <c r="G61" s="32" t="s">
        <v>102</v>
      </c>
      <c r="H61" s="33" t="s">
        <v>21</v>
      </c>
      <c r="I61" s="33" t="s">
        <v>103</v>
      </c>
      <c r="J61" s="34">
        <f>1081000000</f>
        <v>1081000000</v>
      </c>
      <c r="K61" s="34">
        <f t="shared" ref="K61:K66" si="3">+(J61/F61)*(13-E61)</f>
        <v>4324000000</v>
      </c>
      <c r="L61" s="33">
        <v>0</v>
      </c>
      <c r="M61" s="33">
        <v>0</v>
      </c>
      <c r="N61" s="33" t="s">
        <v>22</v>
      </c>
      <c r="O61" s="33" t="s">
        <v>23</v>
      </c>
      <c r="P61" s="33" t="s">
        <v>24</v>
      </c>
      <c r="Q61" s="33" t="s">
        <v>71</v>
      </c>
      <c r="R61" s="46" t="s">
        <v>72</v>
      </c>
      <c r="S61" s="55"/>
    </row>
    <row r="62" spans="1:19" ht="38.25" customHeight="1" x14ac:dyDescent="0.2">
      <c r="B62" s="38" t="s">
        <v>145</v>
      </c>
      <c r="C62" s="31" t="s">
        <v>152</v>
      </c>
      <c r="D62" s="32" t="s">
        <v>102</v>
      </c>
      <c r="E62" s="32">
        <v>1</v>
      </c>
      <c r="F62" s="32">
        <v>3</v>
      </c>
      <c r="G62" s="32" t="s">
        <v>102</v>
      </c>
      <c r="H62" s="33" t="s">
        <v>21</v>
      </c>
      <c r="I62" s="33" t="s">
        <v>103</v>
      </c>
      <c r="J62" s="34">
        <f>60000000*3</f>
        <v>180000000</v>
      </c>
      <c r="K62" s="34">
        <f t="shared" si="3"/>
        <v>720000000</v>
      </c>
      <c r="L62" s="33">
        <v>0</v>
      </c>
      <c r="M62" s="33">
        <v>0</v>
      </c>
      <c r="N62" s="33" t="s">
        <v>22</v>
      </c>
      <c r="O62" s="33" t="s">
        <v>23</v>
      </c>
      <c r="P62" s="33" t="s">
        <v>24</v>
      </c>
      <c r="Q62" s="33" t="s">
        <v>71</v>
      </c>
      <c r="R62" s="46" t="s">
        <v>72</v>
      </c>
    </row>
    <row r="63" spans="1:19" ht="38.25" customHeight="1" x14ac:dyDescent="0.2">
      <c r="B63" s="38" t="s">
        <v>153</v>
      </c>
      <c r="C63" s="31" t="s">
        <v>154</v>
      </c>
      <c r="D63" s="32" t="s">
        <v>102</v>
      </c>
      <c r="E63" s="32" t="s">
        <v>155</v>
      </c>
      <c r="F63" s="32">
        <v>4</v>
      </c>
      <c r="G63" s="32" t="s">
        <v>102</v>
      </c>
      <c r="H63" s="33" t="s">
        <v>21</v>
      </c>
      <c r="I63" s="33" t="s">
        <v>103</v>
      </c>
      <c r="J63" s="34">
        <v>317856000</v>
      </c>
      <c r="K63" s="34">
        <f t="shared" si="3"/>
        <v>874104000</v>
      </c>
      <c r="L63" s="33">
        <v>0</v>
      </c>
      <c r="M63" s="33">
        <v>0</v>
      </c>
      <c r="N63" s="33" t="s">
        <v>22</v>
      </c>
      <c r="O63" s="33" t="s">
        <v>23</v>
      </c>
      <c r="P63" s="33" t="s">
        <v>24</v>
      </c>
      <c r="Q63" s="33" t="s">
        <v>71</v>
      </c>
      <c r="R63" s="46" t="s">
        <v>72</v>
      </c>
    </row>
    <row r="64" spans="1:19" ht="70.5" customHeight="1" x14ac:dyDescent="0.2">
      <c r="B64" s="38" t="s">
        <v>156</v>
      </c>
      <c r="C64" s="56" t="s">
        <v>157</v>
      </c>
      <c r="D64" s="32">
        <v>1</v>
      </c>
      <c r="E64" s="32">
        <v>1</v>
      </c>
      <c r="F64" s="32">
        <v>4</v>
      </c>
      <c r="G64" s="32" t="s">
        <v>102</v>
      </c>
      <c r="H64" s="33" t="s">
        <v>21</v>
      </c>
      <c r="I64" s="33" t="s">
        <v>103</v>
      </c>
      <c r="J64" s="34">
        <v>222000000</v>
      </c>
      <c r="K64" s="34">
        <f t="shared" si="3"/>
        <v>666000000</v>
      </c>
      <c r="L64" s="33">
        <v>0</v>
      </c>
      <c r="M64" s="33">
        <v>0</v>
      </c>
      <c r="N64" s="33" t="s">
        <v>22</v>
      </c>
      <c r="O64" s="33" t="s">
        <v>23</v>
      </c>
      <c r="P64" s="33" t="s">
        <v>24</v>
      </c>
      <c r="Q64" s="33" t="s">
        <v>71</v>
      </c>
      <c r="R64" s="46" t="s">
        <v>72</v>
      </c>
    </row>
    <row r="65" spans="1:19" ht="82.5" customHeight="1" x14ac:dyDescent="0.2">
      <c r="B65" s="38" t="s">
        <v>156</v>
      </c>
      <c r="C65" s="56" t="s">
        <v>158</v>
      </c>
      <c r="D65" s="32">
        <v>9</v>
      </c>
      <c r="E65" s="32">
        <v>10</v>
      </c>
      <c r="F65" s="32" t="s">
        <v>147</v>
      </c>
      <c r="G65" s="32" t="s">
        <v>102</v>
      </c>
      <c r="H65" s="33" t="s">
        <v>21</v>
      </c>
      <c r="I65" s="33" t="s">
        <v>103</v>
      </c>
      <c r="J65" s="34">
        <v>80000000</v>
      </c>
      <c r="K65" s="34">
        <f t="shared" si="3"/>
        <v>60000000</v>
      </c>
      <c r="L65" s="33" t="s">
        <v>103</v>
      </c>
      <c r="M65" s="33" t="s">
        <v>103</v>
      </c>
      <c r="N65" s="33" t="s">
        <v>22</v>
      </c>
      <c r="O65" s="33" t="s">
        <v>23</v>
      </c>
      <c r="P65" s="33" t="s">
        <v>24</v>
      </c>
      <c r="Q65" s="33" t="s">
        <v>71</v>
      </c>
      <c r="R65" s="46" t="s">
        <v>72</v>
      </c>
    </row>
    <row r="66" spans="1:19" ht="84" customHeight="1" x14ac:dyDescent="0.2">
      <c r="B66" s="38" t="s">
        <v>159</v>
      </c>
      <c r="C66" s="56" t="s">
        <v>160</v>
      </c>
      <c r="D66" s="32">
        <v>8</v>
      </c>
      <c r="E66" s="32">
        <v>9</v>
      </c>
      <c r="F66" s="32" t="s">
        <v>147</v>
      </c>
      <c r="G66" s="32" t="s">
        <v>102</v>
      </c>
      <c r="H66" s="33" t="s">
        <v>21</v>
      </c>
      <c r="I66" s="33" t="s">
        <v>103</v>
      </c>
      <c r="J66" s="34">
        <v>22000000</v>
      </c>
      <c r="K66" s="34">
        <f t="shared" si="3"/>
        <v>22000000</v>
      </c>
      <c r="L66" s="33" t="s">
        <v>103</v>
      </c>
      <c r="M66" s="33" t="s">
        <v>103</v>
      </c>
      <c r="N66" s="33" t="s">
        <v>22</v>
      </c>
      <c r="O66" s="33" t="s">
        <v>23</v>
      </c>
      <c r="P66" s="33" t="s">
        <v>24</v>
      </c>
      <c r="Q66" s="33" t="s">
        <v>71</v>
      </c>
      <c r="R66" s="46" t="s">
        <v>72</v>
      </c>
    </row>
    <row r="67" spans="1:19" ht="70.5" customHeight="1" x14ac:dyDescent="0.2">
      <c r="B67" s="38" t="s">
        <v>145</v>
      </c>
      <c r="C67" s="31" t="s">
        <v>161</v>
      </c>
      <c r="D67" s="32">
        <v>4</v>
      </c>
      <c r="E67" s="32">
        <v>5</v>
      </c>
      <c r="F67" s="32">
        <v>12</v>
      </c>
      <c r="G67" s="32">
        <v>1</v>
      </c>
      <c r="H67" s="33" t="s">
        <v>21</v>
      </c>
      <c r="I67" s="33" t="s">
        <v>103</v>
      </c>
      <c r="J67" s="34">
        <v>124000000</v>
      </c>
      <c r="K67" s="34">
        <v>124000000</v>
      </c>
      <c r="L67" s="33">
        <v>0</v>
      </c>
      <c r="M67" s="33">
        <v>0</v>
      </c>
      <c r="N67" s="33" t="s">
        <v>22</v>
      </c>
      <c r="O67" s="33" t="s">
        <v>23</v>
      </c>
      <c r="P67" s="33" t="s">
        <v>24</v>
      </c>
      <c r="Q67" s="33" t="s">
        <v>71</v>
      </c>
      <c r="R67" s="46" t="s">
        <v>72</v>
      </c>
    </row>
    <row r="68" spans="1:19" ht="101.25" customHeight="1" x14ac:dyDescent="0.2">
      <c r="B68" s="38" t="s">
        <v>145</v>
      </c>
      <c r="C68" s="56" t="s">
        <v>162</v>
      </c>
      <c r="D68" s="32">
        <v>2</v>
      </c>
      <c r="E68" s="32">
        <v>3</v>
      </c>
      <c r="F68" s="32">
        <v>3</v>
      </c>
      <c r="G68" s="32" t="s">
        <v>102</v>
      </c>
      <c r="H68" s="33" t="s">
        <v>21</v>
      </c>
      <c r="I68" s="33" t="s">
        <v>103</v>
      </c>
      <c r="J68" s="34">
        <v>4500000</v>
      </c>
      <c r="K68" s="34">
        <f>J68</f>
        <v>4500000</v>
      </c>
      <c r="L68" s="33">
        <v>0</v>
      </c>
      <c r="M68" s="33">
        <v>0</v>
      </c>
      <c r="N68" s="33" t="s">
        <v>22</v>
      </c>
      <c r="O68" s="33" t="s">
        <v>23</v>
      </c>
      <c r="P68" s="33" t="s">
        <v>24</v>
      </c>
      <c r="Q68" s="33" t="s">
        <v>71</v>
      </c>
      <c r="R68" s="46" t="s">
        <v>72</v>
      </c>
    </row>
    <row r="69" spans="1:19" ht="30" customHeight="1" x14ac:dyDescent="0.2">
      <c r="B69" s="38" t="s">
        <v>145</v>
      </c>
      <c r="C69" s="31" t="s">
        <v>163</v>
      </c>
      <c r="D69" s="32">
        <v>5</v>
      </c>
      <c r="E69" s="32">
        <v>6</v>
      </c>
      <c r="F69" s="32" t="s">
        <v>155</v>
      </c>
      <c r="G69" s="32" t="s">
        <v>102</v>
      </c>
      <c r="H69" s="33" t="s">
        <v>21</v>
      </c>
      <c r="I69" s="33" t="s">
        <v>103</v>
      </c>
      <c r="J69" s="34">
        <v>33000000</v>
      </c>
      <c r="K69" s="34">
        <v>33000000</v>
      </c>
      <c r="L69" s="33">
        <v>0</v>
      </c>
      <c r="M69" s="33">
        <v>0</v>
      </c>
      <c r="N69" s="33" t="s">
        <v>22</v>
      </c>
      <c r="O69" s="33" t="s">
        <v>23</v>
      </c>
      <c r="P69" s="33" t="s">
        <v>24</v>
      </c>
      <c r="Q69" s="33" t="s">
        <v>71</v>
      </c>
      <c r="R69" s="46" t="s">
        <v>72</v>
      </c>
    </row>
    <row r="70" spans="1:19" ht="30.75" customHeight="1" x14ac:dyDescent="0.2">
      <c r="B70" s="38" t="s">
        <v>145</v>
      </c>
      <c r="C70" s="31" t="s">
        <v>164</v>
      </c>
      <c r="D70" s="32">
        <v>4</v>
      </c>
      <c r="E70" s="32">
        <v>5</v>
      </c>
      <c r="F70" s="32">
        <v>1</v>
      </c>
      <c r="G70" s="32" t="s">
        <v>102</v>
      </c>
      <c r="H70" s="33" t="s">
        <v>21</v>
      </c>
      <c r="I70" s="33" t="s">
        <v>103</v>
      </c>
      <c r="J70" s="34">
        <v>500000000</v>
      </c>
      <c r="K70" s="34">
        <v>500000000</v>
      </c>
      <c r="L70" s="33">
        <v>0</v>
      </c>
      <c r="M70" s="33">
        <v>0</v>
      </c>
      <c r="N70" s="33" t="s">
        <v>22</v>
      </c>
      <c r="O70" s="33" t="s">
        <v>23</v>
      </c>
      <c r="P70" s="33" t="s">
        <v>24</v>
      </c>
      <c r="Q70" s="33" t="s">
        <v>71</v>
      </c>
      <c r="R70" s="46" t="s">
        <v>72</v>
      </c>
    </row>
    <row r="71" spans="1:19" ht="38.25" x14ac:dyDescent="0.2">
      <c r="B71" s="38" t="s">
        <v>165</v>
      </c>
      <c r="C71" s="31" t="s">
        <v>166</v>
      </c>
      <c r="D71" s="32">
        <v>10</v>
      </c>
      <c r="E71" s="32">
        <v>11</v>
      </c>
      <c r="F71" s="32">
        <v>2</v>
      </c>
      <c r="G71" s="32" t="s">
        <v>102</v>
      </c>
      <c r="H71" s="33" t="s">
        <v>21</v>
      </c>
      <c r="I71" s="33" t="s">
        <v>103</v>
      </c>
      <c r="J71" s="34">
        <f>13000000*F71</f>
        <v>26000000</v>
      </c>
      <c r="K71" s="34">
        <f>+(J71/F71)*(13-E71)</f>
        <v>26000000</v>
      </c>
      <c r="L71" s="33">
        <v>0</v>
      </c>
      <c r="M71" s="33">
        <v>0</v>
      </c>
      <c r="N71" s="33" t="s">
        <v>22</v>
      </c>
      <c r="O71" s="33" t="s">
        <v>23</v>
      </c>
      <c r="P71" s="33" t="s">
        <v>24</v>
      </c>
      <c r="Q71" s="33" t="s">
        <v>71</v>
      </c>
      <c r="R71" s="46" t="s">
        <v>72</v>
      </c>
    </row>
    <row r="72" spans="1:19" ht="30" customHeight="1" x14ac:dyDescent="0.2">
      <c r="B72" s="38" t="s">
        <v>167</v>
      </c>
      <c r="C72" s="31" t="s">
        <v>168</v>
      </c>
      <c r="D72" s="32" t="s">
        <v>122</v>
      </c>
      <c r="E72" s="32" t="s">
        <v>147</v>
      </c>
      <c r="F72" s="32" t="s">
        <v>150</v>
      </c>
      <c r="G72" s="32">
        <v>1</v>
      </c>
      <c r="H72" s="33" t="s">
        <v>21</v>
      </c>
      <c r="I72" s="33" t="s">
        <v>103</v>
      </c>
      <c r="J72" s="34">
        <v>45300000</v>
      </c>
      <c r="K72" s="34">
        <v>45300000</v>
      </c>
      <c r="L72" s="33">
        <v>0</v>
      </c>
      <c r="M72" s="33">
        <v>0</v>
      </c>
      <c r="N72" s="33" t="s">
        <v>22</v>
      </c>
      <c r="O72" s="33" t="s">
        <v>23</v>
      </c>
      <c r="P72" s="33" t="s">
        <v>24</v>
      </c>
      <c r="Q72" s="33" t="s">
        <v>71</v>
      </c>
      <c r="R72" s="46" t="s">
        <v>72</v>
      </c>
    </row>
    <row r="73" spans="1:19" ht="48.75" customHeight="1" x14ac:dyDescent="0.2">
      <c r="B73" s="38" t="s">
        <v>169</v>
      </c>
      <c r="C73" s="31" t="s">
        <v>170</v>
      </c>
      <c r="D73" s="32">
        <v>4</v>
      </c>
      <c r="E73" s="32">
        <v>5</v>
      </c>
      <c r="F73" s="32" t="s">
        <v>147</v>
      </c>
      <c r="G73" s="32" t="s">
        <v>102</v>
      </c>
      <c r="H73" s="33" t="s">
        <v>21</v>
      </c>
      <c r="I73" s="33" t="s">
        <v>103</v>
      </c>
      <c r="J73" s="34">
        <v>180000000</v>
      </c>
      <c r="K73" s="34">
        <v>180000000</v>
      </c>
      <c r="L73" s="33">
        <v>0</v>
      </c>
      <c r="M73" s="33">
        <v>0</v>
      </c>
      <c r="N73" s="33" t="s">
        <v>22</v>
      </c>
      <c r="O73" s="33" t="s">
        <v>23</v>
      </c>
      <c r="P73" s="33" t="s">
        <v>24</v>
      </c>
      <c r="Q73" s="33" t="s">
        <v>71</v>
      </c>
      <c r="R73" s="46" t="s">
        <v>72</v>
      </c>
    </row>
    <row r="74" spans="1:19" ht="69" customHeight="1" x14ac:dyDescent="0.2">
      <c r="B74" s="38" t="s">
        <v>171</v>
      </c>
      <c r="C74" s="31" t="s">
        <v>172</v>
      </c>
      <c r="D74" s="32" t="s">
        <v>102</v>
      </c>
      <c r="E74" s="32" t="s">
        <v>155</v>
      </c>
      <c r="F74" s="32">
        <v>2</v>
      </c>
      <c r="G74" s="32" t="s">
        <v>102</v>
      </c>
      <c r="H74" s="33" t="s">
        <v>21</v>
      </c>
      <c r="I74" s="33" t="s">
        <v>103</v>
      </c>
      <c r="J74" s="34">
        <v>32000000</v>
      </c>
      <c r="K74" s="34">
        <f>J74</f>
        <v>32000000</v>
      </c>
      <c r="L74" s="33" t="s">
        <v>103</v>
      </c>
      <c r="M74" s="33" t="s">
        <v>103</v>
      </c>
      <c r="N74" s="33" t="s">
        <v>22</v>
      </c>
      <c r="O74" s="33" t="s">
        <v>23</v>
      </c>
      <c r="P74" s="33" t="s">
        <v>24</v>
      </c>
      <c r="Q74" s="33" t="s">
        <v>71</v>
      </c>
      <c r="R74" s="46" t="s">
        <v>72</v>
      </c>
      <c r="S74" s="57" t="s">
        <v>173</v>
      </c>
    </row>
    <row r="75" spans="1:19" ht="55.5" customHeight="1" x14ac:dyDescent="0.2">
      <c r="B75" s="38" t="s">
        <v>174</v>
      </c>
      <c r="C75" s="31" t="s">
        <v>175</v>
      </c>
      <c r="D75" s="32" t="s">
        <v>176</v>
      </c>
      <c r="E75" s="32" t="s">
        <v>177</v>
      </c>
      <c r="F75" s="32" t="s">
        <v>176</v>
      </c>
      <c r="G75" s="32" t="s">
        <v>102</v>
      </c>
      <c r="H75" s="33" t="s">
        <v>21</v>
      </c>
      <c r="I75" s="33" t="s">
        <v>103</v>
      </c>
      <c r="J75" s="34">
        <v>46200000</v>
      </c>
      <c r="K75" s="34">
        <f>+(J75/F75)*(13-E75)</f>
        <v>46200000</v>
      </c>
      <c r="L75" s="33">
        <v>0</v>
      </c>
      <c r="M75" s="33">
        <v>0</v>
      </c>
      <c r="N75" s="33" t="s">
        <v>22</v>
      </c>
      <c r="O75" s="33" t="s">
        <v>23</v>
      </c>
      <c r="P75" s="33" t="s">
        <v>24</v>
      </c>
      <c r="Q75" s="33" t="s">
        <v>71</v>
      </c>
      <c r="R75" s="46" t="s">
        <v>72</v>
      </c>
    </row>
    <row r="76" spans="1:19" ht="84" customHeight="1" x14ac:dyDescent="0.2">
      <c r="B76" s="38" t="s">
        <v>178</v>
      </c>
      <c r="C76" s="56" t="s">
        <v>179</v>
      </c>
      <c r="D76" s="32">
        <v>2</v>
      </c>
      <c r="E76" s="32">
        <v>3</v>
      </c>
      <c r="F76" s="32">
        <v>6</v>
      </c>
      <c r="G76" s="32" t="s">
        <v>102</v>
      </c>
      <c r="H76" s="33" t="s">
        <v>21</v>
      </c>
      <c r="I76" s="33" t="s">
        <v>103</v>
      </c>
      <c r="J76" s="34">
        <v>80000000</v>
      </c>
      <c r="K76" s="34">
        <f>+(J76/F76)*(13-E76)</f>
        <v>133333333.33333334</v>
      </c>
      <c r="L76" s="33">
        <v>0</v>
      </c>
      <c r="M76" s="33">
        <v>0</v>
      </c>
      <c r="N76" s="33" t="s">
        <v>22</v>
      </c>
      <c r="O76" s="33" t="s">
        <v>23</v>
      </c>
      <c r="P76" s="33" t="s">
        <v>24</v>
      </c>
      <c r="Q76" s="33" t="s">
        <v>71</v>
      </c>
      <c r="R76" s="46" t="s">
        <v>72</v>
      </c>
    </row>
    <row r="77" spans="1:19" s="29" customFormat="1" ht="83.25" customHeight="1" x14ac:dyDescent="0.2">
      <c r="A77" s="1"/>
      <c r="B77" s="38" t="s">
        <v>180</v>
      </c>
      <c r="C77" s="31" t="s">
        <v>181</v>
      </c>
      <c r="D77" s="32" t="s">
        <v>102</v>
      </c>
      <c r="E77" s="32">
        <v>1</v>
      </c>
      <c r="F77" s="32">
        <v>4</v>
      </c>
      <c r="G77" s="32" t="s">
        <v>102</v>
      </c>
      <c r="H77" s="33" t="s">
        <v>21</v>
      </c>
      <c r="I77" s="33" t="s">
        <v>103</v>
      </c>
      <c r="J77" s="34">
        <v>95000000</v>
      </c>
      <c r="K77" s="34">
        <f>+(J77/F77)*(13-E77)</f>
        <v>285000000</v>
      </c>
      <c r="L77" s="33">
        <v>0</v>
      </c>
      <c r="M77" s="33">
        <v>0</v>
      </c>
      <c r="N77" s="33" t="s">
        <v>22</v>
      </c>
      <c r="O77" s="33" t="s">
        <v>23</v>
      </c>
      <c r="P77" s="33" t="s">
        <v>24</v>
      </c>
      <c r="Q77" s="33" t="s">
        <v>71</v>
      </c>
      <c r="R77" s="46" t="s">
        <v>72</v>
      </c>
    </row>
    <row r="78" spans="1:19" ht="126" customHeight="1" x14ac:dyDescent="0.2">
      <c r="B78" s="38" t="s">
        <v>174</v>
      </c>
      <c r="C78" s="56" t="s">
        <v>182</v>
      </c>
      <c r="D78" s="32" t="s">
        <v>176</v>
      </c>
      <c r="E78" s="32" t="s">
        <v>177</v>
      </c>
      <c r="F78" s="32" t="s">
        <v>176</v>
      </c>
      <c r="G78" s="32" t="s">
        <v>102</v>
      </c>
      <c r="H78" s="33" t="s">
        <v>21</v>
      </c>
      <c r="I78" s="33" t="s">
        <v>103</v>
      </c>
      <c r="J78" s="34">
        <v>142000000</v>
      </c>
      <c r="K78" s="34">
        <v>142000000</v>
      </c>
      <c r="L78" s="33">
        <v>0</v>
      </c>
      <c r="M78" s="33">
        <v>0</v>
      </c>
      <c r="N78" s="33" t="s">
        <v>22</v>
      </c>
      <c r="O78" s="33" t="s">
        <v>23</v>
      </c>
      <c r="P78" s="33" t="s">
        <v>24</v>
      </c>
      <c r="Q78" s="33" t="s">
        <v>71</v>
      </c>
      <c r="R78" s="46" t="s">
        <v>72</v>
      </c>
    </row>
    <row r="79" spans="1:19" ht="38.25" customHeight="1" x14ac:dyDescent="0.2">
      <c r="B79" s="38" t="s">
        <v>183</v>
      </c>
      <c r="C79" s="56" t="s">
        <v>184</v>
      </c>
      <c r="D79" s="32">
        <v>6</v>
      </c>
      <c r="E79" s="32">
        <v>7</v>
      </c>
      <c r="F79" s="32">
        <v>6</v>
      </c>
      <c r="G79" s="32">
        <v>1</v>
      </c>
      <c r="H79" s="33" t="s">
        <v>21</v>
      </c>
      <c r="I79" s="32">
        <v>0</v>
      </c>
      <c r="J79" s="34">
        <v>25000000</v>
      </c>
      <c r="K79" s="34">
        <f>+(J79/F79)*(13-E79)</f>
        <v>25000000</v>
      </c>
      <c r="L79" s="32">
        <v>0</v>
      </c>
      <c r="M79" s="32">
        <v>0</v>
      </c>
      <c r="N79" s="32" t="s">
        <v>22</v>
      </c>
      <c r="O79" s="32" t="s">
        <v>23</v>
      </c>
      <c r="P79" s="40" t="s">
        <v>24</v>
      </c>
      <c r="Q79" s="32">
        <v>3002920982</v>
      </c>
      <c r="R79" s="36" t="s">
        <v>72</v>
      </c>
    </row>
    <row r="80" spans="1:19" ht="35.25" customHeight="1" x14ac:dyDescent="0.2">
      <c r="B80" s="38" t="s">
        <v>183</v>
      </c>
      <c r="C80" s="56" t="s">
        <v>185</v>
      </c>
      <c r="D80" s="32">
        <v>1</v>
      </c>
      <c r="E80" s="32">
        <v>1</v>
      </c>
      <c r="F80" s="32">
        <v>3</v>
      </c>
      <c r="G80" s="32">
        <v>1</v>
      </c>
      <c r="H80" s="33" t="s">
        <v>21</v>
      </c>
      <c r="I80" s="32">
        <v>0</v>
      </c>
      <c r="J80" s="34">
        <v>28000000</v>
      </c>
      <c r="K80" s="34">
        <f>+(J80/F80)*(13-E80)</f>
        <v>112000000</v>
      </c>
      <c r="L80" s="32">
        <v>0</v>
      </c>
      <c r="M80" s="32">
        <v>0</v>
      </c>
      <c r="N80" s="32" t="s">
        <v>22</v>
      </c>
      <c r="O80" s="32" t="s">
        <v>23</v>
      </c>
      <c r="P80" s="40" t="s">
        <v>24</v>
      </c>
      <c r="Q80" s="32">
        <v>3002920982</v>
      </c>
      <c r="R80" s="36" t="s">
        <v>72</v>
      </c>
    </row>
    <row r="81" spans="2:18" ht="33.75" customHeight="1" x14ac:dyDescent="0.2">
      <c r="B81" s="38" t="s">
        <v>183</v>
      </c>
      <c r="C81" s="58" t="s">
        <v>186</v>
      </c>
      <c r="D81" s="32">
        <v>1</v>
      </c>
      <c r="E81" s="32">
        <v>1</v>
      </c>
      <c r="F81" s="32">
        <v>3</v>
      </c>
      <c r="G81" s="32">
        <v>1</v>
      </c>
      <c r="H81" s="33" t="s">
        <v>21</v>
      </c>
      <c r="I81" s="32">
        <v>0</v>
      </c>
      <c r="J81" s="34">
        <v>90000000</v>
      </c>
      <c r="K81" s="34">
        <v>90000000</v>
      </c>
      <c r="L81" s="32">
        <v>0</v>
      </c>
      <c r="M81" s="32">
        <v>0</v>
      </c>
      <c r="N81" s="32" t="s">
        <v>22</v>
      </c>
      <c r="O81" s="32" t="s">
        <v>23</v>
      </c>
      <c r="P81" s="40" t="s">
        <v>24</v>
      </c>
      <c r="Q81" s="32">
        <v>3002920982</v>
      </c>
      <c r="R81" s="36" t="s">
        <v>72</v>
      </c>
    </row>
    <row r="82" spans="2:18" ht="51" customHeight="1" x14ac:dyDescent="0.2">
      <c r="B82" s="38" t="s">
        <v>187</v>
      </c>
      <c r="C82" s="58" t="s">
        <v>188</v>
      </c>
      <c r="D82" s="32">
        <v>5</v>
      </c>
      <c r="E82" s="32">
        <v>6</v>
      </c>
      <c r="F82" s="32">
        <v>3</v>
      </c>
      <c r="G82" s="32">
        <v>1</v>
      </c>
      <c r="H82" s="33" t="s">
        <v>21</v>
      </c>
      <c r="I82" s="32">
        <v>0</v>
      </c>
      <c r="J82" s="34">
        <v>60000000</v>
      </c>
      <c r="K82" s="34">
        <f>+(J82/F82)*(13-E82)</f>
        <v>140000000</v>
      </c>
      <c r="L82" s="32">
        <v>0</v>
      </c>
      <c r="M82" s="32">
        <v>0</v>
      </c>
      <c r="N82" s="32" t="s">
        <v>22</v>
      </c>
      <c r="O82" s="32" t="s">
        <v>23</v>
      </c>
      <c r="P82" s="40" t="s">
        <v>24</v>
      </c>
      <c r="Q82" s="32">
        <v>3182653800</v>
      </c>
      <c r="R82" s="59" t="s">
        <v>37</v>
      </c>
    </row>
    <row r="83" spans="2:18" ht="114.75" x14ac:dyDescent="0.2">
      <c r="B83" s="38" t="s">
        <v>189</v>
      </c>
      <c r="C83" s="58" t="s">
        <v>190</v>
      </c>
      <c r="D83" s="32">
        <v>2</v>
      </c>
      <c r="E83" s="32">
        <v>3</v>
      </c>
      <c r="F83" s="32">
        <v>3</v>
      </c>
      <c r="G83" s="32">
        <v>1</v>
      </c>
      <c r="H83" s="33" t="s">
        <v>21</v>
      </c>
      <c r="I83" s="32">
        <v>0</v>
      </c>
      <c r="J83" s="34">
        <v>278395400</v>
      </c>
      <c r="K83" s="34">
        <v>278395400</v>
      </c>
      <c r="L83" s="32">
        <v>0</v>
      </c>
      <c r="M83" s="32">
        <v>0</v>
      </c>
      <c r="N83" s="32" t="s">
        <v>22</v>
      </c>
      <c r="O83" s="32" t="s">
        <v>23</v>
      </c>
      <c r="P83" s="40" t="s">
        <v>191</v>
      </c>
      <c r="Q83" s="32">
        <v>3212918954</v>
      </c>
      <c r="R83" s="36" t="s">
        <v>192</v>
      </c>
    </row>
    <row r="84" spans="2:18" ht="43.5" customHeight="1" x14ac:dyDescent="0.2">
      <c r="B84" s="60" t="s">
        <v>193</v>
      </c>
      <c r="C84" s="58" t="s">
        <v>194</v>
      </c>
      <c r="D84" s="32">
        <v>4</v>
      </c>
      <c r="E84" s="32">
        <v>5</v>
      </c>
      <c r="F84" s="32">
        <v>2</v>
      </c>
      <c r="G84" s="32">
        <v>1</v>
      </c>
      <c r="H84" s="33" t="s">
        <v>21</v>
      </c>
      <c r="I84" s="32">
        <v>0</v>
      </c>
      <c r="J84" s="34">
        <v>33340000</v>
      </c>
      <c r="K84" s="34">
        <f>+(J84/F84)*(13-E84)</f>
        <v>133360000</v>
      </c>
      <c r="L84" s="32">
        <v>0</v>
      </c>
      <c r="M84" s="32">
        <v>0</v>
      </c>
      <c r="N84" s="32" t="s">
        <v>22</v>
      </c>
      <c r="O84" s="32" t="s">
        <v>23</v>
      </c>
      <c r="P84" s="33" t="s">
        <v>195</v>
      </c>
      <c r="Q84" s="33">
        <v>3108734212</v>
      </c>
      <c r="R84" s="59" t="s">
        <v>196</v>
      </c>
    </row>
    <row r="85" spans="2:18" ht="43.5" customHeight="1" x14ac:dyDescent="0.2">
      <c r="B85" s="60" t="s">
        <v>197</v>
      </c>
      <c r="C85" s="58" t="s">
        <v>198</v>
      </c>
      <c r="D85" s="32">
        <v>5</v>
      </c>
      <c r="E85" s="32">
        <v>6</v>
      </c>
      <c r="F85" s="32">
        <v>4</v>
      </c>
      <c r="G85" s="32">
        <v>1</v>
      </c>
      <c r="H85" s="33" t="s">
        <v>21</v>
      </c>
      <c r="I85" s="32">
        <v>0</v>
      </c>
      <c r="J85" s="34">
        <v>156000000</v>
      </c>
      <c r="K85" s="34">
        <f>+(J85/F85)*(13-E85)</f>
        <v>273000000</v>
      </c>
      <c r="L85" s="32">
        <v>0</v>
      </c>
      <c r="M85" s="32">
        <v>0</v>
      </c>
      <c r="N85" s="32" t="s">
        <v>22</v>
      </c>
      <c r="O85" s="32" t="s">
        <v>23</v>
      </c>
      <c r="P85" s="33" t="s">
        <v>195</v>
      </c>
      <c r="Q85" s="33">
        <v>3108734212</v>
      </c>
      <c r="R85" s="59" t="s">
        <v>196</v>
      </c>
    </row>
    <row r="86" spans="2:18" ht="43.5" customHeight="1" x14ac:dyDescent="0.2">
      <c r="B86" s="60" t="s">
        <v>199</v>
      </c>
      <c r="C86" s="58" t="s">
        <v>200</v>
      </c>
      <c r="D86" s="32">
        <v>5</v>
      </c>
      <c r="E86" s="32">
        <v>6</v>
      </c>
      <c r="F86" s="32">
        <v>1</v>
      </c>
      <c r="G86" s="32">
        <v>1</v>
      </c>
      <c r="H86" s="33" t="s">
        <v>21</v>
      </c>
      <c r="I86" s="32">
        <v>0</v>
      </c>
      <c r="J86" s="34">
        <v>15000000</v>
      </c>
      <c r="K86" s="34">
        <v>15000000</v>
      </c>
      <c r="L86" s="32">
        <v>0</v>
      </c>
      <c r="M86" s="32">
        <v>0</v>
      </c>
      <c r="N86" s="32" t="s">
        <v>22</v>
      </c>
      <c r="O86" s="32" t="s">
        <v>23</v>
      </c>
      <c r="P86" s="33" t="s">
        <v>195</v>
      </c>
      <c r="Q86" s="33">
        <v>3108734212</v>
      </c>
      <c r="R86" s="59" t="s">
        <v>196</v>
      </c>
    </row>
    <row r="87" spans="2:18" ht="43.5" customHeight="1" x14ac:dyDescent="0.2">
      <c r="B87" s="38" t="s">
        <v>201</v>
      </c>
      <c r="C87" s="58" t="s">
        <v>202</v>
      </c>
      <c r="D87" s="32">
        <v>4</v>
      </c>
      <c r="E87" s="32">
        <v>5</v>
      </c>
      <c r="F87" s="32">
        <v>4</v>
      </c>
      <c r="G87" s="32">
        <v>1</v>
      </c>
      <c r="H87" s="33" t="s">
        <v>21</v>
      </c>
      <c r="I87" s="32">
        <v>0</v>
      </c>
      <c r="J87" s="34">
        <f>7500000*4</f>
        <v>30000000</v>
      </c>
      <c r="K87" s="34">
        <f t="shared" ref="K87:K93" si="4">+(J87/F87)*(13-E87)</f>
        <v>60000000</v>
      </c>
      <c r="L87" s="32">
        <v>0</v>
      </c>
      <c r="M87" s="32">
        <v>0</v>
      </c>
      <c r="N87" s="32" t="s">
        <v>22</v>
      </c>
      <c r="O87" s="32" t="s">
        <v>23</v>
      </c>
      <c r="P87" s="40" t="s">
        <v>203</v>
      </c>
      <c r="Q87" s="32">
        <v>3013415850</v>
      </c>
      <c r="R87" s="59" t="s">
        <v>204</v>
      </c>
    </row>
    <row r="88" spans="2:18" ht="70.5" customHeight="1" x14ac:dyDescent="0.2">
      <c r="B88" s="38" t="s">
        <v>205</v>
      </c>
      <c r="C88" s="58" t="s">
        <v>206</v>
      </c>
      <c r="D88" s="32">
        <v>4</v>
      </c>
      <c r="E88" s="32">
        <v>5</v>
      </c>
      <c r="F88" s="32">
        <v>4</v>
      </c>
      <c r="G88" s="32">
        <v>1</v>
      </c>
      <c r="H88" s="33" t="s">
        <v>21</v>
      </c>
      <c r="I88" s="32">
        <v>0</v>
      </c>
      <c r="J88" s="34">
        <f>372000000*4</f>
        <v>1488000000</v>
      </c>
      <c r="K88" s="34">
        <f t="shared" si="4"/>
        <v>2976000000</v>
      </c>
      <c r="L88" s="32">
        <v>0</v>
      </c>
      <c r="M88" s="32">
        <v>0</v>
      </c>
      <c r="N88" s="32" t="s">
        <v>22</v>
      </c>
      <c r="O88" s="32" t="s">
        <v>23</v>
      </c>
      <c r="P88" s="40" t="s">
        <v>203</v>
      </c>
      <c r="Q88" s="32">
        <v>3013415850</v>
      </c>
      <c r="R88" s="59" t="s">
        <v>204</v>
      </c>
    </row>
    <row r="89" spans="2:18" ht="43.5" customHeight="1" x14ac:dyDescent="0.2">
      <c r="B89" s="38" t="s">
        <v>205</v>
      </c>
      <c r="C89" s="58" t="s">
        <v>207</v>
      </c>
      <c r="D89" s="32">
        <v>3</v>
      </c>
      <c r="E89" s="32">
        <v>4</v>
      </c>
      <c r="F89" s="32">
        <v>4</v>
      </c>
      <c r="G89" s="32">
        <v>1</v>
      </c>
      <c r="H89" s="33" t="s">
        <v>21</v>
      </c>
      <c r="I89" s="32">
        <v>0</v>
      </c>
      <c r="J89" s="34">
        <f>7000000*4</f>
        <v>28000000</v>
      </c>
      <c r="K89" s="34">
        <f t="shared" si="4"/>
        <v>63000000</v>
      </c>
      <c r="L89" s="32">
        <v>0</v>
      </c>
      <c r="M89" s="32">
        <v>0</v>
      </c>
      <c r="N89" s="32" t="s">
        <v>22</v>
      </c>
      <c r="O89" s="32" t="s">
        <v>23</v>
      </c>
      <c r="P89" s="40" t="s">
        <v>203</v>
      </c>
      <c r="Q89" s="32">
        <v>3013415850</v>
      </c>
      <c r="R89" s="59" t="s">
        <v>204</v>
      </c>
    </row>
    <row r="90" spans="2:18" ht="91.5" customHeight="1" x14ac:dyDescent="0.2">
      <c r="B90" s="38" t="s">
        <v>208</v>
      </c>
      <c r="C90" s="58" t="s">
        <v>209</v>
      </c>
      <c r="D90" s="32">
        <v>3</v>
      </c>
      <c r="E90" s="32">
        <v>4</v>
      </c>
      <c r="F90" s="32">
        <v>2</v>
      </c>
      <c r="G90" s="32">
        <v>1</v>
      </c>
      <c r="H90" s="33" t="s">
        <v>21</v>
      </c>
      <c r="I90" s="32">
        <v>0</v>
      </c>
      <c r="J90" s="34">
        <f>680000000*2</f>
        <v>1360000000</v>
      </c>
      <c r="K90" s="34">
        <f t="shared" si="4"/>
        <v>6120000000</v>
      </c>
      <c r="L90" s="32">
        <v>0</v>
      </c>
      <c r="M90" s="32">
        <v>0</v>
      </c>
      <c r="N90" s="32" t="s">
        <v>22</v>
      </c>
      <c r="O90" s="32" t="s">
        <v>23</v>
      </c>
      <c r="P90" s="40" t="s">
        <v>203</v>
      </c>
      <c r="Q90" s="32">
        <v>3013415850</v>
      </c>
      <c r="R90" s="61" t="s">
        <v>204</v>
      </c>
    </row>
    <row r="91" spans="2:18" ht="43.5" customHeight="1" x14ac:dyDescent="0.2">
      <c r="B91" s="38" t="s">
        <v>210</v>
      </c>
      <c r="C91" s="58" t="s">
        <v>211</v>
      </c>
      <c r="D91" s="32">
        <v>2</v>
      </c>
      <c r="E91" s="32">
        <v>3</v>
      </c>
      <c r="F91" s="32">
        <v>1</v>
      </c>
      <c r="G91" s="32">
        <v>1</v>
      </c>
      <c r="H91" s="33" t="s">
        <v>21</v>
      </c>
      <c r="I91" s="32">
        <v>0</v>
      </c>
      <c r="J91" s="34">
        <v>70000000</v>
      </c>
      <c r="K91" s="34">
        <f t="shared" si="4"/>
        <v>700000000</v>
      </c>
      <c r="L91" s="32">
        <v>0</v>
      </c>
      <c r="M91" s="32">
        <v>0</v>
      </c>
      <c r="N91" s="32" t="s">
        <v>22</v>
      </c>
      <c r="O91" s="32" t="s">
        <v>23</v>
      </c>
      <c r="P91" s="33" t="s">
        <v>212</v>
      </c>
      <c r="Q91" s="33" t="s">
        <v>213</v>
      </c>
      <c r="R91" s="61" t="s">
        <v>214</v>
      </c>
    </row>
    <row r="92" spans="2:18" ht="43.5" customHeight="1" x14ac:dyDescent="0.2">
      <c r="B92" s="38" t="s">
        <v>208</v>
      </c>
      <c r="C92" s="58" t="s">
        <v>215</v>
      </c>
      <c r="D92" s="32">
        <v>7</v>
      </c>
      <c r="E92" s="32">
        <v>8</v>
      </c>
      <c r="F92" s="32">
        <v>2</v>
      </c>
      <c r="G92" s="32">
        <v>1</v>
      </c>
      <c r="H92" s="33" t="s">
        <v>21</v>
      </c>
      <c r="I92" s="32">
        <v>0</v>
      </c>
      <c r="J92" s="34">
        <v>31000000</v>
      </c>
      <c r="K92" s="34">
        <v>31000000</v>
      </c>
      <c r="L92" s="32">
        <v>0</v>
      </c>
      <c r="M92" s="32">
        <v>0</v>
      </c>
      <c r="N92" s="32" t="s">
        <v>22</v>
      </c>
      <c r="O92" s="32" t="s">
        <v>23</v>
      </c>
      <c r="P92" s="33" t="s">
        <v>212</v>
      </c>
      <c r="Q92" s="33" t="s">
        <v>213</v>
      </c>
      <c r="R92" s="59" t="s">
        <v>214</v>
      </c>
    </row>
    <row r="93" spans="2:18" ht="43.5" customHeight="1" x14ac:dyDescent="0.2">
      <c r="B93" s="38" t="s">
        <v>216</v>
      </c>
      <c r="C93" s="58" t="s">
        <v>217</v>
      </c>
      <c r="D93" s="32">
        <v>2</v>
      </c>
      <c r="E93" s="32">
        <v>3</v>
      </c>
      <c r="F93" s="32">
        <v>1</v>
      </c>
      <c r="G93" s="32">
        <v>1</v>
      </c>
      <c r="H93" s="33" t="s">
        <v>21</v>
      </c>
      <c r="I93" s="32">
        <v>0</v>
      </c>
      <c r="J93" s="34">
        <v>40000000</v>
      </c>
      <c r="K93" s="34">
        <f t="shared" si="4"/>
        <v>400000000</v>
      </c>
      <c r="L93" s="32">
        <v>0</v>
      </c>
      <c r="M93" s="32">
        <v>0</v>
      </c>
      <c r="N93" s="32" t="s">
        <v>22</v>
      </c>
      <c r="O93" s="32" t="s">
        <v>23</v>
      </c>
      <c r="P93" s="33" t="s">
        <v>212</v>
      </c>
      <c r="Q93" s="33" t="s">
        <v>213</v>
      </c>
      <c r="R93" s="59" t="s">
        <v>214</v>
      </c>
    </row>
    <row r="94" spans="2:18" ht="43.5" customHeight="1" x14ac:dyDescent="0.2">
      <c r="B94" s="38" t="s">
        <v>218</v>
      </c>
      <c r="C94" s="58" t="s">
        <v>219</v>
      </c>
      <c r="D94" s="32">
        <v>5</v>
      </c>
      <c r="E94" s="32">
        <v>6</v>
      </c>
      <c r="F94" s="32">
        <v>3</v>
      </c>
      <c r="G94" s="32">
        <v>1</v>
      </c>
      <c r="H94" s="33" t="s">
        <v>21</v>
      </c>
      <c r="I94" s="32">
        <v>0</v>
      </c>
      <c r="J94" s="34">
        <v>53000000</v>
      </c>
      <c r="K94" s="34">
        <v>53000000</v>
      </c>
      <c r="L94" s="32">
        <v>0</v>
      </c>
      <c r="M94" s="32">
        <v>0</v>
      </c>
      <c r="N94" s="32" t="s">
        <v>22</v>
      </c>
      <c r="O94" s="32" t="s">
        <v>23</v>
      </c>
      <c r="P94" s="33" t="s">
        <v>212</v>
      </c>
      <c r="Q94" s="33" t="s">
        <v>213</v>
      </c>
      <c r="R94" s="59" t="s">
        <v>214</v>
      </c>
    </row>
    <row r="95" spans="2:18" ht="43.5" customHeight="1" x14ac:dyDescent="0.2">
      <c r="B95" s="60" t="s">
        <v>220</v>
      </c>
      <c r="C95" s="58" t="s">
        <v>221</v>
      </c>
      <c r="D95" s="32">
        <v>7</v>
      </c>
      <c r="E95" s="32">
        <v>8</v>
      </c>
      <c r="F95" s="32">
        <v>3</v>
      </c>
      <c r="G95" s="32">
        <v>1</v>
      </c>
      <c r="H95" s="33" t="s">
        <v>21</v>
      </c>
      <c r="I95" s="32">
        <v>0</v>
      </c>
      <c r="J95" s="34">
        <v>47680000</v>
      </c>
      <c r="K95" s="34">
        <v>47680000</v>
      </c>
      <c r="L95" s="32">
        <v>0</v>
      </c>
      <c r="M95" s="32">
        <v>0</v>
      </c>
      <c r="N95" s="32" t="s">
        <v>22</v>
      </c>
      <c r="O95" s="32" t="s">
        <v>23</v>
      </c>
      <c r="P95" s="33" t="s">
        <v>212</v>
      </c>
      <c r="Q95" s="33" t="s">
        <v>213</v>
      </c>
      <c r="R95" s="59" t="s">
        <v>214</v>
      </c>
    </row>
    <row r="96" spans="2:18" ht="43.5" customHeight="1" x14ac:dyDescent="0.2">
      <c r="B96" s="62" t="s">
        <v>222</v>
      </c>
      <c r="C96" s="58" t="s">
        <v>223</v>
      </c>
      <c r="D96" s="32">
        <v>7</v>
      </c>
      <c r="E96" s="32">
        <v>8</v>
      </c>
      <c r="F96" s="32">
        <v>3</v>
      </c>
      <c r="G96" s="32">
        <v>1</v>
      </c>
      <c r="H96" s="33" t="s">
        <v>21</v>
      </c>
      <c r="I96" s="32">
        <v>0</v>
      </c>
      <c r="J96" s="34">
        <v>62400000</v>
      </c>
      <c r="K96" s="34">
        <v>62400000</v>
      </c>
      <c r="L96" s="32">
        <v>0</v>
      </c>
      <c r="M96" s="32">
        <v>0</v>
      </c>
      <c r="N96" s="32" t="s">
        <v>22</v>
      </c>
      <c r="O96" s="32" t="s">
        <v>23</v>
      </c>
      <c r="P96" s="33" t="s">
        <v>212</v>
      </c>
      <c r="Q96" s="33" t="s">
        <v>213</v>
      </c>
      <c r="R96" s="59" t="s">
        <v>214</v>
      </c>
    </row>
    <row r="97" spans="2:19" ht="43.5" customHeight="1" x14ac:dyDescent="0.2">
      <c r="B97" s="60" t="s">
        <v>220</v>
      </c>
      <c r="C97" s="58" t="s">
        <v>224</v>
      </c>
      <c r="D97" s="32">
        <v>7</v>
      </c>
      <c r="E97" s="32">
        <v>8</v>
      </c>
      <c r="F97" s="32">
        <v>2</v>
      </c>
      <c r="G97" s="32">
        <v>1</v>
      </c>
      <c r="H97" s="33" t="s">
        <v>21</v>
      </c>
      <c r="I97" s="32">
        <v>0</v>
      </c>
      <c r="J97" s="34">
        <v>45000000</v>
      </c>
      <c r="K97" s="34">
        <v>45000000</v>
      </c>
      <c r="L97" s="32">
        <v>0</v>
      </c>
      <c r="M97" s="32">
        <v>0</v>
      </c>
      <c r="N97" s="32" t="s">
        <v>22</v>
      </c>
      <c r="O97" s="32" t="s">
        <v>23</v>
      </c>
      <c r="P97" s="33" t="s">
        <v>212</v>
      </c>
      <c r="Q97" s="33" t="s">
        <v>213</v>
      </c>
      <c r="R97" s="59" t="s">
        <v>214</v>
      </c>
    </row>
    <row r="98" spans="2:19" ht="43.5" customHeight="1" x14ac:dyDescent="0.2">
      <c r="B98" s="38" t="s">
        <v>225</v>
      </c>
      <c r="C98" s="58" t="s">
        <v>226</v>
      </c>
      <c r="D98" s="32">
        <v>3</v>
      </c>
      <c r="E98" s="32">
        <v>4</v>
      </c>
      <c r="F98" s="32">
        <v>1</v>
      </c>
      <c r="G98" s="63">
        <v>1</v>
      </c>
      <c r="H98" s="33" t="s">
        <v>21</v>
      </c>
      <c r="I98" s="32">
        <v>0</v>
      </c>
      <c r="J98" s="34">
        <v>13000000</v>
      </c>
      <c r="K98" s="34">
        <v>13000000</v>
      </c>
      <c r="L98" s="32">
        <v>0</v>
      </c>
      <c r="M98" s="32">
        <v>0</v>
      </c>
      <c r="N98" s="32" t="s">
        <v>22</v>
      </c>
      <c r="O98" s="32" t="s">
        <v>23</v>
      </c>
      <c r="P98" s="33" t="s">
        <v>212</v>
      </c>
      <c r="Q98" s="33" t="s">
        <v>213</v>
      </c>
      <c r="R98" s="61" t="s">
        <v>214</v>
      </c>
    </row>
    <row r="99" spans="2:19" ht="43.5" customHeight="1" x14ac:dyDescent="0.2">
      <c r="B99" s="60" t="s">
        <v>227</v>
      </c>
      <c r="C99" s="58" t="s">
        <v>228</v>
      </c>
      <c r="D99" s="32">
        <v>6</v>
      </c>
      <c r="E99" s="32">
        <v>7</v>
      </c>
      <c r="F99" s="32">
        <v>2</v>
      </c>
      <c r="G99" s="32">
        <v>1</v>
      </c>
      <c r="H99" s="33" t="s">
        <v>21</v>
      </c>
      <c r="I99" s="32">
        <v>0</v>
      </c>
      <c r="J99" s="34">
        <v>31000000</v>
      </c>
      <c r="K99" s="34">
        <v>31000000</v>
      </c>
      <c r="L99" s="32">
        <v>0</v>
      </c>
      <c r="M99" s="32">
        <v>0</v>
      </c>
      <c r="N99" s="32" t="s">
        <v>22</v>
      </c>
      <c r="O99" s="32" t="s">
        <v>23</v>
      </c>
      <c r="P99" s="33" t="s">
        <v>212</v>
      </c>
      <c r="Q99" s="33" t="s">
        <v>213</v>
      </c>
      <c r="R99" s="59" t="s">
        <v>214</v>
      </c>
    </row>
    <row r="100" spans="2:19" ht="140.25" x14ac:dyDescent="0.2">
      <c r="B100" s="38" t="s">
        <v>100</v>
      </c>
      <c r="C100" s="58" t="s">
        <v>229</v>
      </c>
      <c r="D100" s="32">
        <v>2</v>
      </c>
      <c r="E100" s="32">
        <v>3</v>
      </c>
      <c r="F100" s="32">
        <v>3</v>
      </c>
      <c r="G100" s="32">
        <v>1</v>
      </c>
      <c r="H100" s="33" t="s">
        <v>21</v>
      </c>
      <c r="I100" s="32">
        <v>0</v>
      </c>
      <c r="J100" s="34">
        <v>1347000000</v>
      </c>
      <c r="K100" s="34">
        <f>+(J100/F100)*(13-E100)</f>
        <v>4490000000</v>
      </c>
      <c r="L100" s="32">
        <v>0</v>
      </c>
      <c r="M100" s="32">
        <v>0</v>
      </c>
      <c r="N100" s="32" t="s">
        <v>22</v>
      </c>
      <c r="O100" s="32" t="s">
        <v>23</v>
      </c>
      <c r="P100" s="33" t="s">
        <v>212</v>
      </c>
      <c r="Q100" s="33" t="s">
        <v>213</v>
      </c>
      <c r="R100" s="61" t="s">
        <v>214</v>
      </c>
      <c r="S100" s="55"/>
    </row>
    <row r="101" spans="2:19" ht="115.5" customHeight="1" x14ac:dyDescent="0.2">
      <c r="B101" s="38" t="s">
        <v>230</v>
      </c>
      <c r="C101" s="58" t="s">
        <v>231</v>
      </c>
      <c r="D101" s="32">
        <v>2</v>
      </c>
      <c r="E101" s="32">
        <v>3</v>
      </c>
      <c r="F101" s="32">
        <v>1</v>
      </c>
      <c r="G101" s="32">
        <v>1</v>
      </c>
      <c r="H101" s="33" t="s">
        <v>21</v>
      </c>
      <c r="I101" s="32">
        <v>0</v>
      </c>
      <c r="J101" s="34">
        <v>13920000</v>
      </c>
      <c r="K101" s="34">
        <f>+(J101/F101)*(13-E101)</f>
        <v>139200000</v>
      </c>
      <c r="L101" s="32">
        <v>0</v>
      </c>
      <c r="M101" s="32">
        <v>0</v>
      </c>
      <c r="N101" s="32" t="s">
        <v>22</v>
      </c>
      <c r="O101" s="32" t="s">
        <v>23</v>
      </c>
      <c r="P101" s="33" t="s">
        <v>212</v>
      </c>
      <c r="Q101" s="33" t="s">
        <v>213</v>
      </c>
      <c r="R101" s="61" t="s">
        <v>214</v>
      </c>
    </row>
    <row r="102" spans="2:19" ht="43.5" customHeight="1" x14ac:dyDescent="0.2">
      <c r="B102" s="38" t="s">
        <v>232</v>
      </c>
      <c r="C102" s="58" t="s">
        <v>233</v>
      </c>
      <c r="D102" s="32">
        <v>5</v>
      </c>
      <c r="E102" s="32">
        <v>6</v>
      </c>
      <c r="F102" s="32">
        <v>6</v>
      </c>
      <c r="G102" s="32">
        <v>1</v>
      </c>
      <c r="H102" s="33" t="s">
        <v>21</v>
      </c>
      <c r="I102" s="32">
        <v>0</v>
      </c>
      <c r="J102" s="34">
        <f>47250000-3700000</f>
        <v>43550000</v>
      </c>
      <c r="K102" s="34">
        <f>47250000-3700000</f>
        <v>43550000</v>
      </c>
      <c r="L102" s="32">
        <v>0</v>
      </c>
      <c r="M102" s="32">
        <v>0</v>
      </c>
      <c r="N102" s="32" t="s">
        <v>22</v>
      </c>
      <c r="O102" s="32" t="s">
        <v>23</v>
      </c>
      <c r="P102" s="40" t="s">
        <v>31</v>
      </c>
      <c r="Q102" s="32">
        <v>3204948379</v>
      </c>
      <c r="R102" s="36" t="s">
        <v>234</v>
      </c>
    </row>
    <row r="103" spans="2:19" ht="43.5" customHeight="1" x14ac:dyDescent="0.2">
      <c r="B103" s="38" t="s">
        <v>232</v>
      </c>
      <c r="C103" s="58" t="s">
        <v>235</v>
      </c>
      <c r="D103" s="32">
        <v>5</v>
      </c>
      <c r="E103" s="32">
        <v>6</v>
      </c>
      <c r="F103" s="32">
        <v>6</v>
      </c>
      <c r="G103" s="32">
        <v>1</v>
      </c>
      <c r="H103" s="33" t="s">
        <v>21</v>
      </c>
      <c r="I103" s="32">
        <v>0</v>
      </c>
      <c r="J103" s="34">
        <v>30450000</v>
      </c>
      <c r="K103" s="34">
        <v>30450000</v>
      </c>
      <c r="L103" s="32">
        <v>0</v>
      </c>
      <c r="M103" s="32">
        <v>0</v>
      </c>
      <c r="N103" s="32" t="s">
        <v>22</v>
      </c>
      <c r="O103" s="32" t="s">
        <v>23</v>
      </c>
      <c r="P103" s="40" t="s">
        <v>31</v>
      </c>
      <c r="Q103" s="32">
        <v>3204948379</v>
      </c>
      <c r="R103" s="36" t="s">
        <v>234</v>
      </c>
    </row>
    <row r="104" spans="2:19" ht="66.75" customHeight="1" x14ac:dyDescent="0.2">
      <c r="B104" s="38" t="s">
        <v>236</v>
      </c>
      <c r="C104" s="58" t="s">
        <v>237</v>
      </c>
      <c r="D104" s="32">
        <v>2</v>
      </c>
      <c r="E104" s="32">
        <v>3</v>
      </c>
      <c r="F104" s="32">
        <v>4</v>
      </c>
      <c r="G104" s="32">
        <v>1</v>
      </c>
      <c r="H104" s="33" t="s">
        <v>21</v>
      </c>
      <c r="I104" s="32">
        <v>0</v>
      </c>
      <c r="J104" s="34">
        <v>7000000</v>
      </c>
      <c r="K104" s="34">
        <v>7000000</v>
      </c>
      <c r="L104" s="32">
        <v>0</v>
      </c>
      <c r="M104" s="32">
        <v>0</v>
      </c>
      <c r="N104" s="32" t="s">
        <v>22</v>
      </c>
      <c r="O104" s="32" t="s">
        <v>23</v>
      </c>
      <c r="P104" s="40" t="s">
        <v>31</v>
      </c>
      <c r="Q104" s="32">
        <v>3204948379</v>
      </c>
      <c r="R104" s="36" t="s">
        <v>234</v>
      </c>
    </row>
    <row r="105" spans="2:19" ht="43.5" customHeight="1" x14ac:dyDescent="0.2">
      <c r="B105" s="38" t="s">
        <v>238</v>
      </c>
      <c r="C105" s="58" t="s">
        <v>239</v>
      </c>
      <c r="D105" s="32">
        <v>5</v>
      </c>
      <c r="E105" s="32">
        <v>6</v>
      </c>
      <c r="F105" s="32">
        <v>1</v>
      </c>
      <c r="G105" s="32">
        <v>1</v>
      </c>
      <c r="H105" s="33" t="s">
        <v>21</v>
      </c>
      <c r="I105" s="32">
        <v>0</v>
      </c>
      <c r="J105" s="34">
        <v>40000000</v>
      </c>
      <c r="K105" s="34">
        <v>40000000</v>
      </c>
      <c r="L105" s="32">
        <v>0</v>
      </c>
      <c r="M105" s="32">
        <v>0</v>
      </c>
      <c r="N105" s="32" t="s">
        <v>22</v>
      </c>
      <c r="O105" s="32" t="s">
        <v>23</v>
      </c>
      <c r="P105" s="40" t="s">
        <v>31</v>
      </c>
      <c r="Q105" s="32">
        <v>3204948379</v>
      </c>
      <c r="R105" s="36" t="s">
        <v>234</v>
      </c>
    </row>
    <row r="106" spans="2:19" ht="43.5" customHeight="1" x14ac:dyDescent="0.2">
      <c r="B106" s="38" t="s">
        <v>240</v>
      </c>
      <c r="C106" s="58" t="s">
        <v>241</v>
      </c>
      <c r="D106" s="32">
        <v>5</v>
      </c>
      <c r="E106" s="32">
        <v>6</v>
      </c>
      <c r="F106" s="32">
        <v>1</v>
      </c>
      <c r="G106" s="32">
        <v>1</v>
      </c>
      <c r="H106" s="33" t="s">
        <v>21</v>
      </c>
      <c r="I106" s="32">
        <v>0</v>
      </c>
      <c r="J106" s="34">
        <v>15000000</v>
      </c>
      <c r="K106" s="34">
        <v>15000000</v>
      </c>
      <c r="L106" s="32">
        <v>0</v>
      </c>
      <c r="M106" s="32">
        <v>0</v>
      </c>
      <c r="N106" s="32" t="s">
        <v>22</v>
      </c>
      <c r="O106" s="32" t="s">
        <v>23</v>
      </c>
      <c r="P106" s="40" t="s">
        <v>31</v>
      </c>
      <c r="Q106" s="32">
        <v>3204948379</v>
      </c>
      <c r="R106" s="36" t="s">
        <v>234</v>
      </c>
    </row>
    <row r="107" spans="2:19" ht="43.5" customHeight="1" x14ac:dyDescent="0.2">
      <c r="B107" s="38" t="s">
        <v>242</v>
      </c>
      <c r="C107" s="58" t="s">
        <v>243</v>
      </c>
      <c r="D107" s="32">
        <v>3</v>
      </c>
      <c r="E107" s="32">
        <v>4</v>
      </c>
      <c r="F107" s="32">
        <v>2</v>
      </c>
      <c r="G107" s="32">
        <v>1</v>
      </c>
      <c r="H107" s="33" t="s">
        <v>21</v>
      </c>
      <c r="I107" s="32">
        <v>0</v>
      </c>
      <c r="J107" s="34">
        <v>30000000</v>
      </c>
      <c r="K107" s="34">
        <v>30000000</v>
      </c>
      <c r="L107" s="32">
        <v>0</v>
      </c>
      <c r="M107" s="32">
        <v>0</v>
      </c>
      <c r="N107" s="32" t="s">
        <v>22</v>
      </c>
      <c r="O107" s="32" t="s">
        <v>23</v>
      </c>
      <c r="P107" s="40" t="s">
        <v>31</v>
      </c>
      <c r="Q107" s="32">
        <v>3204948379</v>
      </c>
      <c r="R107" s="36" t="s">
        <v>234</v>
      </c>
    </row>
    <row r="108" spans="2:19" ht="89.25" x14ac:dyDescent="0.2">
      <c r="B108" s="38" t="s">
        <v>244</v>
      </c>
      <c r="C108" s="58" t="s">
        <v>245</v>
      </c>
      <c r="D108" s="32">
        <v>5</v>
      </c>
      <c r="E108" s="32">
        <v>6</v>
      </c>
      <c r="F108" s="32">
        <v>3</v>
      </c>
      <c r="G108" s="32">
        <v>1</v>
      </c>
      <c r="H108" s="33" t="s">
        <v>21</v>
      </c>
      <c r="I108" s="32">
        <v>0</v>
      </c>
      <c r="J108" s="34">
        <v>30000000</v>
      </c>
      <c r="K108" s="34">
        <v>30000000</v>
      </c>
      <c r="L108" s="32">
        <v>0</v>
      </c>
      <c r="M108" s="32">
        <v>0</v>
      </c>
      <c r="N108" s="32" t="s">
        <v>22</v>
      </c>
      <c r="O108" s="32" t="s">
        <v>23</v>
      </c>
      <c r="P108" s="40" t="s">
        <v>31</v>
      </c>
      <c r="Q108" s="32">
        <v>3204948379</v>
      </c>
      <c r="R108" s="36" t="s">
        <v>234</v>
      </c>
    </row>
    <row r="109" spans="2:19" ht="43.5" customHeight="1" x14ac:dyDescent="0.2">
      <c r="B109" s="38" t="s">
        <v>246</v>
      </c>
      <c r="C109" s="58" t="s">
        <v>247</v>
      </c>
      <c r="D109" s="32">
        <v>3</v>
      </c>
      <c r="E109" s="32">
        <v>4</v>
      </c>
      <c r="F109" s="32">
        <v>3</v>
      </c>
      <c r="G109" s="32">
        <v>1</v>
      </c>
      <c r="H109" s="33" t="s">
        <v>21</v>
      </c>
      <c r="I109" s="32">
        <v>0</v>
      </c>
      <c r="J109" s="34">
        <f>17775000*3</f>
        <v>53325000</v>
      </c>
      <c r="K109" s="34">
        <f>+(J109/F109)*(13-E109)</f>
        <v>159975000</v>
      </c>
      <c r="L109" s="32">
        <v>0</v>
      </c>
      <c r="M109" s="32">
        <v>0</v>
      </c>
      <c r="N109" s="32" t="s">
        <v>22</v>
      </c>
      <c r="O109" s="32" t="s">
        <v>23</v>
      </c>
      <c r="P109" s="40" t="s">
        <v>31</v>
      </c>
      <c r="Q109" s="32">
        <v>3204948379</v>
      </c>
      <c r="R109" s="36" t="s">
        <v>234</v>
      </c>
    </row>
    <row r="110" spans="2:19" ht="43.5" customHeight="1" x14ac:dyDescent="0.2">
      <c r="B110" s="38" t="s">
        <v>248</v>
      </c>
      <c r="C110" s="58" t="s">
        <v>249</v>
      </c>
      <c r="D110" s="32">
        <v>5</v>
      </c>
      <c r="E110" s="32">
        <v>6</v>
      </c>
      <c r="F110" s="32">
        <v>7</v>
      </c>
      <c r="G110" s="32">
        <v>1</v>
      </c>
      <c r="H110" s="33" t="s">
        <v>21</v>
      </c>
      <c r="I110" s="32">
        <v>0</v>
      </c>
      <c r="J110" s="34">
        <v>210000000</v>
      </c>
      <c r="K110" s="34">
        <v>210000000</v>
      </c>
      <c r="L110" s="32">
        <v>0</v>
      </c>
      <c r="M110" s="32">
        <v>0</v>
      </c>
      <c r="N110" s="32" t="s">
        <v>22</v>
      </c>
      <c r="O110" s="32" t="s">
        <v>23</v>
      </c>
      <c r="P110" s="40" t="s">
        <v>31</v>
      </c>
      <c r="Q110" s="32">
        <v>3204948379</v>
      </c>
      <c r="R110" s="36" t="s">
        <v>234</v>
      </c>
    </row>
    <row r="111" spans="2:19" ht="43.5" customHeight="1" x14ac:dyDescent="0.2">
      <c r="B111" s="64" t="s">
        <v>250</v>
      </c>
      <c r="C111" s="58" t="s">
        <v>251</v>
      </c>
      <c r="D111" s="65">
        <v>2</v>
      </c>
      <c r="E111" s="40">
        <v>3</v>
      </c>
      <c r="F111" s="65">
        <v>4</v>
      </c>
      <c r="G111" s="33" t="s">
        <v>102</v>
      </c>
      <c r="H111" s="33" t="s">
        <v>21</v>
      </c>
      <c r="I111" s="33" t="s">
        <v>103</v>
      </c>
      <c r="J111" s="34">
        <v>18400000</v>
      </c>
      <c r="K111" s="34">
        <f t="shared" ref="K111:K116" si="5">+(J111/F111)*(13-E111)</f>
        <v>46000000</v>
      </c>
      <c r="L111" s="33" t="s">
        <v>103</v>
      </c>
      <c r="M111" s="33" t="s">
        <v>103</v>
      </c>
      <c r="N111" s="33" t="s">
        <v>22</v>
      </c>
      <c r="O111" s="33" t="s">
        <v>23</v>
      </c>
      <c r="P111" s="65" t="s">
        <v>252</v>
      </c>
      <c r="Q111" s="65">
        <v>3132428948</v>
      </c>
      <c r="R111" s="46" t="s">
        <v>253</v>
      </c>
    </row>
    <row r="112" spans="2:19" ht="43.5" customHeight="1" x14ac:dyDescent="0.2">
      <c r="B112" s="64" t="s">
        <v>254</v>
      </c>
      <c r="C112" s="58" t="s">
        <v>255</v>
      </c>
      <c r="D112" s="65">
        <v>4</v>
      </c>
      <c r="E112" s="40">
        <v>5</v>
      </c>
      <c r="F112" s="32">
        <v>4</v>
      </c>
      <c r="G112" s="33" t="s">
        <v>102</v>
      </c>
      <c r="H112" s="33" t="s">
        <v>21</v>
      </c>
      <c r="I112" s="33" t="s">
        <v>103</v>
      </c>
      <c r="J112" s="34">
        <f>505000000*4</f>
        <v>2020000000</v>
      </c>
      <c r="K112" s="34">
        <f t="shared" si="5"/>
        <v>4040000000</v>
      </c>
      <c r="L112" s="33" t="s">
        <v>103</v>
      </c>
      <c r="M112" s="33" t="s">
        <v>103</v>
      </c>
      <c r="N112" s="33" t="s">
        <v>22</v>
      </c>
      <c r="O112" s="33" t="s">
        <v>23</v>
      </c>
      <c r="P112" s="65" t="s">
        <v>252</v>
      </c>
      <c r="Q112" s="65">
        <v>3132428948</v>
      </c>
      <c r="R112" s="46" t="s">
        <v>253</v>
      </c>
    </row>
    <row r="113" spans="2:19" ht="43.5" customHeight="1" x14ac:dyDescent="0.2">
      <c r="B113" s="66" t="s">
        <v>256</v>
      </c>
      <c r="C113" s="58" t="s">
        <v>257</v>
      </c>
      <c r="D113" s="65">
        <v>11</v>
      </c>
      <c r="E113" s="40">
        <v>12</v>
      </c>
      <c r="F113" s="32">
        <v>2</v>
      </c>
      <c r="G113" s="33" t="s">
        <v>102</v>
      </c>
      <c r="H113" s="33" t="s">
        <v>21</v>
      </c>
      <c r="I113" s="33" t="s">
        <v>103</v>
      </c>
      <c r="J113" s="34">
        <v>12000000</v>
      </c>
      <c r="K113" s="34">
        <f t="shared" si="5"/>
        <v>6000000</v>
      </c>
      <c r="L113" s="33" t="s">
        <v>103</v>
      </c>
      <c r="M113" s="33" t="s">
        <v>103</v>
      </c>
      <c r="N113" s="33" t="s">
        <v>22</v>
      </c>
      <c r="O113" s="33" t="s">
        <v>23</v>
      </c>
      <c r="P113" s="65" t="s">
        <v>252</v>
      </c>
      <c r="Q113" s="65">
        <v>3132428948</v>
      </c>
      <c r="R113" s="46" t="s">
        <v>253</v>
      </c>
    </row>
    <row r="114" spans="2:19" ht="43.5" customHeight="1" x14ac:dyDescent="0.2">
      <c r="B114" s="64" t="s">
        <v>258</v>
      </c>
      <c r="C114" s="58" t="s">
        <v>259</v>
      </c>
      <c r="D114" s="65">
        <v>4</v>
      </c>
      <c r="E114" s="40">
        <v>5</v>
      </c>
      <c r="F114" s="65">
        <v>4</v>
      </c>
      <c r="G114" s="33" t="s">
        <v>102</v>
      </c>
      <c r="H114" s="33" t="s">
        <v>21</v>
      </c>
      <c r="I114" s="33" t="s">
        <v>103</v>
      </c>
      <c r="J114" s="34">
        <f>150000000*F114</f>
        <v>600000000</v>
      </c>
      <c r="K114" s="34">
        <f t="shared" si="5"/>
        <v>1200000000</v>
      </c>
      <c r="L114" s="33" t="s">
        <v>103</v>
      </c>
      <c r="M114" s="33" t="s">
        <v>103</v>
      </c>
      <c r="N114" s="33" t="s">
        <v>22</v>
      </c>
      <c r="O114" s="33" t="s">
        <v>23</v>
      </c>
      <c r="P114" s="65" t="s">
        <v>252</v>
      </c>
      <c r="Q114" s="65">
        <v>3132428948</v>
      </c>
      <c r="R114" s="46" t="s">
        <v>253</v>
      </c>
    </row>
    <row r="115" spans="2:19" ht="43.5" customHeight="1" x14ac:dyDescent="0.2">
      <c r="B115" s="64" t="s">
        <v>256</v>
      </c>
      <c r="C115" s="58" t="s">
        <v>260</v>
      </c>
      <c r="D115" s="40">
        <v>11</v>
      </c>
      <c r="E115" s="40">
        <v>12</v>
      </c>
      <c r="F115" s="40">
        <v>2</v>
      </c>
      <c r="G115" s="33" t="s">
        <v>102</v>
      </c>
      <c r="H115" s="33" t="s">
        <v>21</v>
      </c>
      <c r="I115" s="33" t="s">
        <v>103</v>
      </c>
      <c r="J115" s="34">
        <v>12000000</v>
      </c>
      <c r="K115" s="34">
        <f t="shared" si="5"/>
        <v>6000000</v>
      </c>
      <c r="L115" s="33" t="s">
        <v>103</v>
      </c>
      <c r="M115" s="33" t="s">
        <v>103</v>
      </c>
      <c r="N115" s="33" t="s">
        <v>22</v>
      </c>
      <c r="O115" s="33" t="s">
        <v>23</v>
      </c>
      <c r="P115" s="65" t="s">
        <v>252</v>
      </c>
      <c r="Q115" s="65">
        <v>3132428948</v>
      </c>
      <c r="R115" s="46" t="s">
        <v>253</v>
      </c>
    </row>
    <row r="116" spans="2:19" ht="43.5" customHeight="1" x14ac:dyDescent="0.2">
      <c r="B116" s="64" t="s">
        <v>261</v>
      </c>
      <c r="C116" s="58" t="s">
        <v>262</v>
      </c>
      <c r="D116" s="40">
        <v>4</v>
      </c>
      <c r="E116" s="40">
        <v>5</v>
      </c>
      <c r="F116" s="40">
        <v>4</v>
      </c>
      <c r="G116" s="33" t="s">
        <v>102</v>
      </c>
      <c r="H116" s="33" t="s">
        <v>21</v>
      </c>
      <c r="I116" s="33" t="s">
        <v>103</v>
      </c>
      <c r="J116" s="34">
        <f>150000000*F116</f>
        <v>600000000</v>
      </c>
      <c r="K116" s="34">
        <f t="shared" si="5"/>
        <v>1200000000</v>
      </c>
      <c r="L116" s="33" t="s">
        <v>103</v>
      </c>
      <c r="M116" s="33" t="s">
        <v>103</v>
      </c>
      <c r="N116" s="33" t="s">
        <v>22</v>
      </c>
      <c r="O116" s="33" t="s">
        <v>23</v>
      </c>
      <c r="P116" s="65" t="s">
        <v>252</v>
      </c>
      <c r="Q116" s="65">
        <v>3132428948</v>
      </c>
      <c r="R116" s="46" t="s">
        <v>253</v>
      </c>
    </row>
    <row r="117" spans="2:19" ht="43.5" customHeight="1" x14ac:dyDescent="0.2">
      <c r="B117" s="64" t="s">
        <v>263</v>
      </c>
      <c r="C117" s="58" t="s">
        <v>264</v>
      </c>
      <c r="D117" s="40">
        <v>4</v>
      </c>
      <c r="E117" s="40">
        <v>5</v>
      </c>
      <c r="F117" s="40">
        <v>12</v>
      </c>
      <c r="G117" s="33" t="s">
        <v>102</v>
      </c>
      <c r="H117" s="33" t="s">
        <v>21</v>
      </c>
      <c r="I117" s="33" t="s">
        <v>103</v>
      </c>
      <c r="J117" s="34">
        <v>10000000</v>
      </c>
      <c r="K117" s="34">
        <v>10000000</v>
      </c>
      <c r="L117" s="33" t="s">
        <v>103</v>
      </c>
      <c r="M117" s="33" t="s">
        <v>103</v>
      </c>
      <c r="N117" s="33" t="s">
        <v>22</v>
      </c>
      <c r="O117" s="33" t="s">
        <v>23</v>
      </c>
      <c r="P117" s="65" t="s">
        <v>252</v>
      </c>
      <c r="Q117" s="65">
        <v>3132428948</v>
      </c>
      <c r="R117" s="46" t="s">
        <v>253</v>
      </c>
    </row>
    <row r="118" spans="2:19" ht="43.5" customHeight="1" x14ac:dyDescent="0.2">
      <c r="B118" s="64" t="s">
        <v>265</v>
      </c>
      <c r="C118" s="58" t="s">
        <v>266</v>
      </c>
      <c r="D118" s="40">
        <v>3</v>
      </c>
      <c r="E118" s="40">
        <v>4</v>
      </c>
      <c r="F118" s="40">
        <v>12</v>
      </c>
      <c r="G118" s="33" t="s">
        <v>102</v>
      </c>
      <c r="H118" s="33" t="s">
        <v>21</v>
      </c>
      <c r="I118" s="33" t="s">
        <v>103</v>
      </c>
      <c r="J118" s="34">
        <v>14000000</v>
      </c>
      <c r="K118" s="34">
        <v>14000000</v>
      </c>
      <c r="L118" s="33" t="s">
        <v>103</v>
      </c>
      <c r="M118" s="33" t="s">
        <v>103</v>
      </c>
      <c r="N118" s="33" t="s">
        <v>22</v>
      </c>
      <c r="O118" s="33" t="s">
        <v>23</v>
      </c>
      <c r="P118" s="65" t="s">
        <v>252</v>
      </c>
      <c r="Q118" s="65">
        <v>3132428948</v>
      </c>
      <c r="R118" s="46" t="s">
        <v>253</v>
      </c>
    </row>
    <row r="119" spans="2:19" ht="76.5" x14ac:dyDescent="0.2">
      <c r="B119" s="67" t="s">
        <v>267</v>
      </c>
      <c r="C119" s="58" t="s">
        <v>268</v>
      </c>
      <c r="D119" s="40">
        <v>2</v>
      </c>
      <c r="E119" s="40">
        <v>3</v>
      </c>
      <c r="F119" s="40">
        <v>2</v>
      </c>
      <c r="G119" s="33" t="s">
        <v>102</v>
      </c>
      <c r="H119" s="33" t="s">
        <v>21</v>
      </c>
      <c r="I119" s="33" t="s">
        <v>103</v>
      </c>
      <c r="J119" s="34">
        <v>1750000000</v>
      </c>
      <c r="K119" s="34">
        <f t="shared" ref="K119:K126" si="6">+(J119/F119)*(13-E119)</f>
        <v>8750000000</v>
      </c>
      <c r="L119" s="33" t="s">
        <v>103</v>
      </c>
      <c r="M119" s="33" t="s">
        <v>103</v>
      </c>
      <c r="N119" s="33" t="s">
        <v>22</v>
      </c>
      <c r="O119" s="33" t="s">
        <v>23</v>
      </c>
      <c r="P119" s="65" t="s">
        <v>252</v>
      </c>
      <c r="Q119" s="65">
        <v>3132428948</v>
      </c>
      <c r="R119" s="46" t="s">
        <v>253</v>
      </c>
      <c r="S119" s="68" t="s">
        <v>269</v>
      </c>
    </row>
    <row r="120" spans="2:19" ht="43.5" customHeight="1" x14ac:dyDescent="0.2">
      <c r="B120" s="64" t="s">
        <v>270</v>
      </c>
      <c r="C120" s="58" t="s">
        <v>271</v>
      </c>
      <c r="D120" s="40">
        <v>2</v>
      </c>
      <c r="E120" s="40">
        <v>3</v>
      </c>
      <c r="F120" s="40">
        <v>2</v>
      </c>
      <c r="G120" s="33" t="s">
        <v>102</v>
      </c>
      <c r="H120" s="33" t="s">
        <v>21</v>
      </c>
      <c r="I120" s="33" t="s">
        <v>103</v>
      </c>
      <c r="J120" s="34">
        <v>18000000</v>
      </c>
      <c r="K120" s="34">
        <f>+(J120/F120)*(13-E120)</f>
        <v>90000000</v>
      </c>
      <c r="L120" s="33" t="s">
        <v>103</v>
      </c>
      <c r="M120" s="33" t="s">
        <v>103</v>
      </c>
      <c r="N120" s="33" t="s">
        <v>22</v>
      </c>
      <c r="O120" s="33" t="s">
        <v>23</v>
      </c>
      <c r="P120" s="65" t="s">
        <v>252</v>
      </c>
      <c r="Q120" s="65">
        <v>3132428948</v>
      </c>
      <c r="R120" s="46" t="s">
        <v>253</v>
      </c>
    </row>
    <row r="121" spans="2:19" ht="76.5" x14ac:dyDescent="0.2">
      <c r="B121" s="64" t="s">
        <v>272</v>
      </c>
      <c r="C121" s="58" t="s">
        <v>273</v>
      </c>
      <c r="D121" s="40">
        <v>2</v>
      </c>
      <c r="E121" s="40">
        <v>3</v>
      </c>
      <c r="F121" s="40">
        <v>2</v>
      </c>
      <c r="G121" s="33" t="s">
        <v>102</v>
      </c>
      <c r="H121" s="33" t="s">
        <v>21</v>
      </c>
      <c r="I121" s="33" t="s">
        <v>103</v>
      </c>
      <c r="J121" s="34">
        <f>50000000*F121</f>
        <v>100000000</v>
      </c>
      <c r="K121" s="34">
        <f>+(J121/F121)*(13-E121)</f>
        <v>500000000</v>
      </c>
      <c r="L121" s="33" t="s">
        <v>103</v>
      </c>
      <c r="M121" s="33" t="s">
        <v>103</v>
      </c>
      <c r="N121" s="33" t="s">
        <v>22</v>
      </c>
      <c r="O121" s="33" t="s">
        <v>23</v>
      </c>
      <c r="P121" s="65" t="s">
        <v>252</v>
      </c>
      <c r="Q121" s="65">
        <v>3132428948</v>
      </c>
      <c r="R121" s="46" t="s">
        <v>253</v>
      </c>
      <c r="S121" s="68" t="s">
        <v>269</v>
      </c>
    </row>
    <row r="122" spans="2:19" ht="76.5" x14ac:dyDescent="0.2">
      <c r="B122" s="64" t="s">
        <v>274</v>
      </c>
      <c r="C122" s="58" t="s">
        <v>275</v>
      </c>
      <c r="D122" s="40">
        <v>2</v>
      </c>
      <c r="E122" s="40">
        <v>3</v>
      </c>
      <c r="F122" s="40">
        <v>2</v>
      </c>
      <c r="G122" s="33" t="s">
        <v>102</v>
      </c>
      <c r="H122" s="33" t="s">
        <v>21</v>
      </c>
      <c r="I122" s="33" t="s">
        <v>103</v>
      </c>
      <c r="J122" s="34">
        <v>170000000</v>
      </c>
      <c r="K122" s="34">
        <f>+(J122/F122)*(13-E122)</f>
        <v>850000000</v>
      </c>
      <c r="L122" s="33" t="s">
        <v>103</v>
      </c>
      <c r="M122" s="33" t="s">
        <v>103</v>
      </c>
      <c r="N122" s="33" t="s">
        <v>22</v>
      </c>
      <c r="O122" s="33" t="s">
        <v>23</v>
      </c>
      <c r="P122" s="65" t="s">
        <v>252</v>
      </c>
      <c r="Q122" s="65">
        <v>3132428948</v>
      </c>
      <c r="R122" s="46" t="s">
        <v>253</v>
      </c>
      <c r="S122" s="68" t="s">
        <v>269</v>
      </c>
    </row>
    <row r="123" spans="2:19" ht="43.5" customHeight="1" x14ac:dyDescent="0.2">
      <c r="B123" s="64" t="s">
        <v>276</v>
      </c>
      <c r="C123" s="58" t="s">
        <v>277</v>
      </c>
      <c r="D123" s="40">
        <v>11</v>
      </c>
      <c r="E123" s="40">
        <v>12</v>
      </c>
      <c r="F123" s="40">
        <v>2</v>
      </c>
      <c r="G123" s="33" t="s">
        <v>102</v>
      </c>
      <c r="H123" s="33" t="s">
        <v>21</v>
      </c>
      <c r="I123" s="33" t="s">
        <v>103</v>
      </c>
      <c r="J123" s="34">
        <f>12000000*F123</f>
        <v>24000000</v>
      </c>
      <c r="K123" s="34">
        <f t="shared" si="6"/>
        <v>12000000</v>
      </c>
      <c r="L123" s="33" t="s">
        <v>103</v>
      </c>
      <c r="M123" s="33" t="s">
        <v>103</v>
      </c>
      <c r="N123" s="33" t="s">
        <v>22</v>
      </c>
      <c r="O123" s="33" t="s">
        <v>23</v>
      </c>
      <c r="P123" s="65" t="s">
        <v>252</v>
      </c>
      <c r="Q123" s="65">
        <v>3132428948</v>
      </c>
      <c r="R123" s="46" t="s">
        <v>253</v>
      </c>
    </row>
    <row r="124" spans="2:19" ht="129" customHeight="1" x14ac:dyDescent="0.2">
      <c r="B124" s="69" t="s">
        <v>278</v>
      </c>
      <c r="C124" s="58" t="s">
        <v>279</v>
      </c>
      <c r="D124" s="65">
        <v>2</v>
      </c>
      <c r="E124" s="40">
        <v>3</v>
      </c>
      <c r="F124" s="65">
        <v>2</v>
      </c>
      <c r="G124" s="33" t="s">
        <v>102</v>
      </c>
      <c r="H124" s="33" t="s">
        <v>21</v>
      </c>
      <c r="I124" s="33" t="s">
        <v>103</v>
      </c>
      <c r="J124" s="34">
        <v>1720000000</v>
      </c>
      <c r="K124" s="34">
        <f>+(J124/F124)*(13-E124)</f>
        <v>8600000000</v>
      </c>
      <c r="L124" s="33" t="s">
        <v>103</v>
      </c>
      <c r="M124" s="33" t="s">
        <v>103</v>
      </c>
      <c r="N124" s="33" t="s">
        <v>22</v>
      </c>
      <c r="O124" s="33" t="s">
        <v>23</v>
      </c>
      <c r="P124" s="65" t="s">
        <v>252</v>
      </c>
      <c r="Q124" s="65">
        <v>3132428948</v>
      </c>
      <c r="R124" s="46" t="s">
        <v>253</v>
      </c>
    </row>
    <row r="125" spans="2:19" ht="51.75" customHeight="1" x14ac:dyDescent="0.2">
      <c r="B125" s="64" t="s">
        <v>280</v>
      </c>
      <c r="C125" s="58" t="s">
        <v>281</v>
      </c>
      <c r="D125" s="33" t="s">
        <v>282</v>
      </c>
      <c r="E125" s="33" t="s">
        <v>176</v>
      </c>
      <c r="F125" s="33" t="s">
        <v>147</v>
      </c>
      <c r="G125" s="33" t="s">
        <v>102</v>
      </c>
      <c r="H125" s="33" t="s">
        <v>21</v>
      </c>
      <c r="I125" s="33" t="s">
        <v>103</v>
      </c>
      <c r="J125" s="34">
        <f>30000000*F125</f>
        <v>120000000</v>
      </c>
      <c r="K125" s="34">
        <f t="shared" si="6"/>
        <v>210000000</v>
      </c>
      <c r="L125" s="33" t="s">
        <v>103</v>
      </c>
      <c r="M125" s="33" t="s">
        <v>103</v>
      </c>
      <c r="N125" s="33" t="s">
        <v>22</v>
      </c>
      <c r="O125" s="33" t="s">
        <v>23</v>
      </c>
      <c r="P125" s="65" t="s">
        <v>252</v>
      </c>
      <c r="Q125" s="33" t="s">
        <v>283</v>
      </c>
      <c r="R125" s="70" t="s">
        <v>253</v>
      </c>
    </row>
    <row r="126" spans="2:19" ht="43.5" customHeight="1" x14ac:dyDescent="0.2">
      <c r="B126" s="71" t="s">
        <v>254</v>
      </c>
      <c r="C126" s="58" t="s">
        <v>284</v>
      </c>
      <c r="D126" s="72">
        <v>3</v>
      </c>
      <c r="E126" s="72">
        <v>4</v>
      </c>
      <c r="F126" s="72">
        <v>4</v>
      </c>
      <c r="G126" s="72">
        <v>1</v>
      </c>
      <c r="H126" s="33" t="s">
        <v>21</v>
      </c>
      <c r="I126" s="72">
        <v>0</v>
      </c>
      <c r="J126" s="34">
        <f>25000000*F126</f>
        <v>100000000</v>
      </c>
      <c r="K126" s="34">
        <f t="shared" si="6"/>
        <v>225000000</v>
      </c>
      <c r="L126" s="72">
        <v>0</v>
      </c>
      <c r="M126" s="72">
        <v>0</v>
      </c>
      <c r="N126" s="33" t="s">
        <v>22</v>
      </c>
      <c r="O126" s="33" t="s">
        <v>23</v>
      </c>
      <c r="P126" s="65" t="s">
        <v>252</v>
      </c>
      <c r="Q126" s="33" t="s">
        <v>283</v>
      </c>
      <c r="R126" s="70" t="s">
        <v>253</v>
      </c>
    </row>
    <row r="127" spans="2:19" ht="43.5" customHeight="1" x14ac:dyDescent="0.2">
      <c r="B127" s="73" t="s">
        <v>285</v>
      </c>
      <c r="C127" s="58" t="s">
        <v>286</v>
      </c>
      <c r="D127" s="72">
        <v>5</v>
      </c>
      <c r="E127" s="72">
        <v>6</v>
      </c>
      <c r="F127" s="72">
        <v>12</v>
      </c>
      <c r="G127" s="72">
        <v>1</v>
      </c>
      <c r="H127" s="33" t="s">
        <v>21</v>
      </c>
      <c r="I127" s="72">
        <v>0</v>
      </c>
      <c r="J127" s="34">
        <v>20000000</v>
      </c>
      <c r="K127" s="34">
        <v>20000000</v>
      </c>
      <c r="L127" s="72">
        <v>0</v>
      </c>
      <c r="M127" s="72">
        <v>0</v>
      </c>
      <c r="N127" s="33" t="s">
        <v>22</v>
      </c>
      <c r="O127" s="33" t="s">
        <v>23</v>
      </c>
      <c r="P127" s="65" t="s">
        <v>252</v>
      </c>
      <c r="Q127" s="33" t="s">
        <v>283</v>
      </c>
      <c r="R127" s="70" t="s">
        <v>253</v>
      </c>
    </row>
    <row r="128" spans="2:19" ht="43.5" customHeight="1" x14ac:dyDescent="0.2">
      <c r="B128" s="71" t="s">
        <v>256</v>
      </c>
      <c r="C128" s="58" t="s">
        <v>287</v>
      </c>
      <c r="D128" s="74">
        <v>2</v>
      </c>
      <c r="E128" s="74">
        <v>3</v>
      </c>
      <c r="F128" s="74">
        <v>1</v>
      </c>
      <c r="G128" s="72">
        <v>1</v>
      </c>
      <c r="H128" s="33" t="s">
        <v>21</v>
      </c>
      <c r="I128" s="72">
        <v>0</v>
      </c>
      <c r="J128" s="34">
        <v>7800000</v>
      </c>
      <c r="K128" s="34">
        <v>7800000</v>
      </c>
      <c r="L128" s="72">
        <v>0</v>
      </c>
      <c r="M128" s="72">
        <v>0</v>
      </c>
      <c r="N128" s="33" t="s">
        <v>22</v>
      </c>
      <c r="O128" s="33" t="s">
        <v>23</v>
      </c>
      <c r="P128" s="65" t="s">
        <v>252</v>
      </c>
      <c r="Q128" s="33" t="s">
        <v>283</v>
      </c>
      <c r="R128" s="70" t="s">
        <v>253</v>
      </c>
    </row>
    <row r="129" spans="2:19" ht="89.25" x14ac:dyDescent="0.2">
      <c r="B129" s="71" t="s">
        <v>288</v>
      </c>
      <c r="C129" s="58" t="s">
        <v>289</v>
      </c>
      <c r="D129" s="75">
        <v>5</v>
      </c>
      <c r="E129" s="75">
        <v>6</v>
      </c>
      <c r="F129" s="74">
        <v>4</v>
      </c>
      <c r="G129" s="76">
        <v>1</v>
      </c>
      <c r="H129" s="33" t="s">
        <v>21</v>
      </c>
      <c r="I129" s="72">
        <v>0</v>
      </c>
      <c r="J129" s="34">
        <f>220000000*F129</f>
        <v>880000000</v>
      </c>
      <c r="K129" s="34">
        <f>+(J129/F129)*(13-E129)</f>
        <v>1540000000</v>
      </c>
      <c r="L129" s="72">
        <v>0</v>
      </c>
      <c r="M129" s="72">
        <v>0</v>
      </c>
      <c r="N129" s="33" t="s">
        <v>22</v>
      </c>
      <c r="O129" s="33" t="s">
        <v>23</v>
      </c>
      <c r="P129" s="65" t="s">
        <v>252</v>
      </c>
      <c r="Q129" s="33" t="s">
        <v>283</v>
      </c>
      <c r="R129" s="70" t="s">
        <v>253</v>
      </c>
    </row>
    <row r="130" spans="2:19" ht="76.5" x14ac:dyDescent="0.2">
      <c r="B130" s="71" t="s">
        <v>290</v>
      </c>
      <c r="C130" s="58" t="s">
        <v>291</v>
      </c>
      <c r="D130" s="74">
        <v>3</v>
      </c>
      <c r="E130" s="74">
        <v>4</v>
      </c>
      <c r="F130" s="74">
        <v>3</v>
      </c>
      <c r="G130" s="72">
        <v>1</v>
      </c>
      <c r="H130" s="33" t="s">
        <v>21</v>
      </c>
      <c r="I130" s="72">
        <v>0</v>
      </c>
      <c r="J130" s="34">
        <f>200000000*F130</f>
        <v>600000000</v>
      </c>
      <c r="K130" s="34">
        <f>+(J130/F130)*(13-E130)</f>
        <v>1800000000</v>
      </c>
      <c r="L130" s="72">
        <v>0</v>
      </c>
      <c r="M130" s="72">
        <v>0</v>
      </c>
      <c r="N130" s="33" t="s">
        <v>22</v>
      </c>
      <c r="O130" s="33" t="s">
        <v>23</v>
      </c>
      <c r="P130" s="65" t="s">
        <v>252</v>
      </c>
      <c r="Q130" s="33" t="s">
        <v>283</v>
      </c>
      <c r="R130" s="70" t="s">
        <v>253</v>
      </c>
    </row>
    <row r="131" spans="2:19" ht="51" x14ac:dyDescent="0.2">
      <c r="B131" s="77" t="s">
        <v>292</v>
      </c>
      <c r="C131" s="58" t="s">
        <v>293</v>
      </c>
      <c r="D131" s="50" t="s">
        <v>282</v>
      </c>
      <c r="E131" s="50" t="s">
        <v>176</v>
      </c>
      <c r="F131" s="50" t="s">
        <v>150</v>
      </c>
      <c r="G131" s="50" t="s">
        <v>102</v>
      </c>
      <c r="H131" s="50" t="s">
        <v>21</v>
      </c>
      <c r="I131" s="50" t="s">
        <v>103</v>
      </c>
      <c r="J131" s="34">
        <v>12000000</v>
      </c>
      <c r="K131" s="34">
        <v>12000000</v>
      </c>
      <c r="L131" s="50" t="s">
        <v>103</v>
      </c>
      <c r="M131" s="50" t="s">
        <v>103</v>
      </c>
      <c r="N131" s="50" t="s">
        <v>22</v>
      </c>
      <c r="O131" s="50" t="s">
        <v>23</v>
      </c>
      <c r="P131" s="50" t="s">
        <v>294</v>
      </c>
      <c r="Q131" s="50" t="s">
        <v>295</v>
      </c>
      <c r="R131" s="78" t="s">
        <v>296</v>
      </c>
    </row>
    <row r="132" spans="2:19" ht="89.25" x14ac:dyDescent="0.2">
      <c r="B132" s="77" t="s">
        <v>297</v>
      </c>
      <c r="C132" s="58" t="s">
        <v>298</v>
      </c>
      <c r="D132" s="50">
        <v>8</v>
      </c>
      <c r="E132" s="50">
        <v>9</v>
      </c>
      <c r="F132" s="50" t="s">
        <v>150</v>
      </c>
      <c r="G132" s="50" t="s">
        <v>102</v>
      </c>
      <c r="H132" s="50" t="s">
        <v>21</v>
      </c>
      <c r="I132" s="50" t="s">
        <v>103</v>
      </c>
      <c r="J132" s="34">
        <v>500000000</v>
      </c>
      <c r="K132" s="34">
        <v>500000000</v>
      </c>
      <c r="L132" s="50" t="s">
        <v>103</v>
      </c>
      <c r="M132" s="50" t="s">
        <v>103</v>
      </c>
      <c r="N132" s="50" t="s">
        <v>22</v>
      </c>
      <c r="O132" s="50" t="s">
        <v>23</v>
      </c>
      <c r="P132" s="50" t="s">
        <v>299</v>
      </c>
      <c r="Q132" s="50" t="s">
        <v>300</v>
      </c>
      <c r="R132" s="79" t="s">
        <v>301</v>
      </c>
    </row>
    <row r="133" spans="2:19" ht="89.25" x14ac:dyDescent="0.2">
      <c r="B133" s="77" t="s">
        <v>302</v>
      </c>
      <c r="C133" s="58" t="s">
        <v>303</v>
      </c>
      <c r="D133" s="50" t="s">
        <v>155</v>
      </c>
      <c r="E133" s="50" t="s">
        <v>122</v>
      </c>
      <c r="F133" s="50" t="s">
        <v>155</v>
      </c>
      <c r="G133" s="50" t="s">
        <v>102</v>
      </c>
      <c r="H133" s="50" t="s">
        <v>21</v>
      </c>
      <c r="I133" s="50" t="s">
        <v>103</v>
      </c>
      <c r="J133" s="34">
        <v>13500000</v>
      </c>
      <c r="K133" s="34">
        <v>54000000</v>
      </c>
      <c r="L133" s="50" t="s">
        <v>103</v>
      </c>
      <c r="M133" s="50" t="s">
        <v>103</v>
      </c>
      <c r="N133" s="50" t="s">
        <v>22</v>
      </c>
      <c r="O133" s="50" t="s">
        <v>23</v>
      </c>
      <c r="P133" s="50" t="s">
        <v>299</v>
      </c>
      <c r="Q133" s="50" t="s">
        <v>300</v>
      </c>
      <c r="R133" s="70" t="s">
        <v>301</v>
      </c>
    </row>
    <row r="134" spans="2:19" ht="63.75" x14ac:dyDescent="0.2">
      <c r="B134" s="77" t="s">
        <v>304</v>
      </c>
      <c r="C134" s="58" t="s">
        <v>305</v>
      </c>
      <c r="D134" s="50" t="s">
        <v>122</v>
      </c>
      <c r="E134" s="50" t="s">
        <v>147</v>
      </c>
      <c r="F134" s="50" t="s">
        <v>150</v>
      </c>
      <c r="G134" s="50" t="s">
        <v>102</v>
      </c>
      <c r="H134" s="50" t="s">
        <v>21</v>
      </c>
      <c r="I134" s="50" t="s">
        <v>103</v>
      </c>
      <c r="J134" s="34">
        <v>83000000</v>
      </c>
      <c r="K134" s="34">
        <v>83000000</v>
      </c>
      <c r="L134" s="50" t="s">
        <v>103</v>
      </c>
      <c r="M134" s="50" t="s">
        <v>103</v>
      </c>
      <c r="N134" s="50" t="s">
        <v>22</v>
      </c>
      <c r="O134" s="50" t="s">
        <v>23</v>
      </c>
      <c r="P134" s="50" t="s">
        <v>299</v>
      </c>
      <c r="Q134" s="50" t="s">
        <v>300</v>
      </c>
      <c r="R134" s="79" t="s">
        <v>301</v>
      </c>
    </row>
    <row r="135" spans="2:19" ht="63.75" x14ac:dyDescent="0.2">
      <c r="B135" s="77" t="s">
        <v>306</v>
      </c>
      <c r="C135" s="58" t="s">
        <v>307</v>
      </c>
      <c r="D135" s="50" t="s">
        <v>122</v>
      </c>
      <c r="E135" s="50" t="s">
        <v>147</v>
      </c>
      <c r="F135" s="50" t="s">
        <v>122</v>
      </c>
      <c r="G135" s="50" t="s">
        <v>102</v>
      </c>
      <c r="H135" s="50" t="s">
        <v>21</v>
      </c>
      <c r="I135" s="50" t="s">
        <v>103</v>
      </c>
      <c r="J135" s="34">
        <v>405000000</v>
      </c>
      <c r="K135" s="34">
        <f>+(J135/F135)*(13-E135)</f>
        <v>1215000000</v>
      </c>
      <c r="L135" s="50" t="s">
        <v>103</v>
      </c>
      <c r="M135" s="50" t="s">
        <v>103</v>
      </c>
      <c r="N135" s="50" t="s">
        <v>22</v>
      </c>
      <c r="O135" s="50" t="s">
        <v>23</v>
      </c>
      <c r="P135" s="50" t="s">
        <v>299</v>
      </c>
      <c r="Q135" s="50" t="s">
        <v>300</v>
      </c>
      <c r="R135" s="70" t="s">
        <v>301</v>
      </c>
    </row>
    <row r="136" spans="2:19" ht="89.25" x14ac:dyDescent="0.2">
      <c r="B136" s="77" t="s">
        <v>308</v>
      </c>
      <c r="C136" s="58" t="s">
        <v>309</v>
      </c>
      <c r="D136" s="50" t="s">
        <v>176</v>
      </c>
      <c r="E136" s="50" t="s">
        <v>177</v>
      </c>
      <c r="F136" s="50" t="s">
        <v>102</v>
      </c>
      <c r="G136" s="50" t="s">
        <v>102</v>
      </c>
      <c r="H136" s="50" t="s">
        <v>21</v>
      </c>
      <c r="I136" s="50" t="s">
        <v>103</v>
      </c>
      <c r="J136" s="34">
        <v>14000000</v>
      </c>
      <c r="K136" s="34">
        <v>14000000</v>
      </c>
      <c r="L136" s="50" t="s">
        <v>103</v>
      </c>
      <c r="M136" s="50" t="s">
        <v>103</v>
      </c>
      <c r="N136" s="50" t="s">
        <v>22</v>
      </c>
      <c r="O136" s="50" t="s">
        <v>23</v>
      </c>
      <c r="P136" s="50" t="s">
        <v>299</v>
      </c>
      <c r="Q136" s="50" t="s">
        <v>300</v>
      </c>
      <c r="R136" s="79" t="s">
        <v>301</v>
      </c>
    </row>
    <row r="137" spans="2:19" ht="89.25" x14ac:dyDescent="0.2">
      <c r="B137" s="77" t="s">
        <v>310</v>
      </c>
      <c r="C137" s="58" t="s">
        <v>311</v>
      </c>
      <c r="D137" s="50" t="s">
        <v>102</v>
      </c>
      <c r="E137" s="50" t="s">
        <v>155</v>
      </c>
      <c r="F137" s="50" t="s">
        <v>122</v>
      </c>
      <c r="G137" s="50" t="s">
        <v>102</v>
      </c>
      <c r="H137" s="50" t="s">
        <v>21</v>
      </c>
      <c r="I137" s="50" t="s">
        <v>103</v>
      </c>
      <c r="J137" s="34">
        <v>3625000</v>
      </c>
      <c r="K137" s="34">
        <f>+(J137/F137)*(13-E137)</f>
        <v>13291666.666666666</v>
      </c>
      <c r="L137" s="50" t="s">
        <v>103</v>
      </c>
      <c r="M137" s="50" t="s">
        <v>103</v>
      </c>
      <c r="N137" s="50" t="s">
        <v>22</v>
      </c>
      <c r="O137" s="50" t="s">
        <v>23</v>
      </c>
      <c r="P137" s="50" t="s">
        <v>299</v>
      </c>
      <c r="Q137" s="50" t="s">
        <v>300</v>
      </c>
      <c r="R137" s="70" t="s">
        <v>301</v>
      </c>
    </row>
    <row r="138" spans="2:19" ht="51" x14ac:dyDescent="0.2">
      <c r="B138" s="77" t="s">
        <v>312</v>
      </c>
      <c r="C138" s="58" t="s">
        <v>313</v>
      </c>
      <c r="D138" s="50" t="s">
        <v>102</v>
      </c>
      <c r="E138" s="50" t="s">
        <v>155</v>
      </c>
      <c r="F138" s="50" t="s">
        <v>122</v>
      </c>
      <c r="G138" s="50" t="s">
        <v>102</v>
      </c>
      <c r="H138" s="50" t="s">
        <v>21</v>
      </c>
      <c r="I138" s="50" t="s">
        <v>103</v>
      </c>
      <c r="J138" s="34">
        <v>11501400</v>
      </c>
      <c r="K138" s="34">
        <f>+(J138/F138)*(13-E138)</f>
        <v>42171800</v>
      </c>
      <c r="L138" s="50" t="s">
        <v>103</v>
      </c>
      <c r="M138" s="50" t="s">
        <v>103</v>
      </c>
      <c r="N138" s="50" t="s">
        <v>22</v>
      </c>
      <c r="O138" s="50" t="s">
        <v>23</v>
      </c>
      <c r="P138" s="50" t="s">
        <v>299</v>
      </c>
      <c r="Q138" s="50" t="s">
        <v>300</v>
      </c>
      <c r="R138" s="70" t="s">
        <v>301</v>
      </c>
      <c r="S138" s="80"/>
    </row>
    <row r="139" spans="2:19" ht="63.75" x14ac:dyDescent="0.2">
      <c r="B139" s="77" t="s">
        <v>314</v>
      </c>
      <c r="C139" s="58" t="s">
        <v>315</v>
      </c>
      <c r="D139" s="50" t="s">
        <v>155</v>
      </c>
      <c r="E139" s="50" t="s">
        <v>122</v>
      </c>
      <c r="F139" s="50" t="s">
        <v>155</v>
      </c>
      <c r="G139" s="50" t="s">
        <v>102</v>
      </c>
      <c r="H139" s="50" t="s">
        <v>21</v>
      </c>
      <c r="I139" s="50" t="s">
        <v>103</v>
      </c>
      <c r="J139" s="34">
        <v>5000000</v>
      </c>
      <c r="K139" s="34">
        <f>+(J139/F139)*(13-E139)</f>
        <v>25000000</v>
      </c>
      <c r="L139" s="50" t="s">
        <v>103</v>
      </c>
      <c r="M139" s="50" t="s">
        <v>103</v>
      </c>
      <c r="N139" s="50" t="s">
        <v>22</v>
      </c>
      <c r="O139" s="50" t="s">
        <v>23</v>
      </c>
      <c r="P139" s="50" t="s">
        <v>299</v>
      </c>
      <c r="Q139" s="50" t="s">
        <v>300</v>
      </c>
      <c r="R139" s="70" t="s">
        <v>301</v>
      </c>
    </row>
    <row r="140" spans="2:19" ht="63.75" x14ac:dyDescent="0.2">
      <c r="B140" s="77" t="s">
        <v>314</v>
      </c>
      <c r="C140" s="58" t="s">
        <v>316</v>
      </c>
      <c r="D140" s="50" t="s">
        <v>155</v>
      </c>
      <c r="E140" s="50" t="s">
        <v>122</v>
      </c>
      <c r="F140" s="50" t="s">
        <v>122</v>
      </c>
      <c r="G140" s="50" t="s">
        <v>102</v>
      </c>
      <c r="H140" s="50" t="s">
        <v>21</v>
      </c>
      <c r="I140" s="50" t="s">
        <v>103</v>
      </c>
      <c r="J140" s="34">
        <v>5000000</v>
      </c>
      <c r="K140" s="34">
        <f>+(J140/F140)*(13-E140)</f>
        <v>16666666.666666668</v>
      </c>
      <c r="L140" s="50" t="s">
        <v>103</v>
      </c>
      <c r="M140" s="50" t="s">
        <v>103</v>
      </c>
      <c r="N140" s="50" t="s">
        <v>22</v>
      </c>
      <c r="O140" s="50" t="s">
        <v>23</v>
      </c>
      <c r="P140" s="50" t="s">
        <v>299</v>
      </c>
      <c r="Q140" s="50" t="s">
        <v>300</v>
      </c>
      <c r="R140" s="70" t="s">
        <v>301</v>
      </c>
    </row>
    <row r="141" spans="2:19" ht="51" x14ac:dyDescent="0.2">
      <c r="B141" s="77" t="s">
        <v>51</v>
      </c>
      <c r="C141" s="58" t="s">
        <v>317</v>
      </c>
      <c r="D141" s="50" t="s">
        <v>102</v>
      </c>
      <c r="E141" s="50" t="s">
        <v>102</v>
      </c>
      <c r="F141" s="50" t="s">
        <v>147</v>
      </c>
      <c r="G141" s="50" t="s">
        <v>102</v>
      </c>
      <c r="H141" s="50" t="s">
        <v>21</v>
      </c>
      <c r="I141" s="50" t="s">
        <v>103</v>
      </c>
      <c r="J141" s="34">
        <v>306666667</v>
      </c>
      <c r="K141" s="34">
        <f>+(J141/F141)*(13-E141)</f>
        <v>920000001</v>
      </c>
      <c r="L141" s="50" t="s">
        <v>103</v>
      </c>
      <c r="M141" s="50" t="s">
        <v>103</v>
      </c>
      <c r="N141" s="50" t="s">
        <v>22</v>
      </c>
      <c r="O141" s="50" t="s">
        <v>23</v>
      </c>
      <c r="P141" s="50" t="s">
        <v>299</v>
      </c>
      <c r="Q141" s="50" t="s">
        <v>300</v>
      </c>
      <c r="R141" s="70" t="s">
        <v>301</v>
      </c>
    </row>
    <row r="142" spans="2:19" ht="25.5" x14ac:dyDescent="0.2">
      <c r="B142" s="81" t="s">
        <v>318</v>
      </c>
      <c r="C142" s="82" t="s">
        <v>319</v>
      </c>
      <c r="D142" s="50" t="s">
        <v>102</v>
      </c>
      <c r="E142" s="50" t="s">
        <v>102</v>
      </c>
      <c r="F142" s="50" t="s">
        <v>176</v>
      </c>
      <c r="G142" s="50" t="s">
        <v>102</v>
      </c>
      <c r="H142" s="50" t="s">
        <v>21</v>
      </c>
      <c r="I142" s="50" t="s">
        <v>103</v>
      </c>
      <c r="J142" s="35">
        <v>512500000</v>
      </c>
      <c r="K142" s="35">
        <v>512500000</v>
      </c>
      <c r="L142" s="50" t="s">
        <v>103</v>
      </c>
      <c r="M142" s="50" t="s">
        <v>103</v>
      </c>
      <c r="N142" s="50" t="s">
        <v>22</v>
      </c>
      <c r="O142" s="50" t="s">
        <v>23</v>
      </c>
      <c r="P142" s="50" t="s">
        <v>320</v>
      </c>
      <c r="Q142" s="48">
        <v>3012832313</v>
      </c>
      <c r="R142" s="83" t="s">
        <v>321</v>
      </c>
    </row>
    <row r="143" spans="2:19" ht="38.25" x14ac:dyDescent="0.2">
      <c r="B143" s="77" t="s">
        <v>322</v>
      </c>
      <c r="C143" s="58" t="s">
        <v>323</v>
      </c>
      <c r="D143" s="33" t="s">
        <v>102</v>
      </c>
      <c r="E143" s="33" t="s">
        <v>102</v>
      </c>
      <c r="F143" s="33" t="s">
        <v>176</v>
      </c>
      <c r="G143" s="33" t="s">
        <v>102</v>
      </c>
      <c r="H143" s="33" t="s">
        <v>21</v>
      </c>
      <c r="I143" s="33" t="s">
        <v>103</v>
      </c>
      <c r="J143" s="34">
        <v>67632780</v>
      </c>
      <c r="K143" s="34">
        <v>67632780</v>
      </c>
      <c r="L143" s="33" t="s">
        <v>103</v>
      </c>
      <c r="M143" s="33" t="s">
        <v>103</v>
      </c>
      <c r="N143" s="33" t="s">
        <v>22</v>
      </c>
      <c r="O143" s="33" t="s">
        <v>23</v>
      </c>
      <c r="P143" s="33" t="s">
        <v>320</v>
      </c>
      <c r="Q143" s="32">
        <v>3012832313</v>
      </c>
      <c r="R143" s="61" t="s">
        <v>321</v>
      </c>
    </row>
    <row r="144" spans="2:19" ht="26.25" customHeight="1" x14ac:dyDescent="0.2">
      <c r="B144" s="84" t="s">
        <v>324</v>
      </c>
      <c r="C144" s="82" t="s">
        <v>325</v>
      </c>
      <c r="D144" s="33">
        <v>1</v>
      </c>
      <c r="E144" s="33">
        <v>1</v>
      </c>
      <c r="F144" s="33" t="s">
        <v>282</v>
      </c>
      <c r="G144" s="33" t="s">
        <v>102</v>
      </c>
      <c r="H144" s="33" t="s">
        <v>21</v>
      </c>
      <c r="I144" s="33" t="s">
        <v>103</v>
      </c>
      <c r="J144" s="34">
        <f>858811465*5</f>
        <v>4294057325</v>
      </c>
      <c r="K144" s="34">
        <f>+(J144/F144)*(13-E144)</f>
        <v>10305737580</v>
      </c>
      <c r="L144" s="33" t="s">
        <v>103</v>
      </c>
      <c r="M144" s="33" t="s">
        <v>103</v>
      </c>
      <c r="N144" s="33" t="s">
        <v>22</v>
      </c>
      <c r="O144" s="33" t="s">
        <v>23</v>
      </c>
      <c r="P144" s="33" t="s">
        <v>326</v>
      </c>
      <c r="Q144" s="32">
        <v>3219006466</v>
      </c>
      <c r="R144" s="59" t="s">
        <v>327</v>
      </c>
    </row>
    <row r="145" spans="2:18" ht="26.25" customHeight="1" x14ac:dyDescent="0.2">
      <c r="B145" s="69" t="s">
        <v>324</v>
      </c>
      <c r="C145" s="58" t="s">
        <v>328</v>
      </c>
      <c r="D145" s="33" t="s">
        <v>102</v>
      </c>
      <c r="E145" s="33" t="s">
        <v>102</v>
      </c>
      <c r="F145" s="33" t="s">
        <v>282</v>
      </c>
      <c r="G145" s="33" t="s">
        <v>102</v>
      </c>
      <c r="H145" s="33" t="s">
        <v>21</v>
      </c>
      <c r="I145" s="33" t="s">
        <v>103</v>
      </c>
      <c r="J145" s="34">
        <f>1348677786*5</f>
        <v>6743388930</v>
      </c>
      <c r="K145" s="34">
        <f>+(J145/F145)*(13-E145)</f>
        <v>16184133432</v>
      </c>
      <c r="L145" s="33" t="s">
        <v>103</v>
      </c>
      <c r="M145" s="33" t="s">
        <v>103</v>
      </c>
      <c r="N145" s="33" t="s">
        <v>22</v>
      </c>
      <c r="O145" s="33" t="s">
        <v>23</v>
      </c>
      <c r="P145" s="33" t="s">
        <v>326</v>
      </c>
      <c r="Q145" s="32">
        <v>3219006466</v>
      </c>
      <c r="R145" s="59" t="s">
        <v>327</v>
      </c>
    </row>
    <row r="146" spans="2:18" ht="26.25" customHeight="1" x14ac:dyDescent="0.2">
      <c r="B146" s="69" t="s">
        <v>324</v>
      </c>
      <c r="C146" s="58" t="s">
        <v>329</v>
      </c>
      <c r="D146" s="33" t="s">
        <v>102</v>
      </c>
      <c r="E146" s="33" t="s">
        <v>102</v>
      </c>
      <c r="F146" s="33" t="s">
        <v>282</v>
      </c>
      <c r="G146" s="33" t="s">
        <v>102</v>
      </c>
      <c r="H146" s="33" t="s">
        <v>21</v>
      </c>
      <c r="I146" s="33" t="s">
        <v>103</v>
      </c>
      <c r="J146" s="34">
        <f>10003945937*5</f>
        <v>50019729685</v>
      </c>
      <c r="K146" s="34">
        <f>+(J146/F146)*(13-E146)</f>
        <v>120047351244</v>
      </c>
      <c r="L146" s="33" t="s">
        <v>103</v>
      </c>
      <c r="M146" s="33" t="s">
        <v>103</v>
      </c>
      <c r="N146" s="33" t="s">
        <v>22</v>
      </c>
      <c r="O146" s="33" t="s">
        <v>23</v>
      </c>
      <c r="P146" s="33" t="s">
        <v>330</v>
      </c>
      <c r="Q146" s="32">
        <v>3219006466</v>
      </c>
      <c r="R146" s="59" t="s">
        <v>327</v>
      </c>
    </row>
    <row r="147" spans="2:18" ht="38.25" x14ac:dyDescent="0.2">
      <c r="B147" s="69" t="s">
        <v>324</v>
      </c>
      <c r="C147" s="58" t="s">
        <v>331</v>
      </c>
      <c r="D147" s="33" t="s">
        <v>102</v>
      </c>
      <c r="E147" s="33" t="s">
        <v>102</v>
      </c>
      <c r="F147" s="33" t="s">
        <v>282</v>
      </c>
      <c r="G147" s="33" t="s">
        <v>102</v>
      </c>
      <c r="H147" s="33" t="s">
        <v>21</v>
      </c>
      <c r="I147" s="33" t="s">
        <v>103</v>
      </c>
      <c r="J147" s="34">
        <f>2381361183*5</f>
        <v>11906805915</v>
      </c>
      <c r="K147" s="34">
        <f>+(J147/F147)*(13-E147)</f>
        <v>28576334196</v>
      </c>
      <c r="L147" s="33" t="s">
        <v>103</v>
      </c>
      <c r="M147" s="33" t="s">
        <v>103</v>
      </c>
      <c r="N147" s="33" t="s">
        <v>22</v>
      </c>
      <c r="O147" s="33" t="s">
        <v>23</v>
      </c>
      <c r="P147" s="33" t="s">
        <v>212</v>
      </c>
      <c r="Q147" s="33" t="s">
        <v>213</v>
      </c>
      <c r="R147" s="85" t="s">
        <v>327</v>
      </c>
    </row>
    <row r="148" spans="2:18" ht="38.25" x14ac:dyDescent="0.2">
      <c r="B148" s="86" t="s">
        <v>324</v>
      </c>
      <c r="C148" s="87" t="s">
        <v>332</v>
      </c>
      <c r="D148" s="88" t="s">
        <v>155</v>
      </c>
      <c r="E148" s="88" t="s">
        <v>155</v>
      </c>
      <c r="F148" s="88" t="s">
        <v>102</v>
      </c>
      <c r="G148" s="88" t="s">
        <v>102</v>
      </c>
      <c r="H148" s="88" t="s">
        <v>21</v>
      </c>
      <c r="I148" s="88" t="s">
        <v>103</v>
      </c>
      <c r="J148" s="89">
        <v>6000000</v>
      </c>
      <c r="K148" s="89">
        <v>6000000</v>
      </c>
      <c r="L148" s="88" t="s">
        <v>103</v>
      </c>
      <c r="M148" s="88" t="s">
        <v>103</v>
      </c>
      <c r="N148" s="88" t="s">
        <v>22</v>
      </c>
      <c r="O148" s="88" t="s">
        <v>23</v>
      </c>
      <c r="P148" s="90" t="s">
        <v>195</v>
      </c>
      <c r="Q148" s="90" t="s">
        <v>333</v>
      </c>
      <c r="R148" s="91" t="s">
        <v>196</v>
      </c>
    </row>
    <row r="149" spans="2:18" ht="43.5" customHeight="1" x14ac:dyDescent="0.2">
      <c r="B149" s="67" t="s">
        <v>334</v>
      </c>
      <c r="C149" s="58" t="s">
        <v>335</v>
      </c>
      <c r="D149" s="33" t="s">
        <v>155</v>
      </c>
      <c r="E149" s="33" t="s">
        <v>122</v>
      </c>
      <c r="F149" s="92" t="s">
        <v>155</v>
      </c>
      <c r="G149" s="33" t="s">
        <v>102</v>
      </c>
      <c r="H149" s="33" t="s">
        <v>21</v>
      </c>
      <c r="I149" s="33" t="s">
        <v>103</v>
      </c>
      <c r="J149" s="34">
        <v>80000000</v>
      </c>
      <c r="K149" s="34">
        <f>+(J149/F149)*(13-E149)</f>
        <v>400000000</v>
      </c>
      <c r="L149" s="33" t="s">
        <v>103</v>
      </c>
      <c r="M149" s="33" t="s">
        <v>103</v>
      </c>
      <c r="N149" s="33" t="s">
        <v>22</v>
      </c>
      <c r="O149" s="33" t="s">
        <v>23</v>
      </c>
      <c r="P149" s="65" t="s">
        <v>252</v>
      </c>
      <c r="Q149" s="65">
        <v>3132428948</v>
      </c>
      <c r="R149" s="93" t="s">
        <v>253</v>
      </c>
    </row>
    <row r="150" spans="2:18" ht="43.5" customHeight="1" x14ac:dyDescent="0.2">
      <c r="B150" s="67" t="s">
        <v>334</v>
      </c>
      <c r="C150" s="58" t="s">
        <v>336</v>
      </c>
      <c r="D150" s="33" t="s">
        <v>147</v>
      </c>
      <c r="E150" s="33" t="s">
        <v>282</v>
      </c>
      <c r="F150" s="33" t="s">
        <v>147</v>
      </c>
      <c r="G150" s="33" t="s">
        <v>102</v>
      </c>
      <c r="H150" s="33" t="s">
        <v>21</v>
      </c>
      <c r="I150" s="33" t="s">
        <v>103</v>
      </c>
      <c r="J150" s="34">
        <v>240000000</v>
      </c>
      <c r="K150" s="34">
        <f>+(J150/F150)*(13-E150)</f>
        <v>480000000</v>
      </c>
      <c r="L150" s="33" t="s">
        <v>103</v>
      </c>
      <c r="M150" s="33" t="s">
        <v>103</v>
      </c>
      <c r="N150" s="33" t="s">
        <v>22</v>
      </c>
      <c r="O150" s="33" t="s">
        <v>23</v>
      </c>
      <c r="P150" s="65" t="s">
        <v>252</v>
      </c>
      <c r="Q150" s="65">
        <v>3132428948</v>
      </c>
      <c r="R150" s="91" t="s">
        <v>253</v>
      </c>
    </row>
    <row r="151" spans="2:18" ht="63.75" x14ac:dyDescent="0.2">
      <c r="B151" s="94" t="s">
        <v>278</v>
      </c>
      <c r="C151" s="95" t="s">
        <v>337</v>
      </c>
      <c r="D151" s="96" t="s">
        <v>155</v>
      </c>
      <c r="E151" s="96" t="s">
        <v>155</v>
      </c>
      <c r="F151" s="96" t="s">
        <v>122</v>
      </c>
      <c r="G151" s="33" t="s">
        <v>102</v>
      </c>
      <c r="H151" s="92" t="s">
        <v>21</v>
      </c>
      <c r="I151" s="33" t="s">
        <v>103</v>
      </c>
      <c r="J151" s="97">
        <v>180000000</v>
      </c>
      <c r="K151" s="97">
        <f>+(J151/F151)*(13-E151)</f>
        <v>660000000</v>
      </c>
      <c r="L151" s="33" t="s">
        <v>103</v>
      </c>
      <c r="M151" s="33" t="s">
        <v>103</v>
      </c>
      <c r="N151" s="92" t="s">
        <v>22</v>
      </c>
      <c r="O151" s="92" t="s">
        <v>23</v>
      </c>
      <c r="P151" s="98" t="s">
        <v>299</v>
      </c>
      <c r="Q151" s="98" t="s">
        <v>300</v>
      </c>
      <c r="R151" s="91" t="s">
        <v>301</v>
      </c>
    </row>
    <row r="152" spans="2:18" ht="51.75" customHeight="1" x14ac:dyDescent="0.2">
      <c r="B152" s="67" t="s">
        <v>338</v>
      </c>
      <c r="C152" s="58" t="s">
        <v>339</v>
      </c>
      <c r="D152" s="33" t="s">
        <v>155</v>
      </c>
      <c r="E152" s="33" t="s">
        <v>122</v>
      </c>
      <c r="F152" s="33" t="s">
        <v>102</v>
      </c>
      <c r="G152" s="92" t="s">
        <v>102</v>
      </c>
      <c r="H152" s="92" t="s">
        <v>21</v>
      </c>
      <c r="I152" s="92" t="s">
        <v>103</v>
      </c>
      <c r="J152" s="34">
        <v>5881791</v>
      </c>
      <c r="K152" s="34">
        <v>5881791</v>
      </c>
      <c r="L152" s="92" t="s">
        <v>103</v>
      </c>
      <c r="M152" s="92" t="s">
        <v>103</v>
      </c>
      <c r="N152" s="92" t="s">
        <v>22</v>
      </c>
      <c r="O152" s="92" t="s">
        <v>23</v>
      </c>
      <c r="P152" s="92" t="s">
        <v>340</v>
      </c>
      <c r="Q152" s="92" t="s">
        <v>341</v>
      </c>
      <c r="R152" s="85" t="s">
        <v>342</v>
      </c>
    </row>
    <row r="153" spans="2:18" ht="51.75" customHeight="1" x14ac:dyDescent="0.2">
      <c r="B153" s="67" t="s">
        <v>343</v>
      </c>
      <c r="C153" s="58" t="s">
        <v>344</v>
      </c>
      <c r="D153" s="92" t="s">
        <v>147</v>
      </c>
      <c r="E153" s="92" t="s">
        <v>147</v>
      </c>
      <c r="F153" s="92" t="s">
        <v>155</v>
      </c>
      <c r="G153" s="92" t="s">
        <v>102</v>
      </c>
      <c r="H153" s="92" t="s">
        <v>21</v>
      </c>
      <c r="I153" s="92" t="s">
        <v>103</v>
      </c>
      <c r="J153" s="34">
        <v>290000400</v>
      </c>
      <c r="K153" s="34">
        <f t="shared" ref="K153:K157" si="7">+(J153/F153)*(13-E153)</f>
        <v>1305001800</v>
      </c>
      <c r="L153" s="92" t="s">
        <v>103</v>
      </c>
      <c r="M153" s="92" t="s">
        <v>103</v>
      </c>
      <c r="N153" s="92" t="s">
        <v>22</v>
      </c>
      <c r="O153" s="92" t="s">
        <v>23</v>
      </c>
      <c r="P153" s="33" t="s">
        <v>24</v>
      </c>
      <c r="Q153" s="32">
        <v>3108734212</v>
      </c>
      <c r="R153" s="36" t="s">
        <v>86</v>
      </c>
    </row>
    <row r="154" spans="2:18" ht="51.75" customHeight="1" x14ac:dyDescent="0.2">
      <c r="B154" s="67" t="s">
        <v>345</v>
      </c>
      <c r="C154" s="58" t="s">
        <v>346</v>
      </c>
      <c r="D154" s="92" t="s">
        <v>147</v>
      </c>
      <c r="E154" s="92" t="s">
        <v>147</v>
      </c>
      <c r="F154" s="92" t="s">
        <v>155</v>
      </c>
      <c r="G154" s="92" t="s">
        <v>102</v>
      </c>
      <c r="H154" s="92" t="s">
        <v>21</v>
      </c>
      <c r="I154" s="92" t="s">
        <v>103</v>
      </c>
      <c r="J154" s="34">
        <v>280456400</v>
      </c>
      <c r="K154" s="34">
        <f t="shared" si="7"/>
        <v>1262053800</v>
      </c>
      <c r="L154" s="92" t="s">
        <v>103</v>
      </c>
      <c r="M154" s="92" t="s">
        <v>103</v>
      </c>
      <c r="N154" s="92" t="s">
        <v>22</v>
      </c>
      <c r="O154" s="92" t="s">
        <v>23</v>
      </c>
      <c r="P154" s="33" t="s">
        <v>24</v>
      </c>
      <c r="Q154" s="32">
        <v>3108734212</v>
      </c>
      <c r="R154" s="36" t="s">
        <v>86</v>
      </c>
    </row>
    <row r="155" spans="2:18" ht="89.25" x14ac:dyDescent="0.2">
      <c r="B155" s="67" t="s">
        <v>347</v>
      </c>
      <c r="C155" s="58" t="s">
        <v>348</v>
      </c>
      <c r="D155" s="92" t="s">
        <v>147</v>
      </c>
      <c r="E155" s="92" t="s">
        <v>147</v>
      </c>
      <c r="F155" s="92" t="s">
        <v>155</v>
      </c>
      <c r="G155" s="92" t="s">
        <v>102</v>
      </c>
      <c r="H155" s="92" t="s">
        <v>21</v>
      </c>
      <c r="I155" s="92" t="s">
        <v>103</v>
      </c>
      <c r="J155" s="34">
        <v>188172000</v>
      </c>
      <c r="K155" s="34">
        <f t="shared" si="7"/>
        <v>846774000</v>
      </c>
      <c r="L155" s="92" t="s">
        <v>103</v>
      </c>
      <c r="M155" s="92" t="s">
        <v>103</v>
      </c>
      <c r="N155" s="92" t="s">
        <v>22</v>
      </c>
      <c r="O155" s="92" t="s">
        <v>23</v>
      </c>
      <c r="P155" s="33" t="s">
        <v>24</v>
      </c>
      <c r="Q155" s="32">
        <v>3108734212</v>
      </c>
      <c r="R155" s="36" t="s">
        <v>86</v>
      </c>
    </row>
    <row r="156" spans="2:18" ht="45.75" customHeight="1" x14ac:dyDescent="0.2">
      <c r="B156" s="92" t="s">
        <v>349</v>
      </c>
      <c r="C156" s="58" t="s">
        <v>350</v>
      </c>
      <c r="D156" s="92" t="s">
        <v>147</v>
      </c>
      <c r="E156" s="92" t="s">
        <v>147</v>
      </c>
      <c r="F156" s="92" t="s">
        <v>122</v>
      </c>
      <c r="G156" s="92" t="s">
        <v>102</v>
      </c>
      <c r="H156" s="92" t="s">
        <v>21</v>
      </c>
      <c r="I156" s="92" t="s">
        <v>103</v>
      </c>
      <c r="J156" s="34">
        <v>55000000</v>
      </c>
      <c r="K156" s="34">
        <f t="shared" si="7"/>
        <v>165000000</v>
      </c>
      <c r="L156" s="92" t="s">
        <v>103</v>
      </c>
      <c r="M156" s="92" t="s">
        <v>103</v>
      </c>
      <c r="N156" s="92" t="s">
        <v>22</v>
      </c>
      <c r="O156" s="92" t="s">
        <v>23</v>
      </c>
      <c r="P156" s="33" t="s">
        <v>24</v>
      </c>
      <c r="Q156" s="92" t="s">
        <v>71</v>
      </c>
      <c r="R156" s="46" t="s">
        <v>72</v>
      </c>
    </row>
    <row r="157" spans="2:18" ht="56.25" customHeight="1" x14ac:dyDescent="0.2">
      <c r="B157" s="92" t="s">
        <v>351</v>
      </c>
      <c r="C157" s="58" t="s">
        <v>352</v>
      </c>
      <c r="D157" s="92" t="s">
        <v>147</v>
      </c>
      <c r="E157" s="92" t="s">
        <v>147</v>
      </c>
      <c r="F157" s="92" t="s">
        <v>155</v>
      </c>
      <c r="G157" s="92" t="s">
        <v>102</v>
      </c>
      <c r="H157" s="92" t="s">
        <v>21</v>
      </c>
      <c r="I157" s="92" t="s">
        <v>103</v>
      </c>
      <c r="J157" s="34">
        <v>40000000</v>
      </c>
      <c r="K157" s="34">
        <f t="shared" si="7"/>
        <v>180000000</v>
      </c>
      <c r="L157" s="92" t="s">
        <v>103</v>
      </c>
      <c r="M157" s="92" t="s">
        <v>103</v>
      </c>
      <c r="N157" s="92" t="s">
        <v>22</v>
      </c>
      <c r="O157" s="92" t="s">
        <v>23</v>
      </c>
      <c r="P157" s="33" t="s">
        <v>24</v>
      </c>
      <c r="Q157" s="92" t="s">
        <v>71</v>
      </c>
      <c r="R157" s="46" t="s">
        <v>72</v>
      </c>
    </row>
    <row r="158" spans="2:18" ht="56.25" customHeight="1" x14ac:dyDescent="0.2">
      <c r="B158" s="92" t="s">
        <v>353</v>
      </c>
      <c r="C158" s="58" t="s">
        <v>354</v>
      </c>
      <c r="D158" s="92" t="s">
        <v>147</v>
      </c>
      <c r="E158" s="92" t="s">
        <v>147</v>
      </c>
      <c r="F158" s="92" t="s">
        <v>122</v>
      </c>
      <c r="G158" s="92" t="s">
        <v>102</v>
      </c>
      <c r="H158" s="92" t="s">
        <v>21</v>
      </c>
      <c r="I158" s="92" t="s">
        <v>103</v>
      </c>
      <c r="J158" s="34">
        <v>519000000</v>
      </c>
      <c r="K158" s="34">
        <f>+(J158/F158)*(13-E158)</f>
        <v>1557000000</v>
      </c>
      <c r="L158" s="92" t="s">
        <v>103</v>
      </c>
      <c r="M158" s="92" t="s">
        <v>103</v>
      </c>
      <c r="N158" s="92" t="s">
        <v>22</v>
      </c>
      <c r="O158" s="92" t="s">
        <v>23</v>
      </c>
      <c r="P158" s="92" t="s">
        <v>24</v>
      </c>
      <c r="Q158" s="32">
        <v>3108734212</v>
      </c>
      <c r="R158" s="99" t="s">
        <v>86</v>
      </c>
    </row>
    <row r="159" spans="2:18" ht="78.75" customHeight="1" x14ac:dyDescent="0.2">
      <c r="B159" s="92" t="s">
        <v>355</v>
      </c>
      <c r="C159" s="58" t="s">
        <v>356</v>
      </c>
      <c r="D159" s="92" t="s">
        <v>147</v>
      </c>
      <c r="E159" s="92" t="s">
        <v>282</v>
      </c>
      <c r="F159" s="92" t="s">
        <v>177</v>
      </c>
      <c r="G159" s="92" t="s">
        <v>102</v>
      </c>
      <c r="H159" s="92" t="s">
        <v>21</v>
      </c>
      <c r="I159" s="92" t="s">
        <v>103</v>
      </c>
      <c r="J159" s="34">
        <v>289800000</v>
      </c>
      <c r="K159" s="34">
        <v>289800000</v>
      </c>
      <c r="L159" s="92" t="s">
        <v>103</v>
      </c>
      <c r="M159" s="92" t="s">
        <v>103</v>
      </c>
      <c r="N159" s="92" t="s">
        <v>22</v>
      </c>
      <c r="O159" s="92" t="s">
        <v>23</v>
      </c>
      <c r="P159" s="92" t="s">
        <v>357</v>
      </c>
      <c r="Q159" s="32">
        <v>3123125215</v>
      </c>
      <c r="R159" s="100" t="s">
        <v>358</v>
      </c>
    </row>
    <row r="160" spans="2:18" ht="103.5" customHeight="1" x14ac:dyDescent="0.2">
      <c r="B160" s="33" t="s">
        <v>324</v>
      </c>
      <c r="C160" s="58" t="s">
        <v>359</v>
      </c>
      <c r="D160" s="92" t="s">
        <v>147</v>
      </c>
      <c r="E160" s="92" t="s">
        <v>282</v>
      </c>
      <c r="F160" s="92" t="s">
        <v>102</v>
      </c>
      <c r="G160" s="92" t="s">
        <v>102</v>
      </c>
      <c r="H160" s="92" t="s">
        <v>21</v>
      </c>
      <c r="I160" s="92" t="s">
        <v>103</v>
      </c>
      <c r="J160" s="34">
        <v>300000000</v>
      </c>
      <c r="K160" s="34">
        <v>300000000</v>
      </c>
      <c r="L160" s="92" t="s">
        <v>103</v>
      </c>
      <c r="M160" s="92" t="s">
        <v>103</v>
      </c>
      <c r="N160" s="92" t="s">
        <v>22</v>
      </c>
      <c r="O160" s="92" t="s">
        <v>23</v>
      </c>
      <c r="P160" s="92" t="s">
        <v>195</v>
      </c>
      <c r="Q160" s="92" t="s">
        <v>333</v>
      </c>
      <c r="R160" s="101" t="s">
        <v>196</v>
      </c>
    </row>
    <row r="161" spans="1:34" ht="18" customHeight="1" x14ac:dyDescent="0.2">
      <c r="B161" s="102"/>
      <c r="D161" s="3"/>
      <c r="E161" s="3"/>
      <c r="F161" s="3"/>
      <c r="G161" s="3"/>
      <c r="H161" s="3"/>
      <c r="I161" s="3"/>
      <c r="J161" s="3"/>
      <c r="K161" s="3"/>
      <c r="L161" s="3"/>
      <c r="N161" s="3"/>
      <c r="P161" s="3"/>
      <c r="R161" s="3"/>
    </row>
    <row r="162" spans="1:34" x14ac:dyDescent="0.2">
      <c r="B162" s="102"/>
      <c r="D162" s="3"/>
      <c r="E162" s="3"/>
      <c r="F162" s="3"/>
      <c r="G162" s="3"/>
      <c r="H162" s="3"/>
      <c r="I162" s="3"/>
      <c r="J162" s="3"/>
      <c r="K162" s="3"/>
      <c r="L162" s="3"/>
      <c r="N162" s="3"/>
      <c r="P162" s="3"/>
      <c r="R162" s="3"/>
    </row>
    <row r="163" spans="1:34" x14ac:dyDescent="0.2">
      <c r="B163" s="102"/>
      <c r="D163" s="3"/>
      <c r="E163" s="3"/>
      <c r="F163" s="3"/>
      <c r="G163" s="3"/>
      <c r="H163" s="3"/>
      <c r="I163" s="3"/>
      <c r="J163" s="3"/>
      <c r="K163" s="3"/>
      <c r="L163" s="3"/>
      <c r="N163" s="3"/>
      <c r="P163" s="3"/>
      <c r="R163" s="3"/>
    </row>
    <row r="164" spans="1:34" x14ac:dyDescent="0.2">
      <c r="B164" s="102"/>
      <c r="D164" s="3"/>
      <c r="E164" s="3"/>
      <c r="F164" s="3"/>
      <c r="G164" s="3"/>
      <c r="H164" s="3"/>
      <c r="I164" s="3"/>
      <c r="J164" s="3"/>
      <c r="K164" s="3"/>
      <c r="L164" s="3"/>
      <c r="N164" s="3"/>
      <c r="P164" s="3"/>
      <c r="R164" s="3"/>
    </row>
    <row r="165" spans="1:34" x14ac:dyDescent="0.2">
      <c r="B165" s="102"/>
      <c r="D165" s="3"/>
      <c r="E165" s="3"/>
      <c r="F165" s="3"/>
      <c r="G165" s="3"/>
      <c r="H165" s="3"/>
      <c r="I165" s="3"/>
      <c r="J165" s="3"/>
      <c r="K165" s="3"/>
      <c r="L165" s="3"/>
      <c r="N165" s="3"/>
      <c r="P165" s="3"/>
      <c r="R165" s="3"/>
    </row>
    <row r="166" spans="1:34" x14ac:dyDescent="0.2">
      <c r="B166" s="102"/>
      <c r="D166" s="3"/>
      <c r="E166" s="3"/>
      <c r="F166" s="3"/>
      <c r="G166" s="3"/>
      <c r="H166" s="3"/>
      <c r="I166" s="3"/>
      <c r="J166" s="3"/>
      <c r="K166" s="3"/>
      <c r="L166" s="3"/>
      <c r="N166" s="3"/>
      <c r="P166" s="3"/>
      <c r="R166" s="3"/>
    </row>
    <row r="167" spans="1:34" x14ac:dyDescent="0.2">
      <c r="B167" s="102"/>
      <c r="D167" s="3"/>
      <c r="E167" s="3"/>
      <c r="F167" s="3"/>
      <c r="G167" s="3"/>
      <c r="H167" s="3"/>
      <c r="I167" s="3"/>
      <c r="J167" s="3"/>
      <c r="K167" s="3"/>
      <c r="L167" s="3"/>
      <c r="N167" s="3"/>
      <c r="P167" s="3"/>
      <c r="R167" s="3"/>
    </row>
    <row r="168" spans="1:34" s="10" customFormat="1" x14ac:dyDescent="0.2">
      <c r="A168" s="1"/>
      <c r="B168" s="102"/>
      <c r="C168" s="3"/>
      <c r="D168" s="3"/>
      <c r="E168" s="3"/>
      <c r="F168" s="3"/>
      <c r="G168" s="3"/>
      <c r="H168" s="3"/>
      <c r="I168" s="3"/>
      <c r="J168" s="3"/>
      <c r="K168" s="3"/>
      <c r="L168" s="3"/>
      <c r="M168" s="4"/>
      <c r="N168" s="3"/>
      <c r="O168" s="4"/>
      <c r="P168" s="3"/>
      <c r="Q168" s="4"/>
      <c r="R168" s="3"/>
      <c r="S168"/>
      <c r="T168"/>
      <c r="U168"/>
      <c r="V168"/>
      <c r="W168"/>
      <c r="X168"/>
      <c r="Y168"/>
      <c r="Z168"/>
      <c r="AA168"/>
      <c r="AB168"/>
      <c r="AC168"/>
      <c r="AD168"/>
      <c r="AE168"/>
      <c r="AF168"/>
      <c r="AG168"/>
      <c r="AH168"/>
    </row>
    <row r="169" spans="1:34" s="10" customFormat="1" x14ac:dyDescent="0.2">
      <c r="A169" s="1"/>
      <c r="B169" s="102"/>
      <c r="C169" s="3"/>
      <c r="D169" s="3"/>
      <c r="E169" s="3"/>
      <c r="F169" s="3"/>
      <c r="G169" s="3"/>
      <c r="H169" s="3"/>
      <c r="I169" s="3"/>
      <c r="J169" s="3"/>
      <c r="K169" s="3"/>
      <c r="L169" s="3"/>
      <c r="M169" s="4"/>
      <c r="N169" s="3"/>
      <c r="O169" s="4"/>
      <c r="P169" s="3"/>
      <c r="Q169" s="4"/>
      <c r="R169" s="3"/>
      <c r="S169"/>
      <c r="T169"/>
      <c r="U169"/>
      <c r="V169"/>
      <c r="W169"/>
      <c r="X169"/>
      <c r="Y169"/>
      <c r="Z169"/>
      <c r="AA169"/>
      <c r="AB169"/>
      <c r="AC169"/>
      <c r="AD169"/>
      <c r="AE169"/>
      <c r="AF169"/>
      <c r="AG169"/>
      <c r="AH169"/>
    </row>
    <row r="170" spans="1:34" s="10" customFormat="1" x14ac:dyDescent="0.2">
      <c r="A170" s="1"/>
      <c r="B170" s="102"/>
      <c r="C170" s="3"/>
      <c r="D170" s="3"/>
      <c r="E170" s="3"/>
      <c r="F170" s="3"/>
      <c r="G170" s="3"/>
      <c r="H170" s="3"/>
      <c r="I170" s="3"/>
      <c r="J170" s="3"/>
      <c r="K170" s="3"/>
      <c r="L170" s="3"/>
      <c r="M170" s="4"/>
      <c r="N170" s="3"/>
      <c r="O170" s="4"/>
      <c r="P170" s="3"/>
      <c r="Q170" s="4"/>
      <c r="R170" s="3"/>
      <c r="S170"/>
      <c r="T170"/>
      <c r="U170"/>
      <c r="V170"/>
      <c r="W170"/>
      <c r="X170"/>
      <c r="Y170"/>
      <c r="Z170"/>
      <c r="AA170"/>
      <c r="AB170"/>
      <c r="AC170"/>
      <c r="AD170"/>
      <c r="AE170"/>
      <c r="AF170"/>
      <c r="AG170"/>
      <c r="AH170"/>
    </row>
    <row r="171" spans="1:34" s="10" customFormat="1" x14ac:dyDescent="0.2">
      <c r="A171" s="1"/>
      <c r="B171" s="102"/>
      <c r="C171" s="3"/>
      <c r="D171" s="3"/>
      <c r="E171" s="3"/>
      <c r="F171" s="3"/>
      <c r="G171" s="3"/>
      <c r="H171" s="3"/>
      <c r="I171" s="3"/>
      <c r="J171" s="3"/>
      <c r="K171" s="3"/>
      <c r="L171" s="3"/>
      <c r="M171" s="4"/>
      <c r="N171" s="3"/>
      <c r="O171" s="4"/>
      <c r="P171" s="3"/>
      <c r="Q171" s="4"/>
      <c r="R171" s="3"/>
      <c r="S171"/>
      <c r="T171"/>
      <c r="U171"/>
      <c r="V171"/>
      <c r="W171"/>
      <c r="X171"/>
      <c r="Y171"/>
      <c r="Z171"/>
      <c r="AA171"/>
      <c r="AB171"/>
      <c r="AC171"/>
      <c r="AD171"/>
      <c r="AE171"/>
      <c r="AF171"/>
      <c r="AG171"/>
      <c r="AH171"/>
    </row>
    <row r="172" spans="1:34" s="10" customFormat="1" x14ac:dyDescent="0.2">
      <c r="A172" s="1"/>
      <c r="B172" s="102"/>
      <c r="C172" s="3"/>
      <c r="D172" s="3"/>
      <c r="E172" s="3"/>
      <c r="F172" s="3"/>
      <c r="G172" s="3"/>
      <c r="H172" s="3"/>
      <c r="I172" s="3"/>
      <c r="J172" s="3"/>
      <c r="K172" s="3"/>
      <c r="L172" s="3"/>
      <c r="M172" s="4"/>
      <c r="N172" s="3"/>
      <c r="O172" s="4"/>
      <c r="P172" s="3"/>
      <c r="Q172" s="4"/>
      <c r="R172" s="3"/>
      <c r="S172"/>
      <c r="T172"/>
      <c r="U172"/>
      <c r="V172"/>
      <c r="W172"/>
      <c r="X172"/>
      <c r="Y172"/>
      <c r="Z172"/>
      <c r="AA172"/>
      <c r="AB172"/>
      <c r="AC172"/>
      <c r="AD172"/>
      <c r="AE172"/>
      <c r="AF172"/>
      <c r="AG172"/>
      <c r="AH172"/>
    </row>
    <row r="173" spans="1:34" s="10" customFormat="1" x14ac:dyDescent="0.2">
      <c r="A173" s="1"/>
      <c r="B173" s="102"/>
      <c r="C173" s="3"/>
      <c r="D173" s="3"/>
      <c r="E173" s="3"/>
      <c r="F173" s="3"/>
      <c r="G173" s="3"/>
      <c r="H173" s="3"/>
      <c r="I173" s="3"/>
      <c r="J173" s="3"/>
      <c r="K173" s="3"/>
      <c r="L173" s="3"/>
      <c r="M173" s="4"/>
      <c r="N173" s="3"/>
      <c r="O173" s="4"/>
      <c r="P173" s="3"/>
      <c r="Q173" s="4"/>
      <c r="R173" s="3"/>
      <c r="S173"/>
      <c r="T173"/>
      <c r="U173"/>
      <c r="V173"/>
      <c r="W173"/>
      <c r="X173"/>
      <c r="Y173"/>
      <c r="Z173"/>
      <c r="AA173"/>
      <c r="AB173"/>
      <c r="AC173"/>
      <c r="AD173"/>
      <c r="AE173"/>
      <c r="AF173"/>
      <c r="AG173"/>
      <c r="AH173"/>
    </row>
    <row r="174" spans="1:34" s="10" customFormat="1" x14ac:dyDescent="0.2">
      <c r="A174" s="1"/>
      <c r="B174" s="102"/>
      <c r="C174" s="3"/>
      <c r="D174" s="3"/>
      <c r="E174" s="3"/>
      <c r="F174" s="3"/>
      <c r="G174" s="3"/>
      <c r="H174" s="3"/>
      <c r="I174" s="3"/>
      <c r="J174" s="3"/>
      <c r="K174" s="3"/>
      <c r="L174" s="3"/>
      <c r="M174" s="4"/>
      <c r="N174" s="3"/>
      <c r="O174" s="4"/>
      <c r="P174" s="3"/>
      <c r="Q174" s="4"/>
      <c r="R174" s="3"/>
      <c r="S174"/>
      <c r="T174"/>
      <c r="U174"/>
      <c r="V174"/>
      <c r="W174"/>
      <c r="X174"/>
      <c r="Y174"/>
      <c r="Z174"/>
      <c r="AA174"/>
      <c r="AB174"/>
      <c r="AC174"/>
      <c r="AD174"/>
      <c r="AE174"/>
      <c r="AF174"/>
      <c r="AG174"/>
      <c r="AH174"/>
    </row>
    <row r="175" spans="1:34" s="10" customFormat="1" x14ac:dyDescent="0.2">
      <c r="A175" s="1"/>
      <c r="B175" s="102"/>
      <c r="C175" s="3"/>
      <c r="D175" s="3"/>
      <c r="E175" s="3"/>
      <c r="F175" s="3"/>
      <c r="G175" s="3"/>
      <c r="H175" s="3"/>
      <c r="I175" s="3"/>
      <c r="J175" s="3"/>
      <c r="K175" s="3"/>
      <c r="L175" s="3"/>
      <c r="M175" s="4"/>
      <c r="N175" s="3"/>
      <c r="O175" s="4"/>
      <c r="P175" s="3"/>
      <c r="Q175" s="4"/>
      <c r="R175" s="3"/>
      <c r="S175"/>
      <c r="T175"/>
      <c r="U175"/>
      <c r="V175"/>
      <c r="W175"/>
      <c r="X175"/>
      <c r="Y175"/>
      <c r="Z175"/>
      <c r="AA175"/>
      <c r="AB175"/>
      <c r="AC175"/>
      <c r="AD175"/>
      <c r="AE175"/>
      <c r="AF175"/>
      <c r="AG175"/>
      <c r="AH175"/>
    </row>
    <row r="176" spans="1:34" s="10" customFormat="1" x14ac:dyDescent="0.2">
      <c r="A176" s="1"/>
      <c r="B176" s="102"/>
      <c r="C176" s="3"/>
      <c r="D176" s="3"/>
      <c r="E176" s="3"/>
      <c r="F176" s="3"/>
      <c r="G176" s="3"/>
      <c r="H176" s="3"/>
      <c r="I176" s="3"/>
      <c r="J176" s="3"/>
      <c r="K176" s="3"/>
      <c r="L176" s="3"/>
      <c r="M176" s="4"/>
      <c r="N176" s="3"/>
      <c r="O176" s="4"/>
      <c r="P176" s="3"/>
      <c r="Q176" s="4"/>
      <c r="R176" s="3"/>
      <c r="S176"/>
      <c r="T176"/>
      <c r="U176"/>
      <c r="V176"/>
      <c r="W176"/>
      <c r="X176"/>
      <c r="Y176"/>
      <c r="Z176"/>
      <c r="AA176"/>
      <c r="AB176"/>
      <c r="AC176"/>
      <c r="AD176"/>
      <c r="AE176"/>
      <c r="AF176"/>
      <c r="AG176"/>
      <c r="AH176"/>
    </row>
    <row r="177" spans="1:34" s="10" customFormat="1" x14ac:dyDescent="0.2">
      <c r="A177" s="1"/>
      <c r="B177" s="102"/>
      <c r="C177" s="3"/>
      <c r="D177" s="3"/>
      <c r="E177" s="3"/>
      <c r="F177" s="3"/>
      <c r="G177" s="3"/>
      <c r="H177" s="3"/>
      <c r="I177" s="3"/>
      <c r="J177" s="3"/>
      <c r="K177" s="3"/>
      <c r="L177" s="3"/>
      <c r="M177" s="4"/>
      <c r="N177" s="3"/>
      <c r="O177" s="4"/>
      <c r="P177" s="3"/>
      <c r="Q177" s="4"/>
      <c r="R177" s="3"/>
      <c r="S177"/>
      <c r="T177"/>
      <c r="U177"/>
      <c r="V177"/>
      <c r="W177"/>
      <c r="X177"/>
      <c r="Y177"/>
      <c r="Z177"/>
      <c r="AA177"/>
      <c r="AB177"/>
      <c r="AC177"/>
      <c r="AD177"/>
      <c r="AE177"/>
      <c r="AF177"/>
      <c r="AG177"/>
      <c r="AH177"/>
    </row>
    <row r="178" spans="1:34" s="10" customFormat="1" x14ac:dyDescent="0.2">
      <c r="A178" s="1"/>
      <c r="B178" s="102"/>
      <c r="C178" s="3"/>
      <c r="D178" s="3"/>
      <c r="E178" s="3"/>
      <c r="F178" s="3"/>
      <c r="G178" s="3"/>
      <c r="H178" s="3"/>
      <c r="I178" s="3"/>
      <c r="J178" s="3"/>
      <c r="K178" s="3"/>
      <c r="L178" s="3"/>
      <c r="M178" s="4"/>
      <c r="N178" s="3"/>
      <c r="O178" s="4"/>
      <c r="P178" s="3"/>
      <c r="Q178" s="4"/>
      <c r="R178" s="3"/>
      <c r="S178"/>
      <c r="T178"/>
      <c r="U178"/>
      <c r="V178"/>
      <c r="W178"/>
      <c r="X178"/>
      <c r="Y178"/>
      <c r="Z178"/>
      <c r="AA178"/>
      <c r="AB178"/>
      <c r="AC178"/>
      <c r="AD178"/>
      <c r="AE178"/>
      <c r="AF178"/>
      <c r="AG178"/>
      <c r="AH178"/>
    </row>
    <row r="179" spans="1:34" s="10" customFormat="1" x14ac:dyDescent="0.2">
      <c r="A179" s="1"/>
      <c r="B179" s="102"/>
      <c r="C179" s="3"/>
      <c r="D179" s="3"/>
      <c r="E179" s="3"/>
      <c r="F179" s="3"/>
      <c r="G179" s="3"/>
      <c r="H179" s="3"/>
      <c r="I179" s="3"/>
      <c r="J179" s="3"/>
      <c r="K179" s="3"/>
      <c r="L179" s="3"/>
      <c r="M179" s="4"/>
      <c r="N179" s="3"/>
      <c r="O179" s="4"/>
      <c r="P179" s="3"/>
      <c r="Q179" s="4"/>
      <c r="R179" s="3"/>
      <c r="S179"/>
      <c r="T179"/>
      <c r="U179"/>
      <c r="V179"/>
      <c r="W179"/>
      <c r="X179"/>
      <c r="Y179"/>
      <c r="Z179"/>
      <c r="AA179"/>
      <c r="AB179"/>
      <c r="AC179"/>
      <c r="AD179"/>
      <c r="AE179"/>
      <c r="AF179"/>
      <c r="AG179"/>
      <c r="AH179"/>
    </row>
    <row r="180" spans="1:34" s="10" customFormat="1" x14ac:dyDescent="0.2">
      <c r="A180" s="1"/>
      <c r="B180" s="102"/>
      <c r="C180" s="3"/>
      <c r="D180" s="3"/>
      <c r="E180" s="3"/>
      <c r="F180" s="3"/>
      <c r="G180" s="3"/>
      <c r="H180" s="3"/>
      <c r="I180" s="3"/>
      <c r="J180" s="3"/>
      <c r="K180" s="3"/>
      <c r="L180" s="3"/>
      <c r="M180" s="4"/>
      <c r="N180" s="3"/>
      <c r="O180" s="4"/>
      <c r="P180" s="3"/>
      <c r="Q180" s="4"/>
      <c r="R180" s="3"/>
      <c r="S180"/>
      <c r="T180"/>
      <c r="U180"/>
      <c r="V180"/>
      <c r="W180"/>
      <c r="X180"/>
      <c r="Y180"/>
      <c r="Z180"/>
      <c r="AA180"/>
      <c r="AB180"/>
      <c r="AC180"/>
      <c r="AD180"/>
      <c r="AE180"/>
      <c r="AF180"/>
      <c r="AG180"/>
      <c r="AH180"/>
    </row>
    <row r="181" spans="1:34" s="10" customFormat="1" x14ac:dyDescent="0.2">
      <c r="A181" s="1"/>
      <c r="B181" s="102"/>
      <c r="C181" s="3"/>
      <c r="D181" s="3"/>
      <c r="E181" s="3"/>
      <c r="F181" s="3"/>
      <c r="G181" s="3"/>
      <c r="H181" s="3"/>
      <c r="I181" s="3"/>
      <c r="J181" s="3"/>
      <c r="K181" s="3"/>
      <c r="L181" s="3"/>
      <c r="M181" s="4"/>
      <c r="N181" s="3"/>
      <c r="O181" s="4"/>
      <c r="P181" s="3"/>
      <c r="Q181" s="4"/>
      <c r="R181" s="3"/>
      <c r="S181"/>
      <c r="T181"/>
      <c r="U181"/>
      <c r="V181"/>
      <c r="W181"/>
      <c r="X181"/>
      <c r="Y181"/>
      <c r="Z181"/>
      <c r="AA181"/>
      <c r="AB181"/>
      <c r="AC181"/>
      <c r="AD181"/>
      <c r="AE181"/>
      <c r="AF181"/>
      <c r="AG181"/>
      <c r="AH181"/>
    </row>
    <row r="182" spans="1:34" s="10" customFormat="1" x14ac:dyDescent="0.2">
      <c r="A182" s="1"/>
      <c r="B182" s="102"/>
      <c r="C182" s="3"/>
      <c r="D182" s="3"/>
      <c r="E182" s="3"/>
      <c r="F182" s="3"/>
      <c r="G182" s="3"/>
      <c r="H182" s="3"/>
      <c r="I182" s="3"/>
      <c r="J182" s="3"/>
      <c r="K182" s="3"/>
      <c r="L182" s="3"/>
      <c r="M182" s="4"/>
      <c r="N182" s="3"/>
      <c r="O182" s="4"/>
      <c r="P182" s="3"/>
      <c r="Q182" s="4"/>
      <c r="R182" s="3"/>
      <c r="S182"/>
      <c r="T182"/>
      <c r="U182"/>
      <c r="V182"/>
      <c r="W182"/>
      <c r="X182"/>
      <c r="Y182"/>
      <c r="Z182"/>
      <c r="AA182"/>
      <c r="AB182"/>
      <c r="AC182"/>
      <c r="AD182"/>
      <c r="AE182"/>
      <c r="AF182"/>
      <c r="AG182"/>
      <c r="AH182"/>
    </row>
    <row r="183" spans="1:34" s="10" customFormat="1" x14ac:dyDescent="0.2">
      <c r="A183" s="1"/>
      <c r="B183" s="102"/>
      <c r="C183" s="3"/>
      <c r="D183" s="3"/>
      <c r="E183" s="3"/>
      <c r="F183" s="3"/>
      <c r="G183" s="3"/>
      <c r="H183" s="3"/>
      <c r="I183" s="3"/>
      <c r="J183" s="3"/>
      <c r="K183" s="3"/>
      <c r="L183" s="3"/>
      <c r="M183" s="4"/>
      <c r="N183" s="3"/>
      <c r="O183" s="4"/>
      <c r="P183" s="3"/>
      <c r="Q183" s="4"/>
      <c r="R183" s="3"/>
      <c r="S183"/>
      <c r="T183"/>
      <c r="U183"/>
      <c r="V183"/>
      <c r="W183"/>
      <c r="X183"/>
      <c r="Y183"/>
      <c r="Z183"/>
      <c r="AA183"/>
      <c r="AB183"/>
      <c r="AC183"/>
      <c r="AD183"/>
      <c r="AE183"/>
      <c r="AF183"/>
      <c r="AG183"/>
      <c r="AH183"/>
    </row>
    <row r="184" spans="1:34" s="10" customFormat="1" x14ac:dyDescent="0.2">
      <c r="A184" s="1"/>
      <c r="B184" s="102"/>
      <c r="C184" s="3"/>
      <c r="D184" s="3"/>
      <c r="E184" s="3"/>
      <c r="F184" s="3"/>
      <c r="G184" s="3"/>
      <c r="H184" s="3"/>
      <c r="I184" s="3"/>
      <c r="J184" s="3"/>
      <c r="K184" s="3"/>
      <c r="L184" s="3"/>
      <c r="M184" s="4"/>
      <c r="N184" s="3"/>
      <c r="O184" s="4"/>
      <c r="P184" s="3"/>
      <c r="Q184" s="4"/>
      <c r="R184" s="3"/>
      <c r="S184"/>
      <c r="T184"/>
      <c r="U184"/>
      <c r="V184"/>
      <c r="W184"/>
      <c r="X184"/>
      <c r="Y184"/>
      <c r="Z184"/>
      <c r="AA184"/>
      <c r="AB184"/>
      <c r="AC184"/>
      <c r="AD184"/>
      <c r="AE184"/>
      <c r="AF184"/>
      <c r="AG184"/>
      <c r="AH184"/>
    </row>
    <row r="185" spans="1:34" s="10" customFormat="1" x14ac:dyDescent="0.2">
      <c r="A185" s="1"/>
      <c r="B185" s="102"/>
      <c r="C185" s="3"/>
      <c r="D185" s="3"/>
      <c r="E185" s="3"/>
      <c r="F185" s="3"/>
      <c r="G185" s="3"/>
      <c r="H185" s="3"/>
      <c r="I185" s="3"/>
      <c r="J185" s="3"/>
      <c r="K185" s="3"/>
      <c r="L185" s="3"/>
      <c r="M185" s="4"/>
      <c r="N185" s="3"/>
      <c r="O185" s="4"/>
      <c r="P185" s="3"/>
      <c r="Q185" s="4"/>
      <c r="R185" s="3"/>
      <c r="S185"/>
      <c r="T185"/>
      <c r="U185"/>
      <c r="V185"/>
      <c r="W185"/>
      <c r="X185"/>
      <c r="Y185"/>
      <c r="Z185"/>
      <c r="AA185"/>
      <c r="AB185"/>
      <c r="AC185"/>
      <c r="AD185"/>
      <c r="AE185"/>
      <c r="AF185"/>
      <c r="AG185"/>
      <c r="AH185"/>
    </row>
    <row r="186" spans="1:34" s="10" customFormat="1" x14ac:dyDescent="0.2">
      <c r="A186" s="1"/>
      <c r="B186" s="102"/>
      <c r="C186" s="3"/>
      <c r="D186" s="3"/>
      <c r="E186" s="3"/>
      <c r="F186" s="3"/>
      <c r="G186" s="3"/>
      <c r="H186" s="3"/>
      <c r="I186" s="3"/>
      <c r="J186" s="3"/>
      <c r="K186" s="3"/>
      <c r="L186" s="3"/>
      <c r="M186" s="4"/>
      <c r="N186" s="3"/>
      <c r="O186" s="4"/>
      <c r="P186" s="3"/>
      <c r="Q186" s="4"/>
      <c r="R186" s="3"/>
      <c r="S186"/>
      <c r="T186"/>
      <c r="U186"/>
      <c r="V186"/>
      <c r="W186"/>
      <c r="X186"/>
      <c r="Y186"/>
      <c r="Z186"/>
      <c r="AA186"/>
      <c r="AB186"/>
      <c r="AC186"/>
      <c r="AD186"/>
      <c r="AE186"/>
      <c r="AF186"/>
      <c r="AG186"/>
      <c r="AH186"/>
    </row>
    <row r="187" spans="1:34" s="10" customFormat="1" x14ac:dyDescent="0.2">
      <c r="A187" s="1"/>
      <c r="B187" s="102"/>
      <c r="C187" s="3"/>
      <c r="D187" s="3"/>
      <c r="E187" s="3"/>
      <c r="F187" s="3"/>
      <c r="G187" s="3"/>
      <c r="H187" s="3"/>
      <c r="I187" s="3"/>
      <c r="J187" s="3"/>
      <c r="K187" s="3"/>
      <c r="L187" s="3"/>
      <c r="M187" s="4"/>
      <c r="N187" s="3"/>
      <c r="O187" s="4"/>
      <c r="P187" s="3"/>
      <c r="Q187" s="4"/>
      <c r="R187" s="3"/>
      <c r="S187"/>
      <c r="T187"/>
      <c r="U187"/>
      <c r="V187"/>
      <c r="W187"/>
      <c r="X187"/>
      <c r="Y187"/>
      <c r="Z187"/>
      <c r="AA187"/>
      <c r="AB187"/>
      <c r="AC187"/>
      <c r="AD187"/>
      <c r="AE187"/>
      <c r="AF187"/>
      <c r="AG187"/>
      <c r="AH187"/>
    </row>
    <row r="188" spans="1:34" s="10" customFormat="1" x14ac:dyDescent="0.2">
      <c r="A188" s="1"/>
      <c r="B188" s="102"/>
      <c r="C188" s="3"/>
      <c r="D188" s="3"/>
      <c r="E188" s="3"/>
      <c r="F188" s="3"/>
      <c r="G188" s="3"/>
      <c r="H188" s="3"/>
      <c r="I188" s="3"/>
      <c r="J188" s="3"/>
      <c r="K188" s="3"/>
      <c r="L188" s="3"/>
      <c r="M188" s="4"/>
      <c r="N188" s="3"/>
      <c r="O188" s="4"/>
      <c r="P188" s="3"/>
      <c r="Q188" s="4"/>
      <c r="R188" s="3"/>
      <c r="S188"/>
      <c r="T188"/>
      <c r="U188"/>
      <c r="V188"/>
      <c r="W188"/>
      <c r="X188"/>
      <c r="Y188"/>
      <c r="Z188"/>
      <c r="AA188"/>
      <c r="AB188"/>
      <c r="AC188"/>
      <c r="AD188"/>
      <c r="AE188"/>
      <c r="AF188"/>
      <c r="AG188"/>
      <c r="AH188"/>
    </row>
    <row r="189" spans="1:34" s="10" customFormat="1" x14ac:dyDescent="0.2">
      <c r="A189" s="1"/>
      <c r="B189" s="102"/>
      <c r="C189" s="3"/>
      <c r="D189" s="3"/>
      <c r="E189" s="3"/>
      <c r="F189" s="3"/>
      <c r="G189" s="3"/>
      <c r="H189" s="3"/>
      <c r="I189" s="3"/>
      <c r="J189" s="3"/>
      <c r="K189" s="3"/>
      <c r="L189" s="3"/>
      <c r="M189" s="4"/>
      <c r="N189" s="3"/>
      <c r="O189" s="4"/>
      <c r="P189" s="3"/>
      <c r="Q189" s="4"/>
      <c r="R189" s="3"/>
      <c r="S189"/>
      <c r="T189"/>
      <c r="U189"/>
      <c r="V189"/>
      <c r="W189"/>
      <c r="X189"/>
      <c r="Y189"/>
      <c r="Z189"/>
      <c r="AA189"/>
      <c r="AB189"/>
      <c r="AC189"/>
      <c r="AD189"/>
      <c r="AE189"/>
      <c r="AF189"/>
      <c r="AG189"/>
      <c r="AH189"/>
    </row>
    <row r="190" spans="1:34" s="10" customFormat="1" x14ac:dyDescent="0.2">
      <c r="A190" s="1"/>
      <c r="B190" s="102"/>
      <c r="C190" s="3"/>
      <c r="D190" s="3"/>
      <c r="E190" s="3"/>
      <c r="F190" s="3"/>
      <c r="G190" s="3"/>
      <c r="H190" s="3"/>
      <c r="I190" s="3"/>
      <c r="J190" s="3"/>
      <c r="K190" s="3"/>
      <c r="L190" s="3"/>
      <c r="M190" s="4"/>
      <c r="N190" s="3"/>
      <c r="O190" s="4"/>
      <c r="P190" s="3"/>
      <c r="Q190" s="4"/>
      <c r="R190" s="3"/>
      <c r="S190"/>
      <c r="T190"/>
      <c r="U190"/>
      <c r="V190"/>
      <c r="W190"/>
      <c r="X190"/>
      <c r="Y190"/>
      <c r="Z190"/>
      <c r="AA190"/>
      <c r="AB190"/>
      <c r="AC190"/>
      <c r="AD190"/>
      <c r="AE190"/>
      <c r="AF190"/>
      <c r="AG190"/>
      <c r="AH190"/>
    </row>
    <row r="191" spans="1:34" s="10" customFormat="1" x14ac:dyDescent="0.2">
      <c r="A191" s="1"/>
      <c r="B191" s="102"/>
      <c r="C191" s="3"/>
      <c r="D191" s="3"/>
      <c r="E191" s="3"/>
      <c r="F191" s="3"/>
      <c r="G191" s="3"/>
      <c r="H191" s="3"/>
      <c r="I191" s="3"/>
      <c r="J191" s="3"/>
      <c r="K191" s="3"/>
      <c r="L191" s="3"/>
      <c r="M191" s="4"/>
      <c r="N191" s="3"/>
      <c r="O191" s="4"/>
      <c r="P191" s="3"/>
      <c r="Q191" s="4"/>
      <c r="R191" s="3"/>
      <c r="S191"/>
      <c r="T191"/>
      <c r="U191"/>
      <c r="V191"/>
      <c r="W191"/>
      <c r="X191"/>
      <c r="Y191"/>
      <c r="Z191"/>
      <c r="AA191"/>
      <c r="AB191"/>
      <c r="AC191"/>
      <c r="AD191"/>
      <c r="AE191"/>
      <c r="AF191"/>
      <c r="AG191"/>
      <c r="AH191"/>
    </row>
    <row r="192" spans="1:34" s="10" customFormat="1" x14ac:dyDescent="0.2">
      <c r="A192" s="1"/>
      <c r="B192" s="102"/>
      <c r="C192" s="3"/>
      <c r="D192" s="3"/>
      <c r="E192" s="3"/>
      <c r="F192" s="3"/>
      <c r="G192" s="3"/>
      <c r="H192" s="3"/>
      <c r="I192" s="3"/>
      <c r="J192" s="3"/>
      <c r="K192" s="3"/>
      <c r="L192" s="3"/>
      <c r="M192" s="4"/>
      <c r="N192" s="3"/>
      <c r="O192" s="4"/>
      <c r="P192" s="3"/>
      <c r="Q192" s="4"/>
      <c r="R192" s="3"/>
      <c r="S192"/>
      <c r="T192"/>
      <c r="U192"/>
      <c r="V192"/>
      <c r="W192"/>
      <c r="X192"/>
      <c r="Y192"/>
      <c r="Z192"/>
      <c r="AA192"/>
      <c r="AB192"/>
      <c r="AC192"/>
      <c r="AD192"/>
      <c r="AE192"/>
      <c r="AF192"/>
      <c r="AG192"/>
      <c r="AH192"/>
    </row>
    <row r="193" spans="1:34" s="10" customFormat="1" x14ac:dyDescent="0.2">
      <c r="A193" s="1"/>
      <c r="B193" s="102"/>
      <c r="C193" s="3"/>
      <c r="D193" s="3"/>
      <c r="E193" s="3"/>
      <c r="F193" s="3"/>
      <c r="G193" s="3"/>
      <c r="H193" s="3"/>
      <c r="I193" s="3"/>
      <c r="J193" s="3"/>
      <c r="K193" s="3"/>
      <c r="L193" s="3"/>
      <c r="M193" s="4"/>
      <c r="N193" s="3"/>
      <c r="O193" s="4"/>
      <c r="P193" s="3"/>
      <c r="Q193" s="4"/>
      <c r="R193" s="3"/>
      <c r="S193"/>
      <c r="T193"/>
      <c r="U193"/>
      <c r="V193"/>
      <c r="W193"/>
      <c r="X193"/>
      <c r="Y193"/>
      <c r="Z193"/>
      <c r="AA193"/>
      <c r="AB193"/>
      <c r="AC193"/>
      <c r="AD193"/>
      <c r="AE193"/>
      <c r="AF193"/>
      <c r="AG193"/>
      <c r="AH193"/>
    </row>
    <row r="194" spans="1:34" s="10" customFormat="1" x14ac:dyDescent="0.2">
      <c r="A194" s="1"/>
      <c r="B194" s="102"/>
      <c r="C194" s="3"/>
      <c r="D194" s="3"/>
      <c r="E194" s="3"/>
      <c r="F194" s="3"/>
      <c r="G194" s="3"/>
      <c r="H194" s="3"/>
      <c r="I194" s="3"/>
      <c r="J194" s="3"/>
      <c r="K194" s="3"/>
      <c r="L194" s="3"/>
      <c r="M194" s="4"/>
      <c r="N194" s="3"/>
      <c r="O194" s="4"/>
      <c r="P194" s="3"/>
      <c r="Q194" s="4"/>
      <c r="R194" s="3"/>
      <c r="S194"/>
      <c r="T194"/>
      <c r="U194"/>
      <c r="V194"/>
      <c r="W194"/>
      <c r="X194"/>
      <c r="Y194"/>
      <c r="Z194"/>
      <c r="AA194"/>
      <c r="AB194"/>
      <c r="AC194"/>
      <c r="AD194"/>
      <c r="AE194"/>
      <c r="AF194"/>
      <c r="AG194"/>
      <c r="AH194"/>
    </row>
    <row r="195" spans="1:34" s="10" customFormat="1" x14ac:dyDescent="0.2">
      <c r="A195" s="1"/>
      <c r="B195" s="102"/>
      <c r="C195" s="3"/>
      <c r="D195" s="3"/>
      <c r="E195" s="3"/>
      <c r="F195" s="3"/>
      <c r="G195" s="3"/>
      <c r="H195" s="3"/>
      <c r="I195" s="3"/>
      <c r="J195" s="3"/>
      <c r="K195" s="3"/>
      <c r="L195" s="3"/>
      <c r="M195" s="4"/>
      <c r="N195" s="3"/>
      <c r="O195" s="4"/>
      <c r="P195" s="3"/>
      <c r="Q195" s="4"/>
      <c r="R195" s="3"/>
      <c r="S195"/>
      <c r="T195"/>
      <c r="U195"/>
      <c r="V195"/>
      <c r="W195"/>
      <c r="X195"/>
      <c r="Y195"/>
      <c r="Z195"/>
      <c r="AA195"/>
      <c r="AB195"/>
      <c r="AC195"/>
      <c r="AD195"/>
      <c r="AE195"/>
      <c r="AF195"/>
      <c r="AG195"/>
      <c r="AH195"/>
    </row>
    <row r="196" spans="1:34" s="10" customFormat="1" x14ac:dyDescent="0.2">
      <c r="A196" s="1"/>
      <c r="B196" s="102"/>
      <c r="C196" s="3"/>
      <c r="D196" s="3"/>
      <c r="E196" s="3"/>
      <c r="F196" s="3"/>
      <c r="G196" s="3"/>
      <c r="H196" s="3"/>
      <c r="I196" s="3"/>
      <c r="J196" s="3"/>
      <c r="K196" s="3"/>
      <c r="L196" s="3"/>
      <c r="M196" s="4"/>
      <c r="N196" s="3"/>
      <c r="O196" s="4"/>
      <c r="P196" s="3"/>
      <c r="Q196" s="4"/>
      <c r="R196" s="3"/>
      <c r="S196"/>
      <c r="T196"/>
      <c r="U196"/>
      <c r="V196"/>
      <c r="W196"/>
      <c r="X196"/>
      <c r="Y196"/>
      <c r="Z196"/>
      <c r="AA196"/>
      <c r="AB196"/>
      <c r="AC196"/>
      <c r="AD196"/>
      <c r="AE196"/>
      <c r="AF196"/>
      <c r="AG196"/>
      <c r="AH196"/>
    </row>
    <row r="197" spans="1:34" s="10" customFormat="1" x14ac:dyDescent="0.2">
      <c r="A197" s="1"/>
      <c r="B197" s="102"/>
      <c r="C197" s="3"/>
      <c r="D197" s="3"/>
      <c r="E197" s="3"/>
      <c r="F197" s="3"/>
      <c r="G197" s="3"/>
      <c r="H197" s="3"/>
      <c r="I197" s="3"/>
      <c r="J197" s="3"/>
      <c r="K197" s="3"/>
      <c r="L197" s="3"/>
      <c r="M197" s="4"/>
      <c r="N197" s="3"/>
      <c r="O197" s="4"/>
      <c r="P197" s="3"/>
      <c r="Q197" s="4"/>
      <c r="R197" s="3"/>
      <c r="S197"/>
      <c r="T197"/>
      <c r="U197"/>
      <c r="V197"/>
      <c r="W197"/>
      <c r="X197"/>
      <c r="Y197"/>
      <c r="Z197"/>
      <c r="AA197"/>
      <c r="AB197"/>
      <c r="AC197"/>
      <c r="AD197"/>
      <c r="AE197"/>
      <c r="AF197"/>
      <c r="AG197"/>
      <c r="AH197"/>
    </row>
    <row r="198" spans="1:34" s="10" customFormat="1" x14ac:dyDescent="0.2">
      <c r="A198" s="1"/>
      <c r="B198" s="102"/>
      <c r="C198" s="3"/>
      <c r="D198" s="3"/>
      <c r="E198" s="3"/>
      <c r="F198" s="3"/>
      <c r="G198" s="3"/>
      <c r="H198" s="3"/>
      <c r="I198" s="3"/>
      <c r="J198" s="3"/>
      <c r="K198" s="3"/>
      <c r="L198" s="3"/>
      <c r="M198" s="4"/>
      <c r="N198" s="3"/>
      <c r="O198" s="4"/>
      <c r="P198" s="3"/>
      <c r="Q198" s="4"/>
      <c r="R198" s="3"/>
      <c r="S198"/>
      <c r="T198"/>
      <c r="U198"/>
      <c r="V198"/>
      <c r="W198"/>
      <c r="X198"/>
      <c r="Y198"/>
      <c r="Z198"/>
      <c r="AA198"/>
      <c r="AB198"/>
      <c r="AC198"/>
      <c r="AD198"/>
      <c r="AE198"/>
      <c r="AF198"/>
      <c r="AG198"/>
      <c r="AH198"/>
    </row>
    <row r="199" spans="1:34" s="10" customFormat="1" x14ac:dyDescent="0.2">
      <c r="A199" s="1"/>
      <c r="B199" s="102"/>
      <c r="C199" s="3"/>
      <c r="D199" s="3"/>
      <c r="E199" s="3"/>
      <c r="F199" s="3"/>
      <c r="G199" s="3"/>
      <c r="H199" s="3"/>
      <c r="I199" s="3"/>
      <c r="J199" s="3"/>
      <c r="K199" s="3"/>
      <c r="L199" s="3"/>
      <c r="M199" s="4"/>
      <c r="N199" s="3"/>
      <c r="O199" s="4"/>
      <c r="P199" s="3"/>
      <c r="Q199" s="4"/>
      <c r="R199" s="3"/>
      <c r="S199"/>
      <c r="T199"/>
      <c r="U199"/>
      <c r="V199"/>
      <c r="W199"/>
      <c r="X199"/>
      <c r="Y199"/>
      <c r="Z199"/>
      <c r="AA199"/>
      <c r="AB199"/>
      <c r="AC199"/>
      <c r="AD199"/>
      <c r="AE199"/>
      <c r="AF199"/>
      <c r="AG199"/>
      <c r="AH199"/>
    </row>
    <row r="200" spans="1:34" s="10" customFormat="1" x14ac:dyDescent="0.2">
      <c r="A200" s="1"/>
      <c r="B200" s="102"/>
      <c r="C200" s="3"/>
      <c r="D200" s="3"/>
      <c r="E200" s="3"/>
      <c r="F200" s="3"/>
      <c r="G200" s="3"/>
      <c r="H200" s="3"/>
      <c r="I200" s="3"/>
      <c r="J200" s="3"/>
      <c r="K200" s="3"/>
      <c r="L200" s="3"/>
      <c r="M200" s="4"/>
      <c r="N200" s="3"/>
      <c r="O200" s="4"/>
      <c r="P200" s="3"/>
      <c r="Q200" s="4"/>
      <c r="R200" s="3"/>
      <c r="S200"/>
      <c r="T200"/>
      <c r="U200"/>
      <c r="V200"/>
      <c r="W200"/>
      <c r="X200"/>
      <c r="Y200"/>
      <c r="Z200"/>
      <c r="AA200"/>
      <c r="AB200"/>
      <c r="AC200"/>
      <c r="AD200"/>
      <c r="AE200"/>
      <c r="AF200"/>
      <c r="AG200"/>
      <c r="AH200"/>
    </row>
    <row r="201" spans="1:34" s="10" customFormat="1" x14ac:dyDescent="0.2">
      <c r="A201" s="1"/>
      <c r="B201" s="102"/>
      <c r="C201" s="3"/>
      <c r="D201" s="3"/>
      <c r="E201" s="3"/>
      <c r="F201" s="3"/>
      <c r="G201" s="3"/>
      <c r="H201" s="3"/>
      <c r="I201" s="3"/>
      <c r="J201" s="3"/>
      <c r="K201" s="3"/>
      <c r="L201" s="3"/>
      <c r="M201" s="4"/>
      <c r="N201" s="3"/>
      <c r="O201" s="4"/>
      <c r="P201" s="3"/>
      <c r="Q201" s="4"/>
      <c r="R201" s="3"/>
      <c r="S201"/>
      <c r="T201"/>
      <c r="U201"/>
      <c r="V201"/>
      <c r="W201"/>
      <c r="X201"/>
      <c r="Y201"/>
      <c r="Z201"/>
      <c r="AA201"/>
      <c r="AB201"/>
      <c r="AC201"/>
      <c r="AD201"/>
      <c r="AE201"/>
      <c r="AF201"/>
      <c r="AG201"/>
      <c r="AH201"/>
    </row>
    <row r="202" spans="1:34" s="10" customFormat="1" x14ac:dyDescent="0.2">
      <c r="A202" s="1"/>
      <c r="B202" s="102"/>
      <c r="C202" s="3"/>
      <c r="D202" s="3"/>
      <c r="E202" s="3"/>
      <c r="F202" s="3"/>
      <c r="G202" s="3"/>
      <c r="H202" s="3"/>
      <c r="I202" s="3"/>
      <c r="J202" s="3"/>
      <c r="K202" s="3"/>
      <c r="L202" s="3"/>
      <c r="M202" s="4"/>
      <c r="N202" s="3"/>
      <c r="O202" s="4"/>
      <c r="P202" s="3"/>
      <c r="Q202" s="4"/>
      <c r="R202" s="3"/>
      <c r="S202"/>
      <c r="T202"/>
      <c r="U202"/>
      <c r="V202"/>
      <c r="W202"/>
      <c r="X202"/>
      <c r="Y202"/>
      <c r="Z202"/>
      <c r="AA202"/>
      <c r="AB202"/>
      <c r="AC202"/>
      <c r="AD202"/>
      <c r="AE202"/>
      <c r="AF202"/>
      <c r="AG202"/>
      <c r="AH202"/>
    </row>
    <row r="203" spans="1:34" s="10" customFormat="1" x14ac:dyDescent="0.2">
      <c r="A203" s="1"/>
      <c r="B203" s="102"/>
      <c r="C203" s="3"/>
      <c r="D203" s="3"/>
      <c r="E203" s="3"/>
      <c r="F203" s="3"/>
      <c r="G203" s="3"/>
      <c r="H203" s="3"/>
      <c r="I203" s="3"/>
      <c r="J203" s="3"/>
      <c r="K203" s="3"/>
      <c r="L203" s="3"/>
      <c r="M203" s="4"/>
      <c r="N203" s="3"/>
      <c r="O203" s="4"/>
      <c r="P203" s="3"/>
      <c r="Q203" s="4"/>
      <c r="R203" s="3"/>
      <c r="S203"/>
      <c r="T203"/>
      <c r="U203"/>
      <c r="V203"/>
      <c r="W203"/>
      <c r="X203"/>
      <c r="Y203"/>
      <c r="Z203"/>
      <c r="AA203"/>
      <c r="AB203"/>
      <c r="AC203"/>
      <c r="AD203"/>
      <c r="AE203"/>
      <c r="AF203"/>
      <c r="AG203"/>
      <c r="AH203"/>
    </row>
    <row r="204" spans="1:34" s="10" customFormat="1" x14ac:dyDescent="0.2">
      <c r="A204" s="1"/>
      <c r="B204" s="102"/>
      <c r="C204" s="3"/>
      <c r="D204" s="3"/>
      <c r="E204" s="3"/>
      <c r="F204" s="3"/>
      <c r="G204" s="3"/>
      <c r="H204" s="3"/>
      <c r="I204" s="3"/>
      <c r="J204" s="3"/>
      <c r="K204" s="3"/>
      <c r="L204" s="3"/>
      <c r="M204" s="4"/>
      <c r="N204" s="3"/>
      <c r="O204" s="4"/>
      <c r="P204" s="3"/>
      <c r="Q204" s="4"/>
      <c r="R204" s="3"/>
      <c r="S204"/>
      <c r="T204"/>
      <c r="U204"/>
      <c r="V204"/>
      <c r="W204"/>
      <c r="X204"/>
      <c r="Y204"/>
      <c r="Z204"/>
      <c r="AA204"/>
      <c r="AB204"/>
      <c r="AC204"/>
      <c r="AD204"/>
      <c r="AE204"/>
      <c r="AF204"/>
      <c r="AG204"/>
      <c r="AH204"/>
    </row>
    <row r="205" spans="1:34" s="10" customFormat="1" x14ac:dyDescent="0.2">
      <c r="A205" s="1"/>
      <c r="B205" s="102"/>
      <c r="C205" s="3"/>
      <c r="D205" s="3"/>
      <c r="E205" s="3"/>
      <c r="F205" s="3"/>
      <c r="G205" s="3"/>
      <c r="H205" s="3"/>
      <c r="I205" s="3"/>
      <c r="J205" s="3"/>
      <c r="K205" s="3"/>
      <c r="L205" s="3"/>
      <c r="M205" s="4"/>
      <c r="N205" s="3"/>
      <c r="O205" s="4"/>
      <c r="P205" s="3"/>
      <c r="Q205" s="4"/>
      <c r="R205" s="3"/>
      <c r="S205"/>
      <c r="T205"/>
      <c r="U205"/>
      <c r="V205"/>
      <c r="W205"/>
      <c r="X205"/>
      <c r="Y205"/>
      <c r="Z205"/>
      <c r="AA205"/>
      <c r="AB205"/>
      <c r="AC205"/>
      <c r="AD205"/>
      <c r="AE205"/>
      <c r="AF205"/>
      <c r="AG205"/>
      <c r="AH205"/>
    </row>
    <row r="206" spans="1:34" s="10" customFormat="1" x14ac:dyDescent="0.2">
      <c r="A206" s="1"/>
      <c r="B206" s="102"/>
      <c r="C206" s="3"/>
      <c r="D206" s="3"/>
      <c r="E206" s="3"/>
      <c r="F206" s="3"/>
      <c r="G206" s="3"/>
      <c r="H206" s="3"/>
      <c r="I206" s="3"/>
      <c r="J206" s="3"/>
      <c r="K206" s="3"/>
      <c r="L206" s="3"/>
      <c r="M206" s="4"/>
      <c r="N206" s="3"/>
      <c r="O206" s="4"/>
      <c r="P206" s="3"/>
      <c r="Q206" s="4"/>
      <c r="R206" s="3"/>
      <c r="S206"/>
      <c r="T206"/>
      <c r="U206"/>
      <c r="V206"/>
      <c r="W206"/>
      <c r="X206"/>
      <c r="Y206"/>
      <c r="Z206"/>
      <c r="AA206"/>
      <c r="AB206"/>
      <c r="AC206"/>
      <c r="AD206"/>
      <c r="AE206"/>
      <c r="AF206"/>
      <c r="AG206"/>
      <c r="AH206"/>
    </row>
    <row r="207" spans="1:34" s="10" customFormat="1" x14ac:dyDescent="0.2">
      <c r="A207" s="1"/>
      <c r="B207" s="102"/>
      <c r="C207" s="3"/>
      <c r="D207" s="3"/>
      <c r="E207" s="3"/>
      <c r="F207" s="3"/>
      <c r="G207" s="3"/>
      <c r="H207" s="3"/>
      <c r="I207" s="3"/>
      <c r="J207" s="3"/>
      <c r="K207" s="3"/>
      <c r="L207" s="3"/>
      <c r="M207" s="4"/>
      <c r="N207" s="3"/>
      <c r="O207" s="4"/>
      <c r="P207" s="3"/>
      <c r="Q207" s="4"/>
      <c r="R207" s="3"/>
      <c r="S207"/>
      <c r="T207"/>
      <c r="U207"/>
      <c r="V207"/>
      <c r="W207"/>
      <c r="X207"/>
      <c r="Y207"/>
      <c r="Z207"/>
      <c r="AA207"/>
      <c r="AB207"/>
      <c r="AC207"/>
      <c r="AD207"/>
      <c r="AE207"/>
      <c r="AF207"/>
      <c r="AG207"/>
      <c r="AH207"/>
    </row>
    <row r="208" spans="1:34" s="10" customFormat="1" x14ac:dyDescent="0.2">
      <c r="A208" s="1"/>
      <c r="B208" s="102"/>
      <c r="C208" s="3"/>
      <c r="D208" s="3"/>
      <c r="E208" s="3"/>
      <c r="F208" s="3"/>
      <c r="G208" s="3"/>
      <c r="H208" s="3"/>
      <c r="I208" s="3"/>
      <c r="J208" s="3"/>
      <c r="K208" s="3"/>
      <c r="L208" s="3"/>
      <c r="M208" s="4"/>
      <c r="N208" s="3"/>
      <c r="O208" s="4"/>
      <c r="P208" s="3"/>
      <c r="Q208" s="4"/>
      <c r="R208" s="3"/>
      <c r="S208"/>
      <c r="T208"/>
      <c r="U208"/>
      <c r="V208"/>
      <c r="W208"/>
      <c r="X208"/>
      <c r="Y208"/>
      <c r="Z208"/>
      <c r="AA208"/>
      <c r="AB208"/>
      <c r="AC208"/>
      <c r="AD208"/>
      <c r="AE208"/>
      <c r="AF208"/>
      <c r="AG208"/>
      <c r="AH208"/>
    </row>
    <row r="209" spans="1:34" s="10" customFormat="1" x14ac:dyDescent="0.2">
      <c r="A209" s="1"/>
      <c r="B209" s="102"/>
      <c r="C209" s="3"/>
      <c r="D209" s="3"/>
      <c r="E209" s="3"/>
      <c r="F209" s="3"/>
      <c r="G209" s="3"/>
      <c r="H209" s="3"/>
      <c r="I209" s="3"/>
      <c r="J209" s="3"/>
      <c r="K209" s="3"/>
      <c r="L209" s="3"/>
      <c r="M209" s="4"/>
      <c r="N209" s="3"/>
      <c r="O209" s="4"/>
      <c r="P209" s="3"/>
      <c r="Q209" s="4"/>
      <c r="R209" s="3"/>
      <c r="S209"/>
      <c r="T209"/>
      <c r="U209"/>
      <c r="V209"/>
      <c r="W209"/>
      <c r="X209"/>
      <c r="Y209"/>
      <c r="Z209"/>
      <c r="AA209"/>
      <c r="AB209"/>
      <c r="AC209"/>
      <c r="AD209"/>
      <c r="AE209"/>
      <c r="AF209"/>
      <c r="AG209"/>
      <c r="AH209"/>
    </row>
    <row r="210" spans="1:34" s="10" customFormat="1" x14ac:dyDescent="0.2">
      <c r="A210" s="1"/>
      <c r="B210" s="102"/>
      <c r="C210" s="3"/>
      <c r="D210" s="3"/>
      <c r="E210" s="3"/>
      <c r="F210" s="3"/>
      <c r="G210" s="3"/>
      <c r="H210" s="3"/>
      <c r="I210" s="3"/>
      <c r="J210" s="3"/>
      <c r="K210" s="3"/>
      <c r="L210" s="3"/>
      <c r="M210" s="4"/>
      <c r="N210" s="3"/>
      <c r="O210" s="4"/>
      <c r="P210" s="3"/>
      <c r="Q210" s="4"/>
      <c r="R210" s="3"/>
      <c r="S210"/>
      <c r="T210"/>
      <c r="U210"/>
      <c r="V210"/>
      <c r="W210"/>
      <c r="X210"/>
      <c r="Y210"/>
      <c r="Z210"/>
      <c r="AA210"/>
      <c r="AB210"/>
      <c r="AC210"/>
      <c r="AD210"/>
      <c r="AE210"/>
      <c r="AF210"/>
      <c r="AG210"/>
      <c r="AH210"/>
    </row>
    <row r="211" spans="1:34" s="10" customFormat="1" x14ac:dyDescent="0.2">
      <c r="A211" s="1"/>
      <c r="B211" s="102"/>
      <c r="C211" s="3"/>
      <c r="D211" s="3"/>
      <c r="E211" s="3"/>
      <c r="F211" s="3"/>
      <c r="G211" s="3"/>
      <c r="H211" s="3"/>
      <c r="I211" s="3"/>
      <c r="J211" s="3"/>
      <c r="K211" s="3"/>
      <c r="L211" s="3"/>
      <c r="M211" s="4"/>
      <c r="N211" s="3"/>
      <c r="O211" s="4"/>
      <c r="P211" s="3"/>
      <c r="Q211" s="4"/>
      <c r="R211" s="3"/>
      <c r="S211"/>
      <c r="T211"/>
      <c r="U211"/>
      <c r="V211"/>
      <c r="W211"/>
      <c r="X211"/>
      <c r="Y211"/>
      <c r="Z211"/>
      <c r="AA211"/>
      <c r="AB211"/>
      <c r="AC211"/>
      <c r="AD211"/>
      <c r="AE211"/>
      <c r="AF211"/>
      <c r="AG211"/>
      <c r="AH211"/>
    </row>
    <row r="212" spans="1:34" s="10" customFormat="1" x14ac:dyDescent="0.2">
      <c r="A212" s="1"/>
      <c r="B212" s="102"/>
      <c r="C212" s="3"/>
      <c r="D212" s="3"/>
      <c r="E212" s="3"/>
      <c r="F212" s="3"/>
      <c r="G212" s="3"/>
      <c r="H212" s="3"/>
      <c r="I212" s="3"/>
      <c r="J212" s="3"/>
      <c r="K212" s="3"/>
      <c r="L212" s="3"/>
      <c r="M212" s="4"/>
      <c r="N212" s="3"/>
      <c r="O212" s="4"/>
      <c r="P212" s="3"/>
      <c r="Q212" s="4"/>
      <c r="R212" s="3"/>
      <c r="S212"/>
      <c r="T212"/>
      <c r="U212"/>
      <c r="V212"/>
      <c r="W212"/>
      <c r="X212"/>
      <c r="Y212"/>
      <c r="Z212"/>
      <c r="AA212"/>
      <c r="AB212"/>
      <c r="AC212"/>
      <c r="AD212"/>
      <c r="AE212"/>
      <c r="AF212"/>
      <c r="AG212"/>
      <c r="AH212"/>
    </row>
    <row r="213" spans="1:34" s="10" customFormat="1" x14ac:dyDescent="0.2">
      <c r="A213" s="1"/>
      <c r="B213" s="102"/>
      <c r="C213" s="3"/>
      <c r="D213" s="3"/>
      <c r="E213" s="3"/>
      <c r="F213" s="3"/>
      <c r="G213" s="3"/>
      <c r="H213" s="3"/>
      <c r="I213" s="3"/>
      <c r="J213" s="3"/>
      <c r="K213" s="3"/>
      <c r="L213" s="3"/>
      <c r="M213" s="4"/>
      <c r="N213" s="3"/>
      <c r="O213" s="4"/>
      <c r="P213" s="3"/>
      <c r="Q213" s="4"/>
      <c r="R213" s="3"/>
      <c r="S213"/>
      <c r="T213"/>
      <c r="U213"/>
      <c r="V213"/>
      <c r="W213"/>
      <c r="X213"/>
      <c r="Y213"/>
      <c r="Z213"/>
      <c r="AA213"/>
      <c r="AB213"/>
      <c r="AC213"/>
      <c r="AD213"/>
      <c r="AE213"/>
      <c r="AF213"/>
      <c r="AG213"/>
      <c r="AH213"/>
    </row>
    <row r="214" spans="1:34" s="10" customFormat="1" x14ac:dyDescent="0.2">
      <c r="A214" s="1"/>
      <c r="B214" s="102"/>
      <c r="C214" s="3"/>
      <c r="D214" s="3"/>
      <c r="E214" s="3"/>
      <c r="F214" s="3"/>
      <c r="G214" s="3"/>
      <c r="H214" s="3"/>
      <c r="I214" s="3"/>
      <c r="J214" s="3"/>
      <c r="K214" s="3"/>
      <c r="L214" s="3"/>
      <c r="M214" s="4"/>
      <c r="N214" s="3"/>
      <c r="O214" s="4"/>
      <c r="P214" s="3"/>
      <c r="Q214" s="4"/>
      <c r="R214" s="3"/>
      <c r="S214"/>
      <c r="T214"/>
      <c r="U214"/>
      <c r="V214"/>
      <c r="W214"/>
      <c r="X214"/>
      <c r="Y214"/>
      <c r="Z214"/>
      <c r="AA214"/>
      <c r="AB214"/>
      <c r="AC214"/>
      <c r="AD214"/>
      <c r="AE214"/>
      <c r="AF214"/>
      <c r="AG214"/>
      <c r="AH214"/>
    </row>
    <row r="215" spans="1:34" s="10" customFormat="1" x14ac:dyDescent="0.2">
      <c r="A215" s="1"/>
      <c r="B215" s="102"/>
      <c r="C215" s="3"/>
      <c r="D215" s="3"/>
      <c r="E215" s="3"/>
      <c r="F215" s="3"/>
      <c r="G215" s="3"/>
      <c r="H215" s="3"/>
      <c r="I215" s="3"/>
      <c r="J215" s="3"/>
      <c r="K215" s="3"/>
      <c r="L215" s="3"/>
      <c r="M215" s="4"/>
      <c r="N215" s="3"/>
      <c r="O215" s="4"/>
      <c r="P215" s="3"/>
      <c r="Q215" s="4"/>
      <c r="R215" s="3"/>
      <c r="S215"/>
      <c r="T215"/>
      <c r="U215"/>
      <c r="V215"/>
      <c r="W215"/>
      <c r="X215"/>
      <c r="Y215"/>
      <c r="Z215"/>
      <c r="AA215"/>
      <c r="AB215"/>
      <c r="AC215"/>
      <c r="AD215"/>
      <c r="AE215"/>
      <c r="AF215"/>
      <c r="AG215"/>
      <c r="AH215"/>
    </row>
    <row r="216" spans="1:34" s="10" customFormat="1" x14ac:dyDescent="0.2">
      <c r="A216" s="1"/>
      <c r="B216" s="102"/>
      <c r="C216" s="3"/>
      <c r="D216" s="3"/>
      <c r="E216" s="3"/>
      <c r="F216" s="3"/>
      <c r="G216" s="3"/>
      <c r="H216" s="3"/>
      <c r="I216" s="3"/>
      <c r="J216" s="3"/>
      <c r="K216" s="3"/>
      <c r="L216" s="3"/>
      <c r="M216" s="4"/>
      <c r="N216" s="3"/>
      <c r="O216" s="4"/>
      <c r="P216" s="3"/>
      <c r="Q216" s="4"/>
      <c r="R216" s="3"/>
      <c r="S216"/>
      <c r="T216"/>
      <c r="U216"/>
      <c r="V216"/>
      <c r="W216"/>
      <c r="X216"/>
      <c r="Y216"/>
      <c r="Z216"/>
      <c r="AA216"/>
      <c r="AB216"/>
      <c r="AC216"/>
      <c r="AD216"/>
      <c r="AE216"/>
      <c r="AF216"/>
      <c r="AG216"/>
      <c r="AH216"/>
    </row>
    <row r="217" spans="1:34" s="10" customFormat="1" x14ac:dyDescent="0.2">
      <c r="A217" s="1"/>
      <c r="B217" s="102"/>
      <c r="C217" s="3"/>
      <c r="D217" s="3"/>
      <c r="E217" s="3"/>
      <c r="F217" s="3"/>
      <c r="G217" s="3"/>
      <c r="H217" s="3"/>
      <c r="I217" s="3"/>
      <c r="J217" s="3"/>
      <c r="K217" s="3"/>
      <c r="L217" s="3"/>
      <c r="M217" s="4"/>
      <c r="N217" s="3"/>
      <c r="O217" s="4"/>
      <c r="P217" s="3"/>
      <c r="Q217" s="4"/>
      <c r="R217" s="3"/>
      <c r="S217"/>
      <c r="T217"/>
      <c r="U217"/>
      <c r="V217"/>
      <c r="W217"/>
      <c r="X217"/>
      <c r="Y217"/>
      <c r="Z217"/>
      <c r="AA217"/>
      <c r="AB217"/>
      <c r="AC217"/>
      <c r="AD217"/>
      <c r="AE217"/>
      <c r="AF217"/>
      <c r="AG217"/>
      <c r="AH217"/>
    </row>
    <row r="218" spans="1:34" s="10" customFormat="1" x14ac:dyDescent="0.2">
      <c r="A218" s="1"/>
      <c r="B218" s="102"/>
      <c r="C218" s="3"/>
      <c r="D218" s="3"/>
      <c r="E218" s="3"/>
      <c r="F218" s="3"/>
      <c r="G218" s="3"/>
      <c r="H218" s="3"/>
      <c r="I218" s="3"/>
      <c r="J218" s="3"/>
      <c r="K218" s="3"/>
      <c r="L218" s="3"/>
      <c r="M218" s="4"/>
      <c r="N218" s="3"/>
      <c r="O218" s="4"/>
      <c r="P218" s="3"/>
      <c r="Q218" s="4"/>
      <c r="R218" s="3"/>
      <c r="S218"/>
      <c r="T218"/>
      <c r="U218"/>
      <c r="V218"/>
      <c r="W218"/>
      <c r="X218"/>
      <c r="Y218"/>
      <c r="Z218"/>
      <c r="AA218"/>
      <c r="AB218"/>
      <c r="AC218"/>
      <c r="AD218"/>
      <c r="AE218"/>
      <c r="AF218"/>
      <c r="AG218"/>
      <c r="AH218"/>
    </row>
    <row r="219" spans="1:34" s="10" customFormat="1" x14ac:dyDescent="0.2">
      <c r="A219" s="1"/>
      <c r="B219" s="102"/>
      <c r="C219" s="3"/>
      <c r="D219" s="3"/>
      <c r="E219" s="3"/>
      <c r="F219" s="3"/>
      <c r="G219" s="3"/>
      <c r="H219" s="3"/>
      <c r="I219" s="3"/>
      <c r="J219" s="3"/>
      <c r="K219" s="3"/>
      <c r="L219" s="3"/>
      <c r="M219" s="4"/>
      <c r="N219" s="3"/>
      <c r="O219" s="4"/>
      <c r="P219" s="3"/>
      <c r="Q219" s="4"/>
      <c r="R219" s="3"/>
      <c r="S219"/>
      <c r="T219"/>
      <c r="U219"/>
      <c r="V219"/>
      <c r="W219"/>
      <c r="X219"/>
      <c r="Y219"/>
      <c r="Z219"/>
      <c r="AA219"/>
      <c r="AB219"/>
      <c r="AC219"/>
      <c r="AD219"/>
      <c r="AE219"/>
      <c r="AF219"/>
      <c r="AG219"/>
      <c r="AH219"/>
    </row>
    <row r="220" spans="1:34" s="10" customFormat="1" x14ac:dyDescent="0.2">
      <c r="A220" s="1"/>
      <c r="B220" s="102"/>
      <c r="C220" s="3"/>
      <c r="D220" s="3"/>
      <c r="E220" s="3"/>
      <c r="F220" s="3"/>
      <c r="G220" s="3"/>
      <c r="H220" s="3"/>
      <c r="I220" s="3"/>
      <c r="J220" s="3"/>
      <c r="K220" s="3"/>
      <c r="L220" s="3"/>
      <c r="M220" s="4"/>
      <c r="N220" s="3"/>
      <c r="O220" s="4"/>
      <c r="P220" s="3"/>
      <c r="Q220" s="4"/>
      <c r="R220" s="3"/>
      <c r="S220"/>
      <c r="T220"/>
      <c r="U220"/>
      <c r="V220"/>
      <c r="W220"/>
      <c r="X220"/>
      <c r="Y220"/>
      <c r="Z220"/>
      <c r="AA220"/>
      <c r="AB220"/>
      <c r="AC220"/>
      <c r="AD220"/>
      <c r="AE220"/>
      <c r="AF220"/>
      <c r="AG220"/>
      <c r="AH220"/>
    </row>
    <row r="221" spans="1:34" s="10" customFormat="1" x14ac:dyDescent="0.2">
      <c r="A221" s="1"/>
      <c r="B221" s="102"/>
      <c r="C221" s="3"/>
      <c r="D221" s="3"/>
      <c r="E221" s="3"/>
      <c r="F221" s="3"/>
      <c r="G221" s="3"/>
      <c r="H221" s="3"/>
      <c r="I221" s="3"/>
      <c r="J221" s="3"/>
      <c r="K221" s="3"/>
      <c r="L221" s="3"/>
      <c r="M221" s="4"/>
      <c r="N221" s="3"/>
      <c r="O221" s="4"/>
      <c r="P221" s="3"/>
      <c r="Q221" s="4"/>
      <c r="R221" s="3"/>
      <c r="S221"/>
      <c r="T221"/>
      <c r="U221"/>
      <c r="V221"/>
      <c r="W221"/>
      <c r="X221"/>
      <c r="Y221"/>
      <c r="Z221"/>
      <c r="AA221"/>
      <c r="AB221"/>
      <c r="AC221"/>
      <c r="AD221"/>
      <c r="AE221"/>
      <c r="AF221"/>
      <c r="AG221"/>
      <c r="AH221"/>
    </row>
    <row r="222" spans="1:34" s="10" customFormat="1" x14ac:dyDescent="0.2">
      <c r="A222" s="1"/>
      <c r="B222" s="102"/>
      <c r="C222" s="3"/>
      <c r="D222" s="3"/>
      <c r="E222" s="3"/>
      <c r="F222" s="3"/>
      <c r="G222" s="3"/>
      <c r="H222" s="3"/>
      <c r="I222" s="3"/>
      <c r="J222" s="3"/>
      <c r="K222" s="3"/>
      <c r="L222" s="3"/>
      <c r="M222" s="4"/>
      <c r="N222" s="3"/>
      <c r="O222" s="4"/>
      <c r="P222" s="3"/>
      <c r="Q222" s="4"/>
      <c r="R222" s="3"/>
      <c r="S222"/>
      <c r="T222"/>
      <c r="U222"/>
      <c r="V222"/>
      <c r="W222"/>
      <c r="X222"/>
      <c r="Y222"/>
      <c r="Z222"/>
      <c r="AA222"/>
      <c r="AB222"/>
      <c r="AC222"/>
      <c r="AD222"/>
      <c r="AE222"/>
      <c r="AF222"/>
      <c r="AG222"/>
      <c r="AH222"/>
    </row>
    <row r="223" spans="1:34" s="10" customFormat="1" x14ac:dyDescent="0.2">
      <c r="A223" s="1"/>
      <c r="B223" s="102"/>
      <c r="C223" s="3"/>
      <c r="D223" s="3"/>
      <c r="E223" s="3"/>
      <c r="F223" s="3"/>
      <c r="G223" s="3"/>
      <c r="H223" s="3"/>
      <c r="I223" s="3"/>
      <c r="J223" s="3"/>
      <c r="K223" s="3"/>
      <c r="L223" s="3"/>
      <c r="M223" s="4"/>
      <c r="N223" s="3"/>
      <c r="O223" s="4"/>
      <c r="P223" s="3"/>
      <c r="Q223" s="4"/>
      <c r="R223" s="3"/>
      <c r="S223"/>
      <c r="T223"/>
      <c r="U223"/>
      <c r="V223"/>
      <c r="W223"/>
      <c r="X223"/>
      <c r="Y223"/>
      <c r="Z223"/>
      <c r="AA223"/>
      <c r="AB223"/>
      <c r="AC223"/>
      <c r="AD223"/>
      <c r="AE223"/>
      <c r="AF223"/>
      <c r="AG223"/>
      <c r="AH223"/>
    </row>
    <row r="224" spans="1:34" s="10" customFormat="1" x14ac:dyDescent="0.2">
      <c r="A224" s="1"/>
      <c r="B224" s="102"/>
      <c r="C224" s="3"/>
      <c r="D224" s="3"/>
      <c r="E224" s="3"/>
      <c r="F224" s="3"/>
      <c r="G224" s="3"/>
      <c r="H224" s="3"/>
      <c r="I224" s="3"/>
      <c r="J224" s="3"/>
      <c r="K224" s="3"/>
      <c r="L224" s="3"/>
      <c r="M224" s="4"/>
      <c r="N224" s="3"/>
      <c r="O224" s="4"/>
      <c r="P224" s="3"/>
      <c r="Q224" s="4"/>
      <c r="R224" s="3"/>
      <c r="S224"/>
      <c r="T224"/>
      <c r="U224"/>
      <c r="V224"/>
      <c r="W224"/>
      <c r="X224"/>
      <c r="Y224"/>
      <c r="Z224"/>
      <c r="AA224"/>
      <c r="AB224"/>
      <c r="AC224"/>
      <c r="AD224"/>
      <c r="AE224"/>
      <c r="AF224"/>
      <c r="AG224"/>
      <c r="AH224"/>
    </row>
    <row r="225" spans="1:34" s="10" customFormat="1" x14ac:dyDescent="0.2">
      <c r="A225" s="1"/>
      <c r="B225" s="102"/>
      <c r="C225" s="3"/>
      <c r="D225" s="3"/>
      <c r="E225" s="3"/>
      <c r="F225" s="3"/>
      <c r="G225" s="3"/>
      <c r="H225" s="3"/>
      <c r="I225" s="3"/>
      <c r="J225" s="3"/>
      <c r="K225" s="3"/>
      <c r="L225" s="3"/>
      <c r="M225" s="4"/>
      <c r="N225" s="3"/>
      <c r="O225" s="4"/>
      <c r="P225" s="3"/>
      <c r="Q225" s="4"/>
      <c r="R225" s="3"/>
      <c r="S225"/>
      <c r="T225"/>
      <c r="U225"/>
      <c r="V225"/>
      <c r="W225"/>
      <c r="X225"/>
      <c r="Y225"/>
      <c r="Z225"/>
      <c r="AA225"/>
      <c r="AB225"/>
      <c r="AC225"/>
      <c r="AD225"/>
      <c r="AE225"/>
      <c r="AF225"/>
      <c r="AG225"/>
      <c r="AH225"/>
    </row>
    <row r="226" spans="1:34" s="10" customFormat="1" x14ac:dyDescent="0.2">
      <c r="A226" s="1"/>
      <c r="B226" s="102"/>
      <c r="C226" s="3"/>
      <c r="D226" s="3"/>
      <c r="E226" s="3"/>
      <c r="F226" s="3"/>
      <c r="G226" s="3"/>
      <c r="H226" s="3"/>
      <c r="I226" s="3"/>
      <c r="J226" s="3"/>
      <c r="K226" s="3"/>
      <c r="L226" s="3"/>
      <c r="M226" s="4"/>
      <c r="N226" s="3"/>
      <c r="O226" s="4"/>
      <c r="P226" s="3"/>
      <c r="Q226" s="4"/>
      <c r="R226" s="3"/>
      <c r="S226"/>
      <c r="T226"/>
      <c r="U226"/>
      <c r="V226"/>
      <c r="W226"/>
      <c r="X226"/>
      <c r="Y226"/>
      <c r="Z226"/>
      <c r="AA226"/>
      <c r="AB226"/>
      <c r="AC226"/>
      <c r="AD226"/>
      <c r="AE226"/>
      <c r="AF226"/>
      <c r="AG226"/>
      <c r="AH226"/>
    </row>
    <row r="227" spans="1:34" s="10" customFormat="1" x14ac:dyDescent="0.2">
      <c r="A227" s="1"/>
      <c r="B227" s="102"/>
      <c r="C227" s="3"/>
      <c r="D227" s="3"/>
      <c r="E227" s="3"/>
      <c r="F227" s="3"/>
      <c r="G227" s="3"/>
      <c r="H227" s="3"/>
      <c r="I227" s="3"/>
      <c r="J227" s="3"/>
      <c r="K227" s="3"/>
      <c r="L227" s="3"/>
      <c r="M227" s="4"/>
      <c r="N227" s="3"/>
      <c r="O227" s="4"/>
      <c r="P227" s="3"/>
      <c r="Q227" s="4"/>
      <c r="R227" s="3"/>
      <c r="S227"/>
      <c r="T227"/>
      <c r="U227"/>
      <c r="V227"/>
      <c r="W227"/>
      <c r="X227"/>
      <c r="Y227"/>
      <c r="Z227"/>
      <c r="AA227"/>
      <c r="AB227"/>
      <c r="AC227"/>
      <c r="AD227"/>
      <c r="AE227"/>
      <c r="AF227"/>
      <c r="AG227"/>
      <c r="AH227"/>
    </row>
    <row r="228" spans="1:34" s="10" customFormat="1" x14ac:dyDescent="0.2">
      <c r="A228" s="1"/>
      <c r="B228" s="102"/>
      <c r="C228" s="3"/>
      <c r="D228" s="3"/>
      <c r="E228" s="3"/>
      <c r="F228" s="3"/>
      <c r="G228" s="3"/>
      <c r="H228" s="3"/>
      <c r="I228" s="3"/>
      <c r="J228" s="3"/>
      <c r="K228" s="3"/>
      <c r="L228" s="3"/>
      <c r="M228" s="4"/>
      <c r="N228" s="3"/>
      <c r="O228" s="4"/>
      <c r="P228" s="3"/>
      <c r="Q228" s="4"/>
      <c r="R228" s="3"/>
      <c r="S228"/>
      <c r="T228"/>
      <c r="U228"/>
      <c r="V228"/>
      <c r="W228"/>
      <c r="X228"/>
      <c r="Y228"/>
      <c r="Z228"/>
      <c r="AA228"/>
      <c r="AB228"/>
      <c r="AC228"/>
      <c r="AD228"/>
      <c r="AE228"/>
      <c r="AF228"/>
      <c r="AG228"/>
      <c r="AH228"/>
    </row>
    <row r="229" spans="1:34" s="10" customFormat="1" x14ac:dyDescent="0.2">
      <c r="A229" s="1"/>
      <c r="B229" s="102"/>
      <c r="C229" s="3"/>
      <c r="D229" s="3"/>
      <c r="E229" s="3"/>
      <c r="F229" s="3"/>
      <c r="G229" s="3"/>
      <c r="H229" s="3"/>
      <c r="I229" s="3"/>
      <c r="J229" s="3"/>
      <c r="K229" s="3"/>
      <c r="L229" s="3"/>
      <c r="M229" s="4"/>
      <c r="N229" s="3"/>
      <c r="O229" s="4"/>
      <c r="P229" s="3"/>
      <c r="Q229" s="4"/>
      <c r="R229" s="3"/>
      <c r="S229"/>
      <c r="T229"/>
      <c r="U229"/>
      <c r="V229"/>
      <c r="W229"/>
      <c r="X229"/>
      <c r="Y229"/>
      <c r="Z229"/>
      <c r="AA229"/>
      <c r="AB229"/>
      <c r="AC229"/>
      <c r="AD229"/>
      <c r="AE229"/>
      <c r="AF229"/>
      <c r="AG229"/>
      <c r="AH229"/>
    </row>
    <row r="230" spans="1:34" s="10" customFormat="1" x14ac:dyDescent="0.2">
      <c r="A230" s="1"/>
      <c r="B230" s="102"/>
      <c r="C230" s="3"/>
      <c r="D230" s="3"/>
      <c r="E230" s="3"/>
      <c r="F230" s="3"/>
      <c r="G230" s="3"/>
      <c r="H230" s="3"/>
      <c r="I230" s="3"/>
      <c r="J230" s="3"/>
      <c r="K230" s="3"/>
      <c r="L230" s="3"/>
      <c r="M230" s="4"/>
      <c r="N230" s="3"/>
      <c r="O230" s="4"/>
      <c r="P230" s="3"/>
      <c r="Q230" s="4"/>
      <c r="R230" s="3"/>
      <c r="S230"/>
      <c r="T230"/>
      <c r="U230"/>
      <c r="V230"/>
      <c r="W230"/>
      <c r="X230"/>
      <c r="Y230"/>
      <c r="Z230"/>
      <c r="AA230"/>
      <c r="AB230"/>
      <c r="AC230"/>
      <c r="AD230"/>
      <c r="AE230"/>
      <c r="AF230"/>
      <c r="AG230"/>
      <c r="AH230"/>
    </row>
    <row r="231" spans="1:34" s="10" customFormat="1" x14ac:dyDescent="0.2">
      <c r="A231" s="1"/>
      <c r="B231" s="102"/>
      <c r="C231" s="3"/>
      <c r="D231" s="3"/>
      <c r="E231" s="3"/>
      <c r="F231" s="3"/>
      <c r="G231" s="3"/>
      <c r="H231" s="3"/>
      <c r="I231" s="3"/>
      <c r="J231" s="3"/>
      <c r="K231" s="3"/>
      <c r="L231" s="3"/>
      <c r="M231" s="4"/>
      <c r="N231" s="3"/>
      <c r="O231" s="4"/>
      <c r="P231" s="3"/>
      <c r="Q231" s="4"/>
      <c r="R231" s="3"/>
      <c r="S231"/>
      <c r="T231"/>
      <c r="U231"/>
      <c r="V231"/>
      <c r="W231"/>
      <c r="X231"/>
      <c r="Y231"/>
      <c r="Z231"/>
      <c r="AA231"/>
      <c r="AB231"/>
      <c r="AC231"/>
      <c r="AD231"/>
      <c r="AE231"/>
      <c r="AF231"/>
      <c r="AG231"/>
      <c r="AH231"/>
    </row>
    <row r="232" spans="1:34" s="10" customFormat="1" x14ac:dyDescent="0.2">
      <c r="A232" s="1"/>
      <c r="B232" s="102"/>
      <c r="C232" s="3"/>
      <c r="D232" s="3"/>
      <c r="E232" s="3"/>
      <c r="F232" s="3"/>
      <c r="G232" s="3"/>
      <c r="H232" s="3"/>
      <c r="I232" s="3"/>
      <c r="J232" s="3"/>
      <c r="K232" s="3"/>
      <c r="L232" s="3"/>
      <c r="M232" s="4"/>
      <c r="N232" s="3"/>
      <c r="O232" s="4"/>
      <c r="P232" s="3"/>
      <c r="Q232" s="4"/>
      <c r="R232" s="3"/>
      <c r="S232"/>
      <c r="T232"/>
      <c r="U232"/>
      <c r="V232"/>
      <c r="W232"/>
      <c r="X232"/>
      <c r="Y232"/>
      <c r="Z232"/>
      <c r="AA232"/>
      <c r="AB232"/>
      <c r="AC232"/>
      <c r="AD232"/>
      <c r="AE232"/>
      <c r="AF232"/>
      <c r="AG232"/>
      <c r="AH232"/>
    </row>
    <row r="233" spans="1:34" s="10" customFormat="1" x14ac:dyDescent="0.2">
      <c r="A233" s="1"/>
      <c r="B233" s="102"/>
      <c r="C233" s="3"/>
      <c r="D233" s="3"/>
      <c r="E233" s="3"/>
      <c r="F233" s="3"/>
      <c r="G233" s="3"/>
      <c r="H233" s="3"/>
      <c r="I233" s="3"/>
      <c r="J233" s="3"/>
      <c r="K233" s="3"/>
      <c r="L233" s="3"/>
      <c r="M233" s="4"/>
      <c r="N233" s="3"/>
      <c r="O233" s="4"/>
      <c r="P233" s="3"/>
      <c r="Q233" s="4"/>
      <c r="R233" s="3"/>
      <c r="S233"/>
      <c r="T233"/>
      <c r="U233"/>
      <c r="V233"/>
      <c r="W233"/>
      <c r="X233"/>
      <c r="Y233"/>
      <c r="Z233"/>
      <c r="AA233"/>
      <c r="AB233"/>
      <c r="AC233"/>
      <c r="AD233"/>
      <c r="AE233"/>
      <c r="AF233"/>
      <c r="AG233"/>
      <c r="AH233"/>
    </row>
    <row r="234" spans="1:34" s="10" customFormat="1" x14ac:dyDescent="0.2">
      <c r="A234" s="1"/>
      <c r="B234" s="102"/>
      <c r="C234" s="3"/>
      <c r="D234" s="3"/>
      <c r="E234" s="3"/>
      <c r="F234" s="3"/>
      <c r="G234" s="3"/>
      <c r="H234" s="3"/>
      <c r="I234" s="3"/>
      <c r="J234" s="3"/>
      <c r="K234" s="3"/>
      <c r="L234" s="3"/>
      <c r="M234" s="4"/>
      <c r="N234" s="3"/>
      <c r="O234" s="4"/>
      <c r="P234" s="3"/>
      <c r="Q234" s="4"/>
      <c r="R234" s="3"/>
      <c r="S234"/>
      <c r="T234"/>
      <c r="U234"/>
      <c r="V234"/>
      <c r="W234"/>
      <c r="X234"/>
      <c r="Y234"/>
      <c r="Z234"/>
      <c r="AA234"/>
      <c r="AB234"/>
      <c r="AC234"/>
      <c r="AD234"/>
      <c r="AE234"/>
      <c r="AF234"/>
      <c r="AG234"/>
      <c r="AH234"/>
    </row>
    <row r="235" spans="1:34" s="10" customFormat="1" x14ac:dyDescent="0.2">
      <c r="A235" s="1"/>
      <c r="B235" s="102"/>
      <c r="C235" s="3"/>
      <c r="D235" s="3"/>
      <c r="E235" s="3"/>
      <c r="F235" s="3"/>
      <c r="G235" s="3"/>
      <c r="H235" s="3"/>
      <c r="I235" s="3"/>
      <c r="J235" s="3"/>
      <c r="K235" s="3"/>
      <c r="L235" s="3"/>
      <c r="M235" s="4"/>
      <c r="N235" s="3"/>
      <c r="O235" s="4"/>
      <c r="P235" s="3"/>
      <c r="Q235" s="4"/>
      <c r="R235" s="3"/>
      <c r="S235"/>
      <c r="T235"/>
      <c r="U235"/>
      <c r="V235"/>
      <c r="W235"/>
      <c r="X235"/>
      <c r="Y235"/>
      <c r="Z235"/>
      <c r="AA235"/>
      <c r="AB235"/>
      <c r="AC235"/>
      <c r="AD235"/>
      <c r="AE235"/>
      <c r="AF235"/>
      <c r="AG235"/>
      <c r="AH235"/>
    </row>
    <row r="236" spans="1:34" s="10" customFormat="1" x14ac:dyDescent="0.2">
      <c r="A236" s="1"/>
      <c r="B236" s="102"/>
      <c r="C236" s="3"/>
      <c r="D236" s="3"/>
      <c r="E236" s="3"/>
      <c r="F236" s="3"/>
      <c r="G236" s="3"/>
      <c r="H236" s="3"/>
      <c r="I236" s="3"/>
      <c r="J236" s="3"/>
      <c r="K236" s="3"/>
      <c r="L236" s="3"/>
      <c r="M236" s="4"/>
      <c r="N236" s="3"/>
      <c r="O236" s="4"/>
      <c r="P236" s="3"/>
      <c r="Q236" s="4"/>
      <c r="R236" s="3"/>
      <c r="S236"/>
      <c r="T236"/>
      <c r="U236"/>
      <c r="V236"/>
      <c r="W236"/>
      <c r="X236"/>
      <c r="Y236"/>
      <c r="Z236"/>
      <c r="AA236"/>
      <c r="AB236"/>
      <c r="AC236"/>
      <c r="AD236"/>
      <c r="AE236"/>
      <c r="AF236"/>
      <c r="AG236"/>
      <c r="AH236"/>
    </row>
    <row r="237" spans="1:34" s="10" customFormat="1" x14ac:dyDescent="0.2">
      <c r="A237" s="1"/>
      <c r="B237" s="102"/>
      <c r="C237" s="3"/>
      <c r="D237" s="3"/>
      <c r="E237" s="3"/>
      <c r="F237" s="3"/>
      <c r="G237" s="3"/>
      <c r="H237" s="3"/>
      <c r="I237" s="3"/>
      <c r="J237" s="3"/>
      <c r="K237" s="3"/>
      <c r="L237" s="3"/>
      <c r="M237" s="4"/>
      <c r="N237" s="3"/>
      <c r="O237" s="4"/>
      <c r="P237" s="3"/>
      <c r="Q237" s="4"/>
      <c r="R237" s="3"/>
      <c r="S237"/>
      <c r="T237"/>
      <c r="U237"/>
      <c r="V237"/>
      <c r="W237"/>
      <c r="X237"/>
      <c r="Y237"/>
      <c r="Z237"/>
      <c r="AA237"/>
      <c r="AB237"/>
      <c r="AC237"/>
      <c r="AD237"/>
      <c r="AE237"/>
      <c r="AF237"/>
      <c r="AG237"/>
      <c r="AH237"/>
    </row>
    <row r="238" spans="1:34" s="10" customFormat="1" x14ac:dyDescent="0.2">
      <c r="A238" s="1"/>
      <c r="B238" s="102"/>
      <c r="C238" s="3"/>
      <c r="D238" s="3"/>
      <c r="E238" s="3"/>
      <c r="F238" s="3"/>
      <c r="G238" s="3"/>
      <c r="H238" s="3"/>
      <c r="I238" s="3"/>
      <c r="J238" s="3"/>
      <c r="K238" s="3"/>
      <c r="L238" s="3"/>
      <c r="M238" s="4"/>
      <c r="N238" s="3"/>
      <c r="O238" s="4"/>
      <c r="P238" s="3"/>
      <c r="Q238" s="4"/>
      <c r="R238" s="3"/>
      <c r="S238"/>
      <c r="T238"/>
      <c r="U238"/>
      <c r="V238"/>
      <c r="W238"/>
      <c r="X238"/>
      <c r="Y238"/>
      <c r="Z238"/>
      <c r="AA238"/>
      <c r="AB238"/>
      <c r="AC238"/>
      <c r="AD238"/>
      <c r="AE238"/>
      <c r="AF238"/>
      <c r="AG238"/>
      <c r="AH238"/>
    </row>
    <row r="239" spans="1:34" s="10" customFormat="1" x14ac:dyDescent="0.2">
      <c r="A239" s="1"/>
      <c r="B239" s="102"/>
      <c r="C239" s="3"/>
      <c r="D239" s="3"/>
      <c r="E239" s="3"/>
      <c r="F239" s="3"/>
      <c r="G239" s="3"/>
      <c r="H239" s="3"/>
      <c r="I239" s="3"/>
      <c r="J239" s="3"/>
      <c r="K239" s="3"/>
      <c r="L239" s="3"/>
      <c r="M239" s="4"/>
      <c r="N239" s="3"/>
      <c r="O239" s="4"/>
      <c r="P239" s="3"/>
      <c r="Q239" s="4"/>
      <c r="R239" s="3"/>
      <c r="S239"/>
      <c r="T239"/>
      <c r="U239"/>
      <c r="V239"/>
      <c r="W239"/>
      <c r="X239"/>
      <c r="Y239"/>
      <c r="Z239"/>
      <c r="AA239"/>
      <c r="AB239"/>
      <c r="AC239"/>
      <c r="AD239"/>
      <c r="AE239"/>
      <c r="AF239"/>
      <c r="AG239"/>
      <c r="AH239"/>
    </row>
    <row r="240" spans="1:34" s="10" customFormat="1" x14ac:dyDescent="0.2">
      <c r="A240" s="1"/>
      <c r="B240" s="102"/>
      <c r="C240" s="3"/>
      <c r="D240" s="3"/>
      <c r="E240" s="3"/>
      <c r="F240" s="3"/>
      <c r="G240" s="3"/>
      <c r="H240" s="3"/>
      <c r="I240" s="3"/>
      <c r="J240" s="3"/>
      <c r="K240" s="3"/>
      <c r="L240" s="3"/>
      <c r="M240" s="4"/>
      <c r="N240" s="3"/>
      <c r="O240" s="4"/>
      <c r="P240" s="3"/>
      <c r="Q240" s="4"/>
      <c r="R240" s="3"/>
      <c r="S240"/>
      <c r="T240"/>
      <c r="U240"/>
      <c r="V240"/>
      <c r="W240"/>
      <c r="X240"/>
      <c r="Y240"/>
      <c r="Z240"/>
      <c r="AA240"/>
      <c r="AB240"/>
      <c r="AC240"/>
      <c r="AD240"/>
      <c r="AE240"/>
      <c r="AF240"/>
      <c r="AG240"/>
      <c r="AH240"/>
    </row>
    <row r="241" spans="1:34" s="10" customFormat="1" x14ac:dyDescent="0.2">
      <c r="A241" s="1"/>
      <c r="B241" s="102"/>
      <c r="C241" s="3"/>
      <c r="D241" s="3"/>
      <c r="E241" s="3"/>
      <c r="F241" s="3"/>
      <c r="G241" s="3"/>
      <c r="H241" s="3"/>
      <c r="I241" s="3"/>
      <c r="J241" s="3"/>
      <c r="K241" s="3"/>
      <c r="L241" s="3"/>
      <c r="M241" s="4"/>
      <c r="N241" s="3"/>
      <c r="O241" s="4"/>
      <c r="P241" s="3"/>
      <c r="Q241" s="4"/>
      <c r="R241" s="3"/>
      <c r="S241"/>
      <c r="T241"/>
      <c r="U241"/>
      <c r="V241"/>
      <c r="W241"/>
      <c r="X241"/>
      <c r="Y241"/>
      <c r="Z241"/>
      <c r="AA241"/>
      <c r="AB241"/>
      <c r="AC241"/>
      <c r="AD241"/>
      <c r="AE241"/>
      <c r="AF241"/>
      <c r="AG241"/>
      <c r="AH241"/>
    </row>
    <row r="242" spans="1:34" s="10" customFormat="1" x14ac:dyDescent="0.2">
      <c r="A242" s="1"/>
      <c r="B242" s="102"/>
      <c r="C242" s="3"/>
      <c r="D242" s="3"/>
      <c r="E242" s="3"/>
      <c r="F242" s="3"/>
      <c r="G242" s="3"/>
      <c r="H242" s="3"/>
      <c r="I242" s="3"/>
      <c r="J242" s="3"/>
      <c r="K242" s="3"/>
      <c r="L242" s="3"/>
      <c r="M242" s="4"/>
      <c r="N242" s="3"/>
      <c r="O242" s="4"/>
      <c r="P242" s="3"/>
      <c r="Q242" s="4"/>
      <c r="R242" s="3"/>
      <c r="S242"/>
      <c r="T242"/>
      <c r="U242"/>
      <c r="V242"/>
      <c r="W242"/>
      <c r="X242"/>
      <c r="Y242"/>
      <c r="Z242"/>
      <c r="AA242"/>
      <c r="AB242"/>
      <c r="AC242"/>
      <c r="AD242"/>
      <c r="AE242"/>
      <c r="AF242"/>
      <c r="AG242"/>
      <c r="AH242"/>
    </row>
    <row r="243" spans="1:34" s="10" customFormat="1" x14ac:dyDescent="0.2">
      <c r="A243" s="1"/>
      <c r="B243" s="102"/>
      <c r="C243" s="3"/>
      <c r="D243" s="3"/>
      <c r="E243" s="3"/>
      <c r="F243" s="3"/>
      <c r="G243" s="3"/>
      <c r="H243" s="3"/>
      <c r="I243" s="3"/>
      <c r="J243" s="3"/>
      <c r="K243" s="3"/>
      <c r="L243" s="3"/>
      <c r="M243" s="4"/>
      <c r="N243" s="3"/>
      <c r="O243" s="4"/>
      <c r="P243" s="3"/>
      <c r="Q243" s="4"/>
      <c r="R243" s="3"/>
      <c r="S243"/>
      <c r="T243"/>
      <c r="U243"/>
      <c r="V243"/>
      <c r="W243"/>
      <c r="X243"/>
      <c r="Y243"/>
      <c r="Z243"/>
      <c r="AA243"/>
      <c r="AB243"/>
      <c r="AC243"/>
      <c r="AD243"/>
      <c r="AE243"/>
      <c r="AF243"/>
      <c r="AG243"/>
      <c r="AH243"/>
    </row>
    <row r="244" spans="1:34" s="10" customFormat="1" x14ac:dyDescent="0.2">
      <c r="A244" s="1"/>
      <c r="B244" s="102"/>
      <c r="C244" s="3"/>
      <c r="D244" s="3"/>
      <c r="E244" s="3"/>
      <c r="F244" s="3"/>
      <c r="G244" s="3"/>
      <c r="H244" s="3"/>
      <c r="I244" s="3"/>
      <c r="J244" s="3"/>
      <c r="K244" s="3"/>
      <c r="L244" s="3"/>
      <c r="M244" s="4"/>
      <c r="N244" s="3"/>
      <c r="O244" s="4"/>
      <c r="P244" s="3"/>
      <c r="Q244" s="4"/>
      <c r="R244" s="3"/>
      <c r="S244"/>
      <c r="T244"/>
      <c r="U244"/>
      <c r="V244"/>
      <c r="W244"/>
      <c r="X244"/>
      <c r="Y244"/>
      <c r="Z244"/>
      <c r="AA244"/>
      <c r="AB244"/>
      <c r="AC244"/>
      <c r="AD244"/>
      <c r="AE244"/>
      <c r="AF244"/>
      <c r="AG244"/>
      <c r="AH244"/>
    </row>
    <row r="245" spans="1:34" s="10" customFormat="1" x14ac:dyDescent="0.2">
      <c r="A245" s="1"/>
      <c r="B245" s="102"/>
      <c r="C245" s="3"/>
      <c r="D245" s="3"/>
      <c r="E245" s="3"/>
      <c r="F245" s="3"/>
      <c r="G245" s="3"/>
      <c r="H245" s="3"/>
      <c r="I245" s="3"/>
      <c r="J245" s="3"/>
      <c r="K245" s="3"/>
      <c r="L245" s="3"/>
      <c r="M245" s="4"/>
      <c r="N245" s="3"/>
      <c r="O245" s="4"/>
      <c r="P245" s="3"/>
      <c r="Q245" s="4"/>
      <c r="R245" s="3"/>
      <c r="S245"/>
      <c r="T245"/>
      <c r="U245"/>
      <c r="V245"/>
      <c r="W245"/>
      <c r="X245"/>
      <c r="Y245"/>
      <c r="Z245"/>
      <c r="AA245"/>
      <c r="AB245"/>
      <c r="AC245"/>
      <c r="AD245"/>
      <c r="AE245"/>
      <c r="AF245"/>
      <c r="AG245"/>
      <c r="AH245"/>
    </row>
    <row r="246" spans="1:34" s="10" customFormat="1" x14ac:dyDescent="0.2">
      <c r="A246" s="1"/>
      <c r="B246" s="102"/>
      <c r="C246" s="3"/>
      <c r="D246" s="3"/>
      <c r="E246" s="3"/>
      <c r="F246" s="3"/>
      <c r="G246" s="3"/>
      <c r="H246" s="3"/>
      <c r="I246" s="3"/>
      <c r="J246" s="3"/>
      <c r="K246" s="3"/>
      <c r="L246" s="3"/>
      <c r="M246" s="4"/>
      <c r="N246" s="3"/>
      <c r="O246" s="4"/>
      <c r="P246" s="3"/>
      <c r="Q246" s="4"/>
      <c r="R246" s="3"/>
      <c r="S246"/>
      <c r="T246"/>
      <c r="U246"/>
      <c r="V246"/>
      <c r="W246"/>
      <c r="X246"/>
      <c r="Y246"/>
      <c r="Z246"/>
      <c r="AA246"/>
      <c r="AB246"/>
      <c r="AC246"/>
      <c r="AD246"/>
      <c r="AE246"/>
      <c r="AF246"/>
      <c r="AG246"/>
      <c r="AH246"/>
    </row>
    <row r="247" spans="1:34" s="10" customFormat="1" x14ac:dyDescent="0.2">
      <c r="A247" s="1"/>
      <c r="B247" s="102"/>
      <c r="C247" s="3"/>
      <c r="D247" s="3"/>
      <c r="E247" s="3"/>
      <c r="F247" s="3"/>
      <c r="G247" s="3"/>
      <c r="H247" s="3"/>
      <c r="I247" s="3"/>
      <c r="J247" s="3"/>
      <c r="K247" s="3"/>
      <c r="L247" s="3"/>
      <c r="M247" s="4"/>
      <c r="N247" s="3"/>
      <c r="O247" s="4"/>
      <c r="P247" s="3"/>
      <c r="Q247" s="4"/>
      <c r="R247" s="3"/>
      <c r="S247"/>
      <c r="T247"/>
      <c r="U247"/>
      <c r="V247"/>
      <c r="W247"/>
      <c r="X247"/>
      <c r="Y247"/>
      <c r="Z247"/>
      <c r="AA247"/>
      <c r="AB247"/>
      <c r="AC247"/>
      <c r="AD247"/>
      <c r="AE247"/>
      <c r="AF247"/>
      <c r="AG247"/>
      <c r="AH247"/>
    </row>
    <row r="248" spans="1:34" s="10" customFormat="1" x14ac:dyDescent="0.2">
      <c r="A248" s="1"/>
      <c r="B248" s="102"/>
      <c r="C248" s="3"/>
      <c r="D248" s="3"/>
      <c r="E248" s="3"/>
      <c r="F248" s="3"/>
      <c r="G248" s="3"/>
      <c r="H248" s="3"/>
      <c r="I248" s="3"/>
      <c r="J248" s="3"/>
      <c r="K248" s="3"/>
      <c r="L248" s="3"/>
      <c r="M248" s="4"/>
      <c r="N248" s="3"/>
      <c r="O248" s="4"/>
      <c r="P248" s="3"/>
      <c r="Q248" s="4"/>
      <c r="R248" s="3"/>
      <c r="S248"/>
      <c r="T248"/>
      <c r="U248"/>
      <c r="V248"/>
      <c r="W248"/>
      <c r="X248"/>
      <c r="Y248"/>
      <c r="Z248"/>
      <c r="AA248"/>
      <c r="AB248"/>
      <c r="AC248"/>
      <c r="AD248"/>
      <c r="AE248"/>
      <c r="AF248"/>
      <c r="AG248"/>
      <c r="AH248"/>
    </row>
    <row r="249" spans="1:34" s="10" customFormat="1" x14ac:dyDescent="0.2">
      <c r="A249" s="1"/>
      <c r="B249" s="102"/>
      <c r="C249" s="3"/>
      <c r="D249" s="3"/>
      <c r="E249" s="3"/>
      <c r="F249" s="3"/>
      <c r="G249" s="3"/>
      <c r="H249" s="3"/>
      <c r="I249" s="3"/>
      <c r="J249" s="3"/>
      <c r="K249" s="3"/>
      <c r="L249" s="3"/>
      <c r="M249" s="4"/>
      <c r="N249" s="3"/>
      <c r="O249" s="4"/>
      <c r="P249" s="3"/>
      <c r="Q249" s="4"/>
      <c r="R249" s="3"/>
      <c r="S249"/>
      <c r="T249"/>
      <c r="U249"/>
      <c r="V249"/>
      <c r="W249"/>
      <c r="X249"/>
      <c r="Y249"/>
      <c r="Z249"/>
      <c r="AA249"/>
      <c r="AB249"/>
      <c r="AC249"/>
      <c r="AD249"/>
      <c r="AE249"/>
      <c r="AF249"/>
      <c r="AG249"/>
      <c r="AH249"/>
    </row>
    <row r="250" spans="1:34" s="10" customFormat="1" x14ac:dyDescent="0.2">
      <c r="A250" s="1"/>
      <c r="B250" s="102"/>
      <c r="C250" s="3"/>
      <c r="D250" s="3"/>
      <c r="E250" s="3"/>
      <c r="F250" s="3"/>
      <c r="G250" s="3"/>
      <c r="H250" s="3"/>
      <c r="I250" s="3"/>
      <c r="J250" s="3"/>
      <c r="K250" s="3"/>
      <c r="L250" s="3"/>
      <c r="M250" s="4"/>
      <c r="N250" s="3"/>
      <c r="O250" s="4"/>
      <c r="P250" s="3"/>
      <c r="Q250" s="4"/>
      <c r="R250" s="3"/>
      <c r="S250"/>
      <c r="T250"/>
      <c r="U250"/>
      <c r="V250"/>
      <c r="W250"/>
      <c r="X250"/>
      <c r="Y250"/>
      <c r="Z250"/>
      <c r="AA250"/>
      <c r="AB250"/>
      <c r="AC250"/>
      <c r="AD250"/>
      <c r="AE250"/>
      <c r="AF250"/>
      <c r="AG250"/>
      <c r="AH250"/>
    </row>
    <row r="251" spans="1:34" s="10" customFormat="1" x14ac:dyDescent="0.2">
      <c r="A251" s="1"/>
      <c r="B251" s="102"/>
      <c r="C251" s="3"/>
      <c r="D251" s="3"/>
      <c r="E251" s="3"/>
      <c r="F251" s="3"/>
      <c r="G251" s="3"/>
      <c r="H251" s="3"/>
      <c r="I251" s="3"/>
      <c r="J251" s="3"/>
      <c r="K251" s="3"/>
      <c r="L251" s="3"/>
      <c r="M251" s="4"/>
      <c r="N251" s="3"/>
      <c r="O251" s="4"/>
      <c r="P251" s="3"/>
      <c r="Q251" s="4"/>
      <c r="R251" s="3"/>
      <c r="S251"/>
      <c r="T251"/>
      <c r="U251"/>
      <c r="V251"/>
      <c r="W251"/>
      <c r="X251"/>
      <c r="Y251"/>
      <c r="Z251"/>
      <c r="AA251"/>
      <c r="AB251"/>
      <c r="AC251"/>
      <c r="AD251"/>
      <c r="AE251"/>
      <c r="AF251"/>
      <c r="AG251"/>
      <c r="AH251"/>
    </row>
    <row r="252" spans="1:34" s="10" customFormat="1" x14ac:dyDescent="0.2">
      <c r="A252" s="1"/>
      <c r="B252" s="102"/>
      <c r="C252" s="3"/>
      <c r="D252" s="3"/>
      <c r="E252" s="3"/>
      <c r="F252" s="3"/>
      <c r="G252" s="3"/>
      <c r="H252" s="3"/>
      <c r="I252" s="3"/>
      <c r="J252" s="3"/>
      <c r="K252" s="3"/>
      <c r="L252" s="3"/>
      <c r="M252" s="4"/>
      <c r="N252" s="3"/>
      <c r="O252" s="4"/>
      <c r="P252" s="3"/>
      <c r="Q252" s="4"/>
      <c r="R252" s="3"/>
      <c r="S252"/>
      <c r="T252"/>
      <c r="U252"/>
      <c r="V252"/>
      <c r="W252"/>
      <c r="X252"/>
      <c r="Y252"/>
      <c r="Z252"/>
      <c r="AA252"/>
      <c r="AB252"/>
      <c r="AC252"/>
      <c r="AD252"/>
      <c r="AE252"/>
      <c r="AF252"/>
      <c r="AG252"/>
      <c r="AH252"/>
    </row>
    <row r="253" spans="1:34" s="10" customFormat="1" x14ac:dyDescent="0.2">
      <c r="A253" s="1"/>
      <c r="B253" s="102"/>
      <c r="C253" s="3"/>
      <c r="D253" s="3"/>
      <c r="E253" s="3"/>
      <c r="F253" s="3"/>
      <c r="G253" s="3"/>
      <c r="H253" s="3"/>
      <c r="I253" s="3"/>
      <c r="J253" s="3"/>
      <c r="K253" s="3"/>
      <c r="L253" s="3"/>
      <c r="M253" s="4"/>
      <c r="N253" s="3"/>
      <c r="O253" s="4"/>
      <c r="P253" s="3"/>
      <c r="Q253" s="4"/>
      <c r="R253" s="3"/>
      <c r="S253"/>
      <c r="T253"/>
      <c r="U253"/>
      <c r="V253"/>
      <c r="W253"/>
      <c r="X253"/>
      <c r="Y253"/>
      <c r="Z253"/>
      <c r="AA253"/>
      <c r="AB253"/>
      <c r="AC253"/>
      <c r="AD253"/>
      <c r="AE253"/>
      <c r="AF253"/>
      <c r="AG253"/>
      <c r="AH253"/>
    </row>
    <row r="254" spans="1:34" s="10" customFormat="1" x14ac:dyDescent="0.2">
      <c r="A254" s="1"/>
      <c r="B254" s="102"/>
      <c r="C254" s="3"/>
      <c r="D254" s="3"/>
      <c r="E254" s="3"/>
      <c r="F254" s="3"/>
      <c r="G254" s="3"/>
      <c r="H254" s="3"/>
      <c r="I254" s="3"/>
      <c r="J254" s="3"/>
      <c r="K254" s="3"/>
      <c r="L254" s="3"/>
      <c r="M254" s="4"/>
      <c r="N254" s="3"/>
      <c r="O254" s="4"/>
      <c r="P254" s="3"/>
      <c r="Q254" s="4"/>
      <c r="R254" s="3"/>
      <c r="S254"/>
      <c r="T254"/>
      <c r="U254"/>
      <c r="V254"/>
      <c r="W254"/>
      <c r="X254"/>
      <c r="Y254"/>
      <c r="Z254"/>
      <c r="AA254"/>
      <c r="AB254"/>
      <c r="AC254"/>
      <c r="AD254"/>
      <c r="AE254"/>
      <c r="AF254"/>
      <c r="AG254"/>
      <c r="AH254"/>
    </row>
    <row r="255" spans="1:34" s="10" customFormat="1" x14ac:dyDescent="0.2">
      <c r="A255" s="1"/>
      <c r="B255" s="102"/>
      <c r="C255" s="3"/>
      <c r="D255" s="3"/>
      <c r="E255" s="3"/>
      <c r="F255" s="3"/>
      <c r="G255" s="3"/>
      <c r="H255" s="3"/>
      <c r="I255" s="3"/>
      <c r="J255" s="3"/>
      <c r="K255" s="3"/>
      <c r="L255" s="3"/>
      <c r="M255" s="4"/>
      <c r="N255" s="3"/>
      <c r="O255" s="4"/>
      <c r="P255" s="3"/>
      <c r="Q255" s="4"/>
      <c r="R255" s="3"/>
      <c r="S255"/>
      <c r="T255"/>
      <c r="U255"/>
      <c r="V255"/>
      <c r="W255"/>
      <c r="X255"/>
      <c r="Y255"/>
      <c r="Z255"/>
      <c r="AA255"/>
      <c r="AB255"/>
      <c r="AC255"/>
      <c r="AD255"/>
      <c r="AE255"/>
      <c r="AF255"/>
      <c r="AG255"/>
      <c r="AH255"/>
    </row>
    <row r="256" spans="1:34" s="10" customFormat="1" x14ac:dyDescent="0.2">
      <c r="A256" s="1"/>
      <c r="B256" s="102"/>
      <c r="C256" s="3"/>
      <c r="D256" s="3"/>
      <c r="E256" s="3"/>
      <c r="F256" s="3"/>
      <c r="G256" s="3"/>
      <c r="H256" s="3"/>
      <c r="I256" s="3"/>
      <c r="J256" s="3"/>
      <c r="K256" s="3"/>
      <c r="L256" s="3"/>
      <c r="M256" s="4"/>
      <c r="N256" s="3"/>
      <c r="O256" s="4"/>
      <c r="P256" s="3"/>
      <c r="Q256" s="4"/>
      <c r="R256" s="3"/>
      <c r="S256"/>
      <c r="T256"/>
      <c r="U256"/>
      <c r="V256"/>
      <c r="W256"/>
      <c r="X256"/>
      <c r="Y256"/>
      <c r="Z256"/>
      <c r="AA256"/>
      <c r="AB256"/>
      <c r="AC256"/>
      <c r="AD256"/>
      <c r="AE256"/>
      <c r="AF256"/>
      <c r="AG256"/>
      <c r="AH256"/>
    </row>
    <row r="257" spans="1:34" s="10" customFormat="1" x14ac:dyDescent="0.2">
      <c r="A257" s="1"/>
      <c r="B257" s="102"/>
      <c r="C257" s="3"/>
      <c r="D257" s="3"/>
      <c r="E257" s="3"/>
      <c r="F257" s="3"/>
      <c r="G257" s="3"/>
      <c r="H257" s="3"/>
      <c r="I257" s="3"/>
      <c r="J257" s="3"/>
      <c r="K257" s="3"/>
      <c r="L257" s="3"/>
      <c r="M257" s="4"/>
      <c r="N257" s="3"/>
      <c r="O257" s="4"/>
      <c r="P257" s="3"/>
      <c r="Q257" s="4"/>
      <c r="R257" s="3"/>
      <c r="S257"/>
      <c r="T257"/>
      <c r="U257"/>
      <c r="V257"/>
      <c r="W257"/>
      <c r="X257"/>
      <c r="Y257"/>
      <c r="Z257"/>
      <c r="AA257"/>
      <c r="AB257"/>
      <c r="AC257"/>
      <c r="AD257"/>
      <c r="AE257"/>
      <c r="AF257"/>
      <c r="AG257"/>
      <c r="AH257"/>
    </row>
    <row r="258" spans="1:34" s="10" customFormat="1" x14ac:dyDescent="0.2">
      <c r="A258" s="1"/>
      <c r="B258" s="102"/>
      <c r="C258" s="3"/>
      <c r="D258" s="3"/>
      <c r="E258" s="3"/>
      <c r="F258" s="3"/>
      <c r="G258" s="3"/>
      <c r="H258" s="3"/>
      <c r="I258" s="3"/>
      <c r="J258" s="3"/>
      <c r="K258" s="3"/>
      <c r="L258" s="3"/>
      <c r="M258" s="4"/>
      <c r="N258" s="3"/>
      <c r="O258" s="4"/>
      <c r="P258" s="3"/>
      <c r="Q258" s="4"/>
      <c r="R258" s="3"/>
      <c r="S258"/>
      <c r="T258"/>
      <c r="U258"/>
      <c r="V258"/>
      <c r="W258"/>
      <c r="X258"/>
      <c r="Y258"/>
      <c r="Z258"/>
      <c r="AA258"/>
      <c r="AB258"/>
      <c r="AC258"/>
      <c r="AD258"/>
      <c r="AE258"/>
      <c r="AF258"/>
      <c r="AG258"/>
      <c r="AH258"/>
    </row>
    <row r="259" spans="1:34" s="10" customFormat="1" x14ac:dyDescent="0.2">
      <c r="A259" s="1"/>
      <c r="B259" s="102"/>
      <c r="C259" s="3"/>
      <c r="D259" s="3"/>
      <c r="E259" s="3"/>
      <c r="F259" s="3"/>
      <c r="G259" s="3"/>
      <c r="H259" s="3"/>
      <c r="I259" s="3"/>
      <c r="J259" s="3"/>
      <c r="K259" s="3"/>
      <c r="L259" s="3"/>
      <c r="M259" s="4"/>
      <c r="N259" s="3"/>
      <c r="O259" s="4"/>
      <c r="P259" s="3"/>
      <c r="Q259" s="4"/>
      <c r="R259" s="3"/>
      <c r="S259"/>
      <c r="T259"/>
      <c r="U259"/>
      <c r="V259"/>
      <c r="W259"/>
      <c r="X259"/>
      <c r="Y259"/>
      <c r="Z259"/>
      <c r="AA259"/>
      <c r="AB259"/>
      <c r="AC259"/>
      <c r="AD259"/>
      <c r="AE259"/>
      <c r="AF259"/>
      <c r="AG259"/>
      <c r="AH259"/>
    </row>
    <row r="260" spans="1:34" s="10" customFormat="1" x14ac:dyDescent="0.2">
      <c r="A260" s="1"/>
      <c r="B260" s="102"/>
      <c r="C260" s="3"/>
      <c r="D260" s="3"/>
      <c r="E260" s="3"/>
      <c r="F260" s="3"/>
      <c r="G260" s="3"/>
      <c r="H260" s="3"/>
      <c r="I260" s="3"/>
      <c r="J260" s="3"/>
      <c r="K260" s="3"/>
      <c r="L260" s="3"/>
      <c r="M260" s="4"/>
      <c r="N260" s="3"/>
      <c r="O260" s="4"/>
      <c r="P260" s="3"/>
      <c r="Q260" s="4"/>
      <c r="R260" s="3"/>
      <c r="S260"/>
      <c r="T260"/>
      <c r="U260"/>
      <c r="V260"/>
      <c r="W260"/>
      <c r="X260"/>
      <c r="Y260"/>
      <c r="Z260"/>
      <c r="AA260"/>
      <c r="AB260"/>
      <c r="AC260"/>
      <c r="AD260"/>
      <c r="AE260"/>
      <c r="AF260"/>
      <c r="AG260"/>
      <c r="AH260"/>
    </row>
    <row r="261" spans="1:34" s="10" customFormat="1" x14ac:dyDescent="0.2">
      <c r="A261" s="1"/>
      <c r="B261" s="102"/>
      <c r="C261" s="3"/>
      <c r="D261" s="3"/>
      <c r="E261" s="3"/>
      <c r="F261" s="3"/>
      <c r="G261" s="3"/>
      <c r="H261" s="3"/>
      <c r="I261" s="3"/>
      <c r="J261" s="3"/>
      <c r="K261" s="3"/>
      <c r="L261" s="3"/>
      <c r="M261" s="4"/>
      <c r="N261" s="3"/>
      <c r="O261" s="4"/>
      <c r="P261" s="3"/>
      <c r="Q261" s="4"/>
      <c r="R261" s="3"/>
      <c r="S261"/>
      <c r="T261"/>
      <c r="U261"/>
      <c r="V261"/>
      <c r="W261"/>
      <c r="X261"/>
      <c r="Y261"/>
      <c r="Z261"/>
      <c r="AA261"/>
      <c r="AB261"/>
      <c r="AC261"/>
      <c r="AD261"/>
      <c r="AE261"/>
      <c r="AF261"/>
      <c r="AG261"/>
      <c r="AH261"/>
    </row>
    <row r="262" spans="1:34" s="10" customFormat="1" x14ac:dyDescent="0.2">
      <c r="A262" s="1"/>
      <c r="B262" s="102"/>
      <c r="C262" s="3"/>
      <c r="D262" s="3"/>
      <c r="E262" s="3"/>
      <c r="F262" s="3"/>
      <c r="G262" s="3"/>
      <c r="H262" s="3"/>
      <c r="I262" s="3"/>
      <c r="J262" s="3"/>
      <c r="K262" s="3"/>
      <c r="L262" s="3"/>
      <c r="M262" s="4"/>
      <c r="N262" s="3"/>
      <c r="O262" s="4"/>
      <c r="P262" s="3"/>
      <c r="Q262" s="4"/>
      <c r="R262" s="3"/>
      <c r="S262"/>
      <c r="T262"/>
      <c r="U262"/>
      <c r="V262"/>
      <c r="W262"/>
      <c r="X262"/>
      <c r="Y262"/>
      <c r="Z262"/>
      <c r="AA262"/>
      <c r="AB262"/>
      <c r="AC262"/>
      <c r="AD262"/>
      <c r="AE262"/>
      <c r="AF262"/>
      <c r="AG262"/>
      <c r="AH262"/>
    </row>
    <row r="263" spans="1:34" s="10" customFormat="1" x14ac:dyDescent="0.2">
      <c r="A263" s="1"/>
      <c r="B263" s="102"/>
      <c r="C263" s="3"/>
      <c r="D263" s="3"/>
      <c r="E263" s="3"/>
      <c r="F263" s="3"/>
      <c r="G263" s="3"/>
      <c r="H263" s="3"/>
      <c r="I263" s="3"/>
      <c r="J263" s="3"/>
      <c r="K263" s="3"/>
      <c r="L263" s="3"/>
      <c r="M263" s="4"/>
      <c r="N263" s="3"/>
      <c r="O263" s="4"/>
      <c r="P263" s="3"/>
      <c r="Q263" s="4"/>
      <c r="R263" s="3"/>
      <c r="S263"/>
      <c r="T263"/>
      <c r="U263"/>
      <c r="V263"/>
      <c r="W263"/>
      <c r="X263"/>
      <c r="Y263"/>
      <c r="Z263"/>
      <c r="AA263"/>
      <c r="AB263"/>
      <c r="AC263"/>
      <c r="AD263"/>
      <c r="AE263"/>
      <c r="AF263"/>
      <c r="AG263"/>
      <c r="AH263"/>
    </row>
    <row r="264" spans="1:34" s="10" customFormat="1" x14ac:dyDescent="0.2">
      <c r="A264" s="1"/>
      <c r="B264" s="102"/>
      <c r="C264" s="3"/>
      <c r="D264" s="3"/>
      <c r="E264" s="3"/>
      <c r="F264" s="3"/>
      <c r="G264" s="3"/>
      <c r="H264" s="3"/>
      <c r="I264" s="3"/>
      <c r="J264" s="3"/>
      <c r="K264" s="3"/>
      <c r="L264" s="3"/>
      <c r="M264" s="4"/>
      <c r="N264" s="3"/>
      <c r="O264" s="4"/>
      <c r="P264" s="3"/>
      <c r="Q264" s="4"/>
      <c r="R264" s="3"/>
      <c r="S264"/>
      <c r="T264"/>
      <c r="U264"/>
      <c r="V264"/>
      <c r="W264"/>
      <c r="X264"/>
      <c r="Y264"/>
      <c r="Z264"/>
      <c r="AA264"/>
      <c r="AB264"/>
      <c r="AC264"/>
      <c r="AD264"/>
      <c r="AE264"/>
      <c r="AF264"/>
      <c r="AG264"/>
      <c r="AH264"/>
    </row>
    <row r="265" spans="1:34" s="10" customFormat="1" x14ac:dyDescent="0.2">
      <c r="A265" s="1"/>
      <c r="B265" s="102"/>
      <c r="C265" s="3"/>
      <c r="D265" s="3"/>
      <c r="E265" s="3"/>
      <c r="F265" s="3"/>
      <c r="G265" s="3"/>
      <c r="H265" s="3"/>
      <c r="I265" s="3"/>
      <c r="J265" s="3"/>
      <c r="K265" s="3"/>
      <c r="L265" s="3"/>
      <c r="M265" s="4"/>
      <c r="N265" s="3"/>
      <c r="O265" s="4"/>
      <c r="P265" s="3"/>
      <c r="Q265" s="4"/>
      <c r="R265" s="3"/>
      <c r="S265"/>
      <c r="T265"/>
      <c r="U265"/>
      <c r="V265"/>
      <c r="W265"/>
      <c r="X265"/>
      <c r="Y265"/>
      <c r="Z265"/>
      <c r="AA265"/>
      <c r="AB265"/>
      <c r="AC265"/>
      <c r="AD265"/>
      <c r="AE265"/>
      <c r="AF265"/>
      <c r="AG265"/>
      <c r="AH265"/>
    </row>
    <row r="266" spans="1:34" s="10" customFormat="1" x14ac:dyDescent="0.2">
      <c r="A266" s="1"/>
      <c r="B266" s="102"/>
      <c r="C266" s="3"/>
      <c r="D266" s="3"/>
      <c r="E266" s="3"/>
      <c r="F266" s="3"/>
      <c r="G266" s="3"/>
      <c r="H266" s="3"/>
      <c r="I266" s="3"/>
      <c r="J266" s="3"/>
      <c r="K266" s="3"/>
      <c r="L266" s="3"/>
      <c r="M266" s="4"/>
      <c r="N266" s="3"/>
      <c r="O266" s="4"/>
      <c r="P266" s="3"/>
      <c r="Q266" s="4"/>
      <c r="R266" s="3"/>
      <c r="S266"/>
      <c r="T266"/>
      <c r="U266"/>
      <c r="V266"/>
      <c r="W266"/>
      <c r="X266"/>
      <c r="Y266"/>
      <c r="Z266"/>
      <c r="AA266"/>
      <c r="AB266"/>
      <c r="AC266"/>
      <c r="AD266"/>
      <c r="AE266"/>
      <c r="AF266"/>
      <c r="AG266"/>
      <c r="AH266"/>
    </row>
    <row r="267" spans="1:34" s="10" customFormat="1" x14ac:dyDescent="0.2">
      <c r="A267" s="1"/>
      <c r="B267" s="102"/>
      <c r="C267" s="3"/>
      <c r="D267" s="3"/>
      <c r="E267" s="3"/>
      <c r="F267" s="3"/>
      <c r="G267" s="3"/>
      <c r="H267" s="3"/>
      <c r="I267" s="3"/>
      <c r="J267" s="3"/>
      <c r="K267" s="3"/>
      <c r="L267" s="3"/>
      <c r="M267" s="4"/>
      <c r="N267" s="3"/>
      <c r="O267" s="4"/>
      <c r="P267" s="3"/>
      <c r="Q267" s="4"/>
      <c r="R267" s="3"/>
      <c r="S267"/>
      <c r="T267"/>
      <c r="U267"/>
      <c r="V267"/>
      <c r="W267"/>
      <c r="X267"/>
      <c r="Y267"/>
      <c r="Z267"/>
      <c r="AA267"/>
      <c r="AB267"/>
      <c r="AC267"/>
      <c r="AD267"/>
      <c r="AE267"/>
      <c r="AF267"/>
      <c r="AG267"/>
      <c r="AH267"/>
    </row>
    <row r="268" spans="1:34" s="10" customFormat="1" x14ac:dyDescent="0.2">
      <c r="A268" s="1"/>
      <c r="B268" s="102"/>
      <c r="C268" s="3"/>
      <c r="D268" s="3"/>
      <c r="E268" s="3"/>
      <c r="F268" s="3"/>
      <c r="G268" s="3"/>
      <c r="H268" s="3"/>
      <c r="I268" s="3"/>
      <c r="J268" s="3"/>
      <c r="K268" s="3"/>
      <c r="L268" s="3"/>
      <c r="M268" s="4"/>
      <c r="N268" s="3"/>
      <c r="O268" s="4"/>
      <c r="P268" s="3"/>
      <c r="Q268" s="4"/>
      <c r="R268" s="3"/>
      <c r="S268"/>
      <c r="T268"/>
      <c r="U268"/>
      <c r="V268"/>
      <c r="W268"/>
      <c r="X268"/>
      <c r="Y268"/>
      <c r="Z268"/>
      <c r="AA268"/>
      <c r="AB268"/>
      <c r="AC268"/>
      <c r="AD268"/>
      <c r="AE268"/>
      <c r="AF268"/>
      <c r="AG268"/>
      <c r="AH268"/>
    </row>
    <row r="269" spans="1:34" s="10" customFormat="1" x14ac:dyDescent="0.2">
      <c r="A269" s="1"/>
      <c r="B269" s="102"/>
      <c r="C269" s="3"/>
      <c r="D269" s="3"/>
      <c r="E269" s="3"/>
      <c r="F269" s="3"/>
      <c r="G269" s="3"/>
      <c r="H269" s="3"/>
      <c r="I269" s="3"/>
      <c r="J269" s="3"/>
      <c r="K269" s="3"/>
      <c r="L269" s="3"/>
      <c r="M269" s="4"/>
      <c r="N269" s="3"/>
      <c r="O269" s="4"/>
      <c r="P269" s="3"/>
      <c r="Q269" s="4"/>
      <c r="R269" s="3"/>
      <c r="S269"/>
      <c r="T269"/>
      <c r="U269"/>
      <c r="V269"/>
      <c r="W269"/>
      <c r="X269"/>
      <c r="Y269"/>
      <c r="Z269"/>
      <c r="AA269"/>
      <c r="AB269"/>
      <c r="AC269"/>
      <c r="AD269"/>
      <c r="AE269"/>
      <c r="AF269"/>
      <c r="AG269"/>
      <c r="AH269"/>
    </row>
    <row r="270" spans="1:34" s="10" customFormat="1" x14ac:dyDescent="0.2">
      <c r="A270" s="1"/>
      <c r="B270" s="102"/>
      <c r="C270" s="3"/>
      <c r="D270" s="3"/>
      <c r="E270" s="3"/>
      <c r="F270" s="3"/>
      <c r="G270" s="3"/>
      <c r="H270" s="3"/>
      <c r="I270" s="3"/>
      <c r="J270" s="3"/>
      <c r="K270" s="3"/>
      <c r="L270" s="3"/>
      <c r="M270" s="4"/>
      <c r="N270" s="3"/>
      <c r="O270" s="4"/>
      <c r="P270" s="3"/>
      <c r="Q270" s="4"/>
      <c r="R270" s="3"/>
      <c r="S270"/>
      <c r="T270"/>
      <c r="U270"/>
      <c r="V270"/>
      <c r="W270"/>
      <c r="X270"/>
      <c r="Y270"/>
      <c r="Z270"/>
      <c r="AA270"/>
      <c r="AB270"/>
      <c r="AC270"/>
      <c r="AD270"/>
      <c r="AE270"/>
      <c r="AF270"/>
      <c r="AG270"/>
      <c r="AH270"/>
    </row>
    <row r="271" spans="1:34" s="10" customFormat="1" x14ac:dyDescent="0.2">
      <c r="A271" s="1"/>
      <c r="B271" s="102"/>
      <c r="C271" s="3"/>
      <c r="D271" s="3"/>
      <c r="E271" s="3"/>
      <c r="F271" s="3"/>
      <c r="G271" s="3"/>
      <c r="H271" s="3"/>
      <c r="I271" s="3"/>
      <c r="J271" s="3"/>
      <c r="K271" s="3"/>
      <c r="L271" s="3"/>
      <c r="M271" s="4"/>
      <c r="N271" s="3"/>
      <c r="O271" s="4"/>
      <c r="P271" s="3"/>
      <c r="Q271" s="4"/>
      <c r="R271" s="3"/>
      <c r="S271"/>
      <c r="T271"/>
      <c r="U271"/>
      <c r="V271"/>
      <c r="W271"/>
      <c r="X271"/>
      <c r="Y271"/>
      <c r="Z271"/>
      <c r="AA271"/>
      <c r="AB271"/>
      <c r="AC271"/>
      <c r="AD271"/>
      <c r="AE271"/>
      <c r="AF271"/>
      <c r="AG271"/>
      <c r="AH271"/>
    </row>
    <row r="272" spans="1:34" s="10" customFormat="1" x14ac:dyDescent="0.2">
      <c r="A272" s="1"/>
      <c r="B272" s="102"/>
      <c r="C272" s="3"/>
      <c r="D272" s="3"/>
      <c r="E272" s="3"/>
      <c r="F272" s="3"/>
      <c r="G272" s="3"/>
      <c r="H272" s="3"/>
      <c r="I272" s="3"/>
      <c r="J272" s="3"/>
      <c r="K272" s="3"/>
      <c r="L272" s="3"/>
      <c r="M272" s="4"/>
      <c r="N272" s="3"/>
      <c r="O272" s="4"/>
      <c r="P272" s="3"/>
      <c r="Q272" s="4"/>
      <c r="R272" s="3"/>
      <c r="S272"/>
      <c r="T272"/>
      <c r="U272"/>
      <c r="V272"/>
      <c r="W272"/>
      <c r="X272"/>
      <c r="Y272"/>
      <c r="Z272"/>
      <c r="AA272"/>
      <c r="AB272"/>
      <c r="AC272"/>
      <c r="AD272"/>
      <c r="AE272"/>
      <c r="AF272"/>
      <c r="AG272"/>
      <c r="AH272"/>
    </row>
    <row r="273" spans="1:34" s="10" customFormat="1" x14ac:dyDescent="0.2">
      <c r="A273" s="1"/>
      <c r="B273" s="102"/>
      <c r="C273" s="3"/>
      <c r="D273" s="3"/>
      <c r="E273" s="3"/>
      <c r="F273" s="3"/>
      <c r="G273" s="3"/>
      <c r="H273" s="3"/>
      <c r="I273" s="3"/>
      <c r="J273" s="3"/>
      <c r="K273" s="3"/>
      <c r="L273" s="3"/>
      <c r="M273" s="4"/>
      <c r="N273" s="3"/>
      <c r="O273" s="4"/>
      <c r="P273" s="3"/>
      <c r="Q273" s="4"/>
      <c r="R273" s="3"/>
      <c r="S273"/>
      <c r="T273"/>
      <c r="U273"/>
      <c r="V273"/>
      <c r="W273"/>
      <c r="X273"/>
      <c r="Y273"/>
      <c r="Z273"/>
      <c r="AA273"/>
      <c r="AB273"/>
      <c r="AC273"/>
      <c r="AD273"/>
      <c r="AE273"/>
      <c r="AF273"/>
      <c r="AG273"/>
      <c r="AH273"/>
    </row>
    <row r="274" spans="1:34" s="10" customFormat="1" x14ac:dyDescent="0.2">
      <c r="A274" s="1"/>
      <c r="B274" s="102"/>
      <c r="C274" s="3"/>
      <c r="D274" s="3"/>
      <c r="E274" s="3"/>
      <c r="F274" s="3"/>
      <c r="G274" s="3"/>
      <c r="H274" s="3"/>
      <c r="I274" s="3"/>
      <c r="J274" s="3"/>
      <c r="K274" s="3"/>
      <c r="L274" s="3"/>
      <c r="M274" s="4"/>
      <c r="N274" s="3"/>
      <c r="O274" s="4"/>
      <c r="P274" s="3"/>
      <c r="Q274" s="4"/>
      <c r="R274" s="3"/>
      <c r="S274"/>
      <c r="T274"/>
      <c r="U274"/>
      <c r="V274"/>
      <c r="W274"/>
      <c r="X274"/>
      <c r="Y274"/>
      <c r="Z274"/>
      <c r="AA274"/>
      <c r="AB274"/>
      <c r="AC274"/>
      <c r="AD274"/>
      <c r="AE274"/>
      <c r="AF274"/>
      <c r="AG274"/>
      <c r="AH274"/>
    </row>
    <row r="275" spans="1:34" s="10" customFormat="1" x14ac:dyDescent="0.2">
      <c r="A275" s="1"/>
      <c r="B275" s="102"/>
      <c r="C275" s="3"/>
      <c r="D275" s="3"/>
      <c r="E275" s="3"/>
      <c r="F275" s="3"/>
      <c r="G275" s="3"/>
      <c r="H275" s="3"/>
      <c r="I275" s="3"/>
      <c r="J275" s="3"/>
      <c r="K275" s="3"/>
      <c r="L275" s="3"/>
      <c r="M275" s="4"/>
      <c r="N275" s="3"/>
      <c r="O275" s="4"/>
      <c r="P275" s="3"/>
      <c r="Q275" s="4"/>
      <c r="R275" s="3"/>
      <c r="S275"/>
      <c r="T275"/>
      <c r="U275"/>
      <c r="V275"/>
      <c r="W275"/>
      <c r="X275"/>
      <c r="Y275"/>
      <c r="Z275"/>
      <c r="AA275"/>
      <c r="AB275"/>
      <c r="AC275"/>
      <c r="AD275"/>
      <c r="AE275"/>
      <c r="AF275"/>
      <c r="AG275"/>
      <c r="AH275"/>
    </row>
    <row r="276" spans="1:34" s="10" customFormat="1" x14ac:dyDescent="0.2">
      <c r="A276" s="1"/>
      <c r="B276" s="102"/>
      <c r="C276" s="3"/>
      <c r="D276" s="3"/>
      <c r="E276" s="3"/>
      <c r="F276" s="3"/>
      <c r="G276" s="3"/>
      <c r="H276" s="3"/>
      <c r="I276" s="3"/>
      <c r="J276" s="3"/>
      <c r="K276" s="3"/>
      <c r="L276" s="3"/>
      <c r="M276" s="4"/>
      <c r="N276" s="3"/>
      <c r="O276" s="4"/>
      <c r="P276" s="3"/>
      <c r="Q276" s="4"/>
      <c r="R276" s="3"/>
      <c r="S276"/>
      <c r="T276"/>
      <c r="U276"/>
      <c r="V276"/>
      <c r="W276"/>
      <c r="X276"/>
      <c r="Y276"/>
      <c r="Z276"/>
      <c r="AA276"/>
      <c r="AB276"/>
      <c r="AC276"/>
      <c r="AD276"/>
      <c r="AE276"/>
      <c r="AF276"/>
      <c r="AG276"/>
      <c r="AH276"/>
    </row>
    <row r="277" spans="1:34" s="10" customFormat="1" x14ac:dyDescent="0.2">
      <c r="A277" s="1"/>
      <c r="B277" s="102"/>
      <c r="C277" s="3"/>
      <c r="D277" s="3"/>
      <c r="E277" s="3"/>
      <c r="F277" s="3"/>
      <c r="G277" s="3"/>
      <c r="H277" s="3"/>
      <c r="I277" s="3"/>
      <c r="J277" s="3"/>
      <c r="K277" s="3"/>
      <c r="L277" s="3"/>
      <c r="M277" s="4"/>
      <c r="N277" s="3"/>
      <c r="O277" s="4"/>
      <c r="P277" s="3"/>
      <c r="Q277" s="4"/>
      <c r="R277" s="3"/>
      <c r="S277"/>
      <c r="T277"/>
      <c r="U277"/>
      <c r="V277"/>
      <c r="W277"/>
      <c r="X277"/>
      <c r="Y277"/>
      <c r="Z277"/>
      <c r="AA277"/>
      <c r="AB277"/>
      <c r="AC277"/>
      <c r="AD277"/>
      <c r="AE277"/>
      <c r="AF277"/>
      <c r="AG277"/>
      <c r="AH277"/>
    </row>
    <row r="278" spans="1:34" s="10" customFormat="1" x14ac:dyDescent="0.2">
      <c r="A278" s="1"/>
      <c r="B278" s="102"/>
      <c r="C278" s="3"/>
      <c r="D278" s="4"/>
      <c r="E278" s="4"/>
      <c r="F278" s="103"/>
      <c r="G278" s="4"/>
      <c r="H278" s="3"/>
      <c r="I278" s="4"/>
      <c r="J278" s="3"/>
      <c r="K278" s="5"/>
      <c r="L278" s="3"/>
      <c r="M278" s="4"/>
      <c r="N278" s="3"/>
      <c r="O278" s="4"/>
      <c r="P278" s="3"/>
      <c r="Q278" s="4"/>
      <c r="R278" s="3"/>
      <c r="S278"/>
      <c r="T278"/>
      <c r="U278"/>
      <c r="V278"/>
      <c r="W278"/>
      <c r="X278"/>
      <c r="Y278"/>
      <c r="Z278"/>
      <c r="AA278"/>
      <c r="AB278"/>
      <c r="AC278"/>
      <c r="AD278"/>
      <c r="AE278"/>
      <c r="AF278"/>
      <c r="AG278"/>
      <c r="AH278"/>
    </row>
    <row r="279" spans="1:34" s="10" customFormat="1" x14ac:dyDescent="0.2">
      <c r="A279" s="1"/>
      <c r="B279" s="102"/>
      <c r="C279" s="3"/>
      <c r="D279" s="4"/>
      <c r="E279" s="4"/>
      <c r="F279" s="103"/>
      <c r="G279" s="4"/>
      <c r="H279" s="3"/>
      <c r="I279" s="4"/>
      <c r="J279" s="3"/>
      <c r="K279" s="5"/>
      <c r="L279" s="3"/>
      <c r="M279" s="4"/>
      <c r="N279" s="3"/>
      <c r="O279" s="4"/>
      <c r="P279" s="3"/>
      <c r="Q279" s="4"/>
      <c r="R279" s="3"/>
      <c r="S279"/>
      <c r="T279"/>
      <c r="U279"/>
      <c r="V279"/>
      <c r="W279"/>
      <c r="X279"/>
      <c r="Y279"/>
      <c r="Z279"/>
      <c r="AA279"/>
      <c r="AB279"/>
      <c r="AC279"/>
      <c r="AD279"/>
      <c r="AE279"/>
      <c r="AF279"/>
      <c r="AG279"/>
      <c r="AH279"/>
    </row>
    <row r="280" spans="1:34" s="10" customFormat="1" x14ac:dyDescent="0.2">
      <c r="A280" s="1"/>
      <c r="B280" s="102"/>
      <c r="C280" s="3"/>
      <c r="D280" s="4"/>
      <c r="E280" s="4"/>
      <c r="F280" s="103"/>
      <c r="G280" s="4"/>
      <c r="H280" s="3"/>
      <c r="I280" s="4"/>
      <c r="J280" s="3"/>
      <c r="K280" s="5"/>
      <c r="L280" s="3"/>
      <c r="M280" s="4"/>
      <c r="N280" s="3"/>
      <c r="O280" s="4"/>
      <c r="P280" s="3"/>
      <c r="Q280" s="4"/>
      <c r="R280" s="3"/>
      <c r="S280"/>
      <c r="T280"/>
      <c r="U280"/>
      <c r="V280"/>
      <c r="W280"/>
      <c r="X280"/>
      <c r="Y280"/>
      <c r="Z280"/>
      <c r="AA280"/>
      <c r="AB280"/>
      <c r="AC280"/>
      <c r="AD280"/>
      <c r="AE280"/>
      <c r="AF280"/>
      <c r="AG280"/>
      <c r="AH280"/>
    </row>
    <row r="281" spans="1:34" s="10" customFormat="1" x14ac:dyDescent="0.2">
      <c r="A281" s="1"/>
      <c r="B281" s="102"/>
      <c r="C281" s="3"/>
      <c r="D281" s="4"/>
      <c r="E281" s="4"/>
      <c r="F281" s="103"/>
      <c r="G281" s="4"/>
      <c r="H281" s="3"/>
      <c r="I281" s="4"/>
      <c r="J281" s="3"/>
      <c r="K281" s="5"/>
      <c r="L281" s="3"/>
      <c r="M281" s="4"/>
      <c r="N281" s="3"/>
      <c r="O281" s="4"/>
      <c r="P281" s="3"/>
      <c r="Q281" s="4"/>
      <c r="R281" s="3"/>
      <c r="S281"/>
      <c r="T281"/>
      <c r="U281"/>
      <c r="V281"/>
      <c r="W281"/>
      <c r="X281"/>
      <c r="Y281"/>
      <c r="Z281"/>
      <c r="AA281"/>
      <c r="AB281"/>
      <c r="AC281"/>
      <c r="AD281"/>
      <c r="AE281"/>
      <c r="AF281"/>
      <c r="AG281"/>
      <c r="AH281"/>
    </row>
    <row r="282" spans="1:34" s="10" customFormat="1" x14ac:dyDescent="0.2">
      <c r="A282" s="1"/>
      <c r="B282" s="102"/>
      <c r="C282" s="3"/>
      <c r="D282" s="4"/>
      <c r="E282" s="4"/>
      <c r="F282" s="103"/>
      <c r="G282" s="4"/>
      <c r="H282" s="3"/>
      <c r="I282" s="4"/>
      <c r="J282" s="3"/>
      <c r="K282" s="5"/>
      <c r="L282" s="3"/>
      <c r="M282" s="4"/>
      <c r="N282" s="3"/>
      <c r="O282" s="4"/>
      <c r="P282" s="3"/>
      <c r="Q282" s="4"/>
      <c r="R282" s="3"/>
      <c r="S282"/>
      <c r="T282"/>
      <c r="U282"/>
      <c r="V282"/>
      <c r="W282"/>
      <c r="X282"/>
      <c r="Y282"/>
      <c r="Z282"/>
      <c r="AA282"/>
      <c r="AB282"/>
      <c r="AC282"/>
      <c r="AD282"/>
      <c r="AE282"/>
      <c r="AF282"/>
      <c r="AG282"/>
      <c r="AH282"/>
    </row>
    <row r="283" spans="1:34" s="10" customFormat="1" x14ac:dyDescent="0.2">
      <c r="A283" s="1"/>
      <c r="B283" s="102"/>
      <c r="C283" s="3"/>
      <c r="D283" s="4"/>
      <c r="E283" s="4"/>
      <c r="F283" s="103"/>
      <c r="G283" s="4"/>
      <c r="H283" s="3"/>
      <c r="I283" s="4"/>
      <c r="J283" s="3"/>
      <c r="K283" s="5"/>
      <c r="L283" s="3"/>
      <c r="M283" s="4"/>
      <c r="N283" s="3"/>
      <c r="O283" s="4"/>
      <c r="P283" s="3"/>
      <c r="Q283" s="4"/>
      <c r="R283" s="3"/>
      <c r="S283"/>
      <c r="T283"/>
      <c r="U283"/>
      <c r="V283"/>
      <c r="W283"/>
      <c r="X283"/>
      <c r="Y283"/>
      <c r="Z283"/>
      <c r="AA283"/>
      <c r="AB283"/>
      <c r="AC283"/>
      <c r="AD283"/>
      <c r="AE283"/>
      <c r="AF283"/>
      <c r="AG283"/>
      <c r="AH283"/>
    </row>
    <row r="284" spans="1:34" s="10" customFormat="1" x14ac:dyDescent="0.2">
      <c r="A284" s="1"/>
      <c r="B284" s="102"/>
      <c r="C284" s="3"/>
      <c r="D284" s="4"/>
      <c r="E284" s="4"/>
      <c r="F284" s="103"/>
      <c r="G284" s="4"/>
      <c r="H284" s="3"/>
      <c r="I284" s="4"/>
      <c r="J284" s="3"/>
      <c r="K284" s="5"/>
      <c r="L284" s="3"/>
      <c r="M284" s="4"/>
      <c r="N284" s="3"/>
      <c r="O284" s="4"/>
      <c r="P284" s="3"/>
      <c r="Q284" s="4"/>
      <c r="R284" s="3"/>
      <c r="S284"/>
      <c r="T284"/>
      <c r="U284"/>
      <c r="V284"/>
      <c r="W284"/>
      <c r="X284"/>
      <c r="Y284"/>
      <c r="Z284"/>
      <c r="AA284"/>
      <c r="AB284"/>
      <c r="AC284"/>
      <c r="AD284"/>
      <c r="AE284"/>
      <c r="AF284"/>
      <c r="AG284"/>
      <c r="AH284"/>
    </row>
    <row r="285" spans="1:34" s="10" customFormat="1" x14ac:dyDescent="0.2">
      <c r="A285" s="1"/>
      <c r="B285" s="102"/>
      <c r="C285" s="3"/>
      <c r="D285" s="4"/>
      <c r="E285" s="4"/>
      <c r="F285" s="103"/>
      <c r="G285" s="4"/>
      <c r="H285" s="3"/>
      <c r="I285" s="4"/>
      <c r="J285" s="3"/>
      <c r="K285" s="5"/>
      <c r="L285" s="3"/>
      <c r="M285" s="4"/>
      <c r="N285" s="3"/>
      <c r="O285" s="4"/>
      <c r="P285" s="3"/>
      <c r="Q285" s="4"/>
      <c r="R285" s="3"/>
      <c r="S285"/>
      <c r="T285"/>
      <c r="U285"/>
      <c r="V285"/>
      <c r="W285"/>
      <c r="X285"/>
      <c r="Y285"/>
      <c r="Z285"/>
      <c r="AA285"/>
      <c r="AB285"/>
      <c r="AC285"/>
      <c r="AD285"/>
      <c r="AE285"/>
      <c r="AF285"/>
      <c r="AG285"/>
      <c r="AH285"/>
    </row>
    <row r="286" spans="1:34" s="10" customFormat="1" x14ac:dyDescent="0.2">
      <c r="A286" s="1"/>
      <c r="B286" s="102"/>
      <c r="C286" s="3"/>
      <c r="D286" s="4"/>
      <c r="E286" s="4"/>
      <c r="F286" s="103"/>
      <c r="G286" s="4"/>
      <c r="H286" s="3"/>
      <c r="I286" s="4"/>
      <c r="J286" s="3"/>
      <c r="K286" s="5"/>
      <c r="L286" s="3"/>
      <c r="M286" s="4"/>
      <c r="N286" s="3"/>
      <c r="O286" s="4"/>
      <c r="P286" s="3"/>
      <c r="Q286" s="4"/>
      <c r="R286" s="3"/>
      <c r="S286"/>
      <c r="T286"/>
      <c r="U286"/>
      <c r="V286"/>
      <c r="W286"/>
      <c r="X286"/>
      <c r="Y286"/>
      <c r="Z286"/>
      <c r="AA286"/>
      <c r="AB286"/>
      <c r="AC286"/>
      <c r="AD286"/>
      <c r="AE286"/>
      <c r="AF286"/>
      <c r="AG286"/>
      <c r="AH286"/>
    </row>
    <row r="287" spans="1:34" s="10" customFormat="1" x14ac:dyDescent="0.2">
      <c r="A287" s="1"/>
      <c r="B287" s="102"/>
      <c r="C287" s="3"/>
      <c r="D287" s="4"/>
      <c r="E287" s="4"/>
      <c r="F287" s="103"/>
      <c r="G287" s="4"/>
      <c r="H287" s="3"/>
      <c r="I287" s="4"/>
      <c r="J287" s="3"/>
      <c r="K287" s="5"/>
      <c r="L287" s="3"/>
      <c r="M287" s="4"/>
      <c r="N287" s="3"/>
      <c r="O287" s="4"/>
      <c r="P287" s="3"/>
      <c r="Q287" s="4"/>
      <c r="R287" s="3"/>
      <c r="S287"/>
      <c r="T287"/>
      <c r="U287"/>
      <c r="V287"/>
      <c r="W287"/>
      <c r="X287"/>
      <c r="Y287"/>
      <c r="Z287"/>
      <c r="AA287"/>
      <c r="AB287"/>
      <c r="AC287"/>
      <c r="AD287"/>
      <c r="AE287"/>
      <c r="AF287"/>
      <c r="AG287"/>
      <c r="AH287"/>
    </row>
    <row r="288" spans="1:34" s="10" customFormat="1" x14ac:dyDescent="0.2">
      <c r="A288" s="1"/>
      <c r="B288" s="102"/>
      <c r="C288" s="3"/>
      <c r="D288" s="4"/>
      <c r="E288" s="4"/>
      <c r="F288" s="103"/>
      <c r="G288" s="4"/>
      <c r="H288" s="3"/>
      <c r="I288" s="4"/>
      <c r="J288" s="3"/>
      <c r="K288" s="5"/>
      <c r="L288" s="3"/>
      <c r="M288" s="4"/>
      <c r="N288" s="3"/>
      <c r="O288" s="4"/>
      <c r="P288" s="3"/>
      <c r="Q288" s="4"/>
      <c r="R288" s="3"/>
      <c r="S288"/>
      <c r="T288"/>
      <c r="U288"/>
      <c r="V288"/>
      <c r="W288"/>
      <c r="X288"/>
      <c r="Y288"/>
      <c r="Z288"/>
      <c r="AA288"/>
      <c r="AB288"/>
      <c r="AC288"/>
      <c r="AD288"/>
      <c r="AE288"/>
      <c r="AF288"/>
      <c r="AG288"/>
      <c r="AH288"/>
    </row>
    <row r="289" spans="1:34" s="10" customFormat="1" x14ac:dyDescent="0.2">
      <c r="A289" s="1"/>
      <c r="B289" s="102"/>
      <c r="C289" s="3"/>
      <c r="D289" s="4"/>
      <c r="E289" s="4"/>
      <c r="F289" s="103"/>
      <c r="G289" s="4"/>
      <c r="H289" s="3"/>
      <c r="I289" s="4"/>
      <c r="J289" s="3"/>
      <c r="K289" s="5"/>
      <c r="L289" s="3"/>
      <c r="M289" s="4"/>
      <c r="N289" s="3"/>
      <c r="O289" s="4"/>
      <c r="P289" s="3"/>
      <c r="Q289" s="4"/>
      <c r="R289" s="3"/>
      <c r="S289"/>
      <c r="T289"/>
      <c r="U289"/>
      <c r="V289"/>
      <c r="W289"/>
      <c r="X289"/>
      <c r="Y289"/>
      <c r="Z289"/>
      <c r="AA289"/>
      <c r="AB289"/>
      <c r="AC289"/>
      <c r="AD289"/>
      <c r="AE289"/>
      <c r="AF289"/>
      <c r="AG289"/>
      <c r="AH289"/>
    </row>
    <row r="290" spans="1:34" s="10" customFormat="1" x14ac:dyDescent="0.2">
      <c r="A290" s="1"/>
      <c r="B290" s="102"/>
      <c r="C290" s="3"/>
      <c r="D290" s="4"/>
      <c r="E290" s="4"/>
      <c r="F290" s="103"/>
      <c r="G290" s="4"/>
      <c r="H290" s="3"/>
      <c r="I290" s="4"/>
      <c r="J290" s="3"/>
      <c r="K290" s="5"/>
      <c r="L290" s="3"/>
      <c r="M290" s="4"/>
      <c r="N290" s="3"/>
      <c r="O290" s="4"/>
      <c r="P290" s="3"/>
      <c r="Q290" s="4"/>
      <c r="R290" s="3"/>
      <c r="S290"/>
      <c r="T290"/>
      <c r="U290"/>
      <c r="V290"/>
      <c r="W290"/>
      <c r="X290"/>
      <c r="Y290"/>
      <c r="Z290"/>
      <c r="AA290"/>
      <c r="AB290"/>
      <c r="AC290"/>
      <c r="AD290"/>
      <c r="AE290"/>
      <c r="AF290"/>
      <c r="AG290"/>
      <c r="AH290"/>
    </row>
    <row r="291" spans="1:34" s="10" customFormat="1" x14ac:dyDescent="0.2">
      <c r="A291" s="1"/>
      <c r="B291" s="102"/>
      <c r="C291" s="3"/>
      <c r="D291" s="4"/>
      <c r="E291" s="4"/>
      <c r="F291" s="103"/>
      <c r="G291" s="4"/>
      <c r="H291" s="3"/>
      <c r="I291" s="4"/>
      <c r="J291" s="3"/>
      <c r="K291" s="5"/>
      <c r="L291" s="3"/>
      <c r="M291" s="4"/>
      <c r="N291" s="3"/>
      <c r="O291" s="4"/>
      <c r="P291" s="3"/>
      <c r="Q291" s="4"/>
      <c r="R291" s="3"/>
      <c r="S291"/>
      <c r="T291"/>
      <c r="U291"/>
      <c r="V291"/>
      <c r="W291"/>
      <c r="X291"/>
      <c r="Y291"/>
      <c r="Z291"/>
      <c r="AA291"/>
      <c r="AB291"/>
      <c r="AC291"/>
      <c r="AD291"/>
      <c r="AE291"/>
      <c r="AF291"/>
      <c r="AG291"/>
      <c r="AH291"/>
    </row>
    <row r="292" spans="1:34" s="10" customFormat="1" x14ac:dyDescent="0.2">
      <c r="A292" s="1"/>
      <c r="B292" s="102"/>
      <c r="C292" s="3"/>
      <c r="D292" s="4"/>
      <c r="E292" s="4"/>
      <c r="F292" s="103"/>
      <c r="G292" s="4"/>
      <c r="H292" s="3"/>
      <c r="I292" s="4"/>
      <c r="J292" s="3"/>
      <c r="K292" s="5"/>
      <c r="L292" s="3"/>
      <c r="M292" s="4"/>
      <c r="N292" s="3"/>
      <c r="O292" s="4"/>
      <c r="P292" s="3"/>
      <c r="Q292" s="4"/>
      <c r="R292" s="3"/>
      <c r="S292"/>
      <c r="T292"/>
      <c r="U292"/>
      <c r="V292"/>
      <c r="W292"/>
      <c r="X292"/>
      <c r="Y292"/>
      <c r="Z292"/>
      <c r="AA292"/>
      <c r="AB292"/>
      <c r="AC292"/>
      <c r="AD292"/>
      <c r="AE292"/>
      <c r="AF292"/>
      <c r="AG292"/>
      <c r="AH292"/>
    </row>
    <row r="293" spans="1:34" s="10" customFormat="1" x14ac:dyDescent="0.2">
      <c r="A293" s="1"/>
      <c r="B293" s="102"/>
      <c r="C293" s="3"/>
      <c r="D293" s="4"/>
      <c r="E293" s="4"/>
      <c r="F293" s="103"/>
      <c r="G293" s="4"/>
      <c r="H293" s="3"/>
      <c r="I293" s="4"/>
      <c r="J293" s="3"/>
      <c r="K293" s="5"/>
      <c r="L293" s="3"/>
      <c r="M293" s="4"/>
      <c r="N293" s="3"/>
      <c r="O293" s="4"/>
      <c r="P293" s="3"/>
      <c r="Q293" s="4"/>
      <c r="R293" s="3"/>
      <c r="S293"/>
      <c r="T293"/>
      <c r="U293"/>
      <c r="V293"/>
      <c r="W293"/>
      <c r="X293"/>
      <c r="Y293"/>
      <c r="Z293"/>
      <c r="AA293"/>
      <c r="AB293"/>
      <c r="AC293"/>
      <c r="AD293"/>
      <c r="AE293"/>
      <c r="AF293"/>
      <c r="AG293"/>
      <c r="AH293"/>
    </row>
    <row r="294" spans="1:34" s="10" customFormat="1" x14ac:dyDescent="0.2">
      <c r="A294" s="1"/>
      <c r="B294" s="102"/>
      <c r="C294" s="3"/>
      <c r="D294" s="4"/>
      <c r="E294" s="4"/>
      <c r="F294" s="103"/>
      <c r="G294" s="4"/>
      <c r="H294" s="3"/>
      <c r="I294" s="4"/>
      <c r="J294" s="3"/>
      <c r="K294" s="5"/>
      <c r="L294" s="3"/>
      <c r="M294" s="4"/>
      <c r="N294" s="3"/>
      <c r="O294" s="4"/>
      <c r="P294" s="3"/>
      <c r="Q294" s="4"/>
      <c r="R294" s="3"/>
      <c r="S294"/>
      <c r="T294"/>
      <c r="U294"/>
      <c r="V294"/>
      <c r="W294"/>
      <c r="X294"/>
      <c r="Y294"/>
      <c r="Z294"/>
      <c r="AA294"/>
      <c r="AB294"/>
      <c r="AC294"/>
      <c r="AD294"/>
      <c r="AE294"/>
      <c r="AF294"/>
      <c r="AG294"/>
      <c r="AH294"/>
    </row>
    <row r="295" spans="1:34" s="10" customFormat="1" x14ac:dyDescent="0.2">
      <c r="A295" s="1"/>
      <c r="B295" s="102"/>
      <c r="C295" s="3"/>
      <c r="D295" s="4"/>
      <c r="E295" s="4"/>
      <c r="F295" s="103"/>
      <c r="G295" s="4"/>
      <c r="H295" s="3"/>
      <c r="I295" s="4"/>
      <c r="J295" s="3"/>
      <c r="K295" s="5"/>
      <c r="L295" s="3"/>
      <c r="M295" s="4"/>
      <c r="N295" s="3"/>
      <c r="O295" s="4"/>
      <c r="P295" s="3"/>
      <c r="Q295" s="4"/>
      <c r="R295" s="3"/>
      <c r="S295"/>
      <c r="T295"/>
      <c r="U295"/>
      <c r="V295"/>
      <c r="W295"/>
      <c r="X295"/>
      <c r="Y295"/>
      <c r="Z295"/>
      <c r="AA295"/>
      <c r="AB295"/>
      <c r="AC295"/>
      <c r="AD295"/>
      <c r="AE295"/>
      <c r="AF295"/>
      <c r="AG295"/>
      <c r="AH295"/>
    </row>
    <row r="296" spans="1:34" s="10" customFormat="1" x14ac:dyDescent="0.2">
      <c r="A296" s="1"/>
      <c r="B296" s="102"/>
      <c r="C296" s="3"/>
      <c r="D296" s="4"/>
      <c r="E296" s="4"/>
      <c r="F296" s="103"/>
      <c r="G296" s="4"/>
      <c r="H296" s="3"/>
      <c r="I296" s="4"/>
      <c r="J296" s="3"/>
      <c r="K296" s="5"/>
      <c r="L296" s="3"/>
      <c r="M296" s="4"/>
      <c r="N296" s="3"/>
      <c r="O296" s="4"/>
      <c r="P296" s="3"/>
      <c r="Q296" s="4"/>
      <c r="R296" s="3"/>
      <c r="S296"/>
      <c r="T296"/>
      <c r="U296"/>
      <c r="V296"/>
      <c r="W296"/>
      <c r="X296"/>
      <c r="Y296"/>
      <c r="Z296"/>
      <c r="AA296"/>
      <c r="AB296"/>
      <c r="AC296"/>
      <c r="AD296"/>
      <c r="AE296"/>
      <c r="AF296"/>
      <c r="AG296"/>
      <c r="AH296"/>
    </row>
    <row r="297" spans="1:34" s="10" customFormat="1" x14ac:dyDescent="0.2">
      <c r="A297" s="1"/>
      <c r="B297" s="102"/>
      <c r="C297" s="3"/>
      <c r="D297" s="4"/>
      <c r="E297" s="4"/>
      <c r="F297" s="103"/>
      <c r="G297" s="4"/>
      <c r="H297" s="3"/>
      <c r="I297" s="4"/>
      <c r="J297" s="3"/>
      <c r="K297" s="5"/>
      <c r="L297" s="3"/>
      <c r="M297" s="4"/>
      <c r="N297" s="3"/>
      <c r="O297" s="4"/>
      <c r="P297" s="3"/>
      <c r="Q297" s="4"/>
      <c r="R297" s="3"/>
      <c r="S297"/>
      <c r="T297"/>
      <c r="U297"/>
      <c r="V297"/>
      <c r="W297"/>
      <c r="X297"/>
      <c r="Y297"/>
      <c r="Z297"/>
      <c r="AA297"/>
      <c r="AB297"/>
      <c r="AC297"/>
      <c r="AD297"/>
      <c r="AE297"/>
      <c r="AF297"/>
      <c r="AG297"/>
      <c r="AH297"/>
    </row>
    <row r="298" spans="1:34" s="10" customFormat="1" x14ac:dyDescent="0.2">
      <c r="A298" s="1"/>
      <c r="B298" s="102"/>
      <c r="C298" s="3"/>
      <c r="D298" s="4"/>
      <c r="E298" s="4"/>
      <c r="F298" s="103"/>
      <c r="G298" s="4"/>
      <c r="H298" s="3"/>
      <c r="I298" s="4"/>
      <c r="J298" s="3"/>
      <c r="K298" s="5"/>
      <c r="L298" s="3"/>
      <c r="M298" s="4"/>
      <c r="N298" s="3"/>
      <c r="O298" s="4"/>
      <c r="P298" s="3"/>
      <c r="Q298" s="4"/>
      <c r="R298" s="3"/>
      <c r="S298"/>
      <c r="T298"/>
      <c r="U298"/>
      <c r="V298"/>
      <c r="W298"/>
      <c r="X298"/>
      <c r="Y298"/>
      <c r="Z298"/>
      <c r="AA298"/>
      <c r="AB298"/>
      <c r="AC298"/>
      <c r="AD298"/>
      <c r="AE298"/>
      <c r="AF298"/>
      <c r="AG298"/>
      <c r="AH298"/>
    </row>
    <row r="299" spans="1:34" s="10" customFormat="1" x14ac:dyDescent="0.2">
      <c r="A299" s="1"/>
      <c r="B299" s="102"/>
      <c r="C299" s="3"/>
      <c r="D299" s="4"/>
      <c r="E299" s="4"/>
      <c r="F299" s="103"/>
      <c r="G299" s="4"/>
      <c r="H299" s="3"/>
      <c r="I299" s="4"/>
      <c r="J299" s="3"/>
      <c r="K299" s="5"/>
      <c r="L299" s="3"/>
      <c r="M299" s="4"/>
      <c r="N299" s="3"/>
      <c r="O299" s="4"/>
      <c r="P299" s="3"/>
      <c r="Q299" s="4"/>
      <c r="R299" s="3"/>
      <c r="S299"/>
      <c r="T299"/>
      <c r="U299"/>
      <c r="V299"/>
      <c r="W299"/>
      <c r="X299"/>
      <c r="Y299"/>
      <c r="Z299"/>
      <c r="AA299"/>
      <c r="AB299"/>
      <c r="AC299"/>
      <c r="AD299"/>
      <c r="AE299"/>
      <c r="AF299"/>
      <c r="AG299"/>
      <c r="AH299"/>
    </row>
    <row r="300" spans="1:34" s="10" customFormat="1" x14ac:dyDescent="0.2">
      <c r="A300" s="1"/>
      <c r="B300" s="102"/>
      <c r="C300" s="3"/>
      <c r="D300" s="4"/>
      <c r="E300" s="4"/>
      <c r="F300" s="103"/>
      <c r="G300" s="4"/>
      <c r="H300" s="3"/>
      <c r="I300" s="4"/>
      <c r="J300" s="3"/>
      <c r="K300" s="5"/>
      <c r="L300" s="3"/>
      <c r="M300" s="4"/>
      <c r="N300" s="3"/>
      <c r="O300" s="4"/>
      <c r="P300" s="3"/>
      <c r="Q300" s="4"/>
      <c r="R300" s="3"/>
      <c r="S300"/>
      <c r="T300"/>
      <c r="U300"/>
      <c r="V300"/>
      <c r="W300"/>
      <c r="X300"/>
      <c r="Y300"/>
      <c r="Z300"/>
      <c r="AA300"/>
      <c r="AB300"/>
      <c r="AC300"/>
      <c r="AD300"/>
      <c r="AE300"/>
      <c r="AF300"/>
      <c r="AG300"/>
      <c r="AH300"/>
    </row>
    <row r="301" spans="1:34" s="10" customFormat="1" x14ac:dyDescent="0.2">
      <c r="A301" s="1"/>
      <c r="B301" s="102"/>
      <c r="C301" s="3"/>
      <c r="D301" s="4"/>
      <c r="E301" s="4"/>
      <c r="F301" s="103"/>
      <c r="G301" s="4"/>
      <c r="H301" s="3"/>
      <c r="I301" s="4"/>
      <c r="J301" s="3"/>
      <c r="K301" s="5"/>
      <c r="L301" s="3"/>
      <c r="M301" s="4"/>
      <c r="N301" s="3"/>
      <c r="O301" s="4"/>
      <c r="P301" s="3"/>
      <c r="Q301" s="4"/>
      <c r="R301" s="3"/>
      <c r="S301"/>
      <c r="T301"/>
      <c r="U301"/>
      <c r="V301"/>
      <c r="W301"/>
      <c r="X301"/>
      <c r="Y301"/>
      <c r="Z301"/>
      <c r="AA301"/>
      <c r="AB301"/>
      <c r="AC301"/>
      <c r="AD301"/>
      <c r="AE301"/>
      <c r="AF301"/>
      <c r="AG301"/>
      <c r="AH301"/>
    </row>
    <row r="302" spans="1:34" s="10" customFormat="1" x14ac:dyDescent="0.2">
      <c r="A302" s="1"/>
      <c r="B302" s="102"/>
      <c r="C302" s="3"/>
      <c r="D302" s="4"/>
      <c r="E302" s="4"/>
      <c r="F302" s="103"/>
      <c r="G302" s="4"/>
      <c r="H302" s="3"/>
      <c r="I302" s="4"/>
      <c r="J302" s="3"/>
      <c r="K302" s="5"/>
      <c r="L302" s="3"/>
      <c r="M302" s="4"/>
      <c r="N302" s="3"/>
      <c r="O302" s="4"/>
      <c r="P302" s="3"/>
      <c r="Q302" s="4"/>
      <c r="R302" s="3"/>
      <c r="S302"/>
      <c r="T302"/>
      <c r="U302"/>
      <c r="V302"/>
      <c r="W302"/>
      <c r="X302"/>
      <c r="Y302"/>
      <c r="Z302"/>
      <c r="AA302"/>
      <c r="AB302"/>
      <c r="AC302"/>
      <c r="AD302"/>
      <c r="AE302"/>
      <c r="AF302"/>
      <c r="AG302"/>
      <c r="AH302"/>
    </row>
    <row r="303" spans="1:34" s="10" customFormat="1" x14ac:dyDescent="0.2">
      <c r="A303" s="1"/>
      <c r="B303" s="102"/>
      <c r="C303" s="3"/>
      <c r="D303" s="4"/>
      <c r="E303" s="4"/>
      <c r="F303" s="103"/>
      <c r="G303" s="4"/>
      <c r="H303" s="3"/>
      <c r="I303" s="4"/>
      <c r="J303" s="3"/>
      <c r="K303" s="5"/>
      <c r="L303" s="3"/>
      <c r="M303" s="4"/>
      <c r="N303" s="3"/>
      <c r="O303" s="4"/>
      <c r="P303" s="3"/>
      <c r="Q303" s="4"/>
      <c r="R303" s="3"/>
      <c r="S303"/>
      <c r="T303"/>
      <c r="U303"/>
      <c r="V303"/>
      <c r="W303"/>
      <c r="X303"/>
      <c r="Y303"/>
      <c r="Z303"/>
      <c r="AA303"/>
      <c r="AB303"/>
      <c r="AC303"/>
      <c r="AD303"/>
      <c r="AE303"/>
      <c r="AF303"/>
      <c r="AG303"/>
      <c r="AH303"/>
    </row>
    <row r="304" spans="1:34" s="10" customFormat="1" x14ac:dyDescent="0.2">
      <c r="A304" s="1"/>
      <c r="B304" s="102"/>
      <c r="C304" s="3"/>
      <c r="D304" s="4"/>
      <c r="E304" s="4"/>
      <c r="F304" s="103"/>
      <c r="G304" s="4"/>
      <c r="H304" s="3"/>
      <c r="I304" s="4"/>
      <c r="J304" s="3"/>
      <c r="K304" s="5"/>
      <c r="L304" s="3"/>
      <c r="M304" s="4"/>
      <c r="N304" s="3"/>
      <c r="O304" s="4"/>
      <c r="P304" s="3"/>
      <c r="Q304" s="4"/>
      <c r="R304" s="3"/>
      <c r="S304"/>
      <c r="T304"/>
      <c r="U304"/>
      <c r="V304"/>
      <c r="W304"/>
      <c r="X304"/>
      <c r="Y304"/>
      <c r="Z304"/>
      <c r="AA304"/>
      <c r="AB304"/>
      <c r="AC304"/>
      <c r="AD304"/>
      <c r="AE304"/>
      <c r="AF304"/>
      <c r="AG304"/>
      <c r="AH304"/>
    </row>
    <row r="305" spans="1:34" s="10" customFormat="1" x14ac:dyDescent="0.2">
      <c r="A305" s="1"/>
      <c r="B305" s="102"/>
      <c r="C305" s="3"/>
      <c r="D305" s="4"/>
      <c r="E305" s="4"/>
      <c r="F305" s="103"/>
      <c r="G305" s="4"/>
      <c r="H305" s="3"/>
      <c r="I305" s="4"/>
      <c r="J305" s="3"/>
      <c r="K305" s="5"/>
      <c r="L305" s="3"/>
      <c r="M305" s="4"/>
      <c r="N305" s="3"/>
      <c r="O305" s="4"/>
      <c r="P305" s="3"/>
      <c r="Q305" s="4"/>
      <c r="R305" s="3"/>
      <c r="S305"/>
      <c r="T305"/>
      <c r="U305"/>
      <c r="V305"/>
      <c r="W305"/>
      <c r="X305"/>
      <c r="Y305"/>
      <c r="Z305"/>
      <c r="AA305"/>
      <c r="AB305"/>
      <c r="AC305"/>
      <c r="AD305"/>
      <c r="AE305"/>
      <c r="AF305"/>
      <c r="AG305"/>
      <c r="AH305"/>
    </row>
    <row r="306" spans="1:34" s="10" customFormat="1" x14ac:dyDescent="0.2">
      <c r="A306" s="1"/>
      <c r="B306" s="102"/>
      <c r="C306" s="3"/>
      <c r="D306" s="4"/>
      <c r="E306" s="4"/>
      <c r="F306" s="103"/>
      <c r="G306" s="4"/>
      <c r="H306" s="3"/>
      <c r="I306" s="4"/>
      <c r="J306" s="3"/>
      <c r="K306" s="5"/>
      <c r="L306" s="3"/>
      <c r="M306" s="4"/>
      <c r="N306" s="3"/>
      <c r="O306" s="4"/>
      <c r="P306" s="3"/>
      <c r="Q306" s="4"/>
      <c r="R306" s="3"/>
      <c r="S306"/>
      <c r="T306"/>
      <c r="U306"/>
      <c r="V306"/>
      <c r="W306"/>
      <c r="X306"/>
      <c r="Y306"/>
      <c r="Z306"/>
      <c r="AA306"/>
      <c r="AB306"/>
      <c r="AC306"/>
      <c r="AD306"/>
      <c r="AE306"/>
      <c r="AF306"/>
      <c r="AG306"/>
      <c r="AH306"/>
    </row>
    <row r="307" spans="1:34" s="10" customFormat="1" x14ac:dyDescent="0.2">
      <c r="A307" s="1"/>
      <c r="B307" s="102"/>
      <c r="C307" s="3"/>
      <c r="D307" s="4"/>
      <c r="E307" s="4"/>
      <c r="F307" s="103"/>
      <c r="G307" s="4"/>
      <c r="H307" s="3"/>
      <c r="I307" s="4"/>
      <c r="J307" s="3"/>
      <c r="K307" s="5"/>
      <c r="L307" s="3"/>
      <c r="M307" s="4"/>
      <c r="N307" s="3"/>
      <c r="O307" s="4"/>
      <c r="P307" s="3"/>
      <c r="Q307" s="4"/>
      <c r="R307" s="3"/>
      <c r="S307"/>
      <c r="T307"/>
      <c r="U307"/>
      <c r="V307"/>
      <c r="W307"/>
      <c r="X307"/>
      <c r="Y307"/>
      <c r="Z307"/>
      <c r="AA307"/>
      <c r="AB307"/>
      <c r="AC307"/>
      <c r="AD307"/>
      <c r="AE307"/>
      <c r="AF307"/>
      <c r="AG307"/>
      <c r="AH307"/>
    </row>
    <row r="308" spans="1:34" s="10" customFormat="1" x14ac:dyDescent="0.2">
      <c r="A308" s="1"/>
      <c r="B308" s="102"/>
      <c r="C308" s="3"/>
      <c r="D308" s="4"/>
      <c r="E308" s="4"/>
      <c r="F308" s="103"/>
      <c r="G308" s="4"/>
      <c r="H308" s="3"/>
      <c r="I308" s="4"/>
      <c r="J308" s="3"/>
      <c r="K308" s="5"/>
      <c r="L308" s="3"/>
      <c r="M308" s="4"/>
      <c r="N308" s="3"/>
      <c r="O308" s="4"/>
      <c r="P308" s="3"/>
      <c r="Q308" s="4"/>
      <c r="R308" s="3"/>
      <c r="S308"/>
      <c r="T308"/>
      <c r="U308"/>
      <c r="V308"/>
      <c r="W308"/>
      <c r="X308"/>
      <c r="Y308"/>
      <c r="Z308"/>
      <c r="AA308"/>
      <c r="AB308"/>
      <c r="AC308"/>
      <c r="AD308"/>
      <c r="AE308"/>
      <c r="AF308"/>
      <c r="AG308"/>
      <c r="AH308"/>
    </row>
    <row r="309" spans="1:34" s="10" customFormat="1" x14ac:dyDescent="0.2">
      <c r="A309" s="1"/>
      <c r="B309" s="102"/>
      <c r="C309" s="3"/>
      <c r="D309" s="4"/>
      <c r="E309" s="4"/>
      <c r="F309" s="103"/>
      <c r="G309" s="4"/>
      <c r="H309" s="3"/>
      <c r="I309" s="4"/>
      <c r="J309" s="3"/>
      <c r="K309" s="5"/>
      <c r="L309" s="3"/>
      <c r="M309" s="4"/>
      <c r="N309" s="3"/>
      <c r="O309" s="4"/>
      <c r="P309" s="3"/>
      <c r="Q309" s="4"/>
      <c r="R309" s="3"/>
      <c r="S309"/>
      <c r="T309"/>
      <c r="U309"/>
      <c r="V309"/>
      <c r="W309"/>
      <c r="X309"/>
      <c r="Y309"/>
      <c r="Z309"/>
      <c r="AA309"/>
      <c r="AB309"/>
      <c r="AC309"/>
      <c r="AD309"/>
      <c r="AE309"/>
      <c r="AF309"/>
      <c r="AG309"/>
      <c r="AH309"/>
    </row>
    <row r="310" spans="1:34" s="10" customFormat="1" x14ac:dyDescent="0.2">
      <c r="A310" s="1"/>
      <c r="B310" s="102"/>
      <c r="C310" s="3"/>
      <c r="D310" s="4"/>
      <c r="E310" s="4"/>
      <c r="F310" s="103"/>
      <c r="G310" s="4"/>
      <c r="H310" s="3"/>
      <c r="I310" s="4"/>
      <c r="J310" s="3"/>
      <c r="K310" s="5"/>
      <c r="L310" s="3"/>
      <c r="M310" s="4"/>
      <c r="N310" s="3"/>
      <c r="O310" s="4"/>
      <c r="P310" s="3"/>
      <c r="Q310" s="4"/>
      <c r="R310" s="3"/>
      <c r="S310"/>
      <c r="T310"/>
      <c r="U310"/>
      <c r="V310"/>
      <c r="W310"/>
      <c r="X310"/>
      <c r="Y310"/>
      <c r="Z310"/>
      <c r="AA310"/>
      <c r="AB310"/>
      <c r="AC310"/>
      <c r="AD310"/>
      <c r="AE310"/>
      <c r="AF310"/>
      <c r="AG310"/>
      <c r="AH310"/>
    </row>
    <row r="311" spans="1:34" s="10" customFormat="1" x14ac:dyDescent="0.2">
      <c r="A311" s="1"/>
      <c r="B311" s="102"/>
      <c r="C311" s="3"/>
      <c r="D311" s="4"/>
      <c r="E311" s="4"/>
      <c r="F311" s="103"/>
      <c r="G311" s="4"/>
      <c r="H311" s="3"/>
      <c r="I311" s="4"/>
      <c r="J311" s="3"/>
      <c r="K311" s="5"/>
      <c r="L311" s="3"/>
      <c r="M311" s="4"/>
      <c r="N311" s="3"/>
      <c r="O311" s="4"/>
      <c r="P311" s="3"/>
      <c r="Q311" s="4"/>
      <c r="R311" s="3"/>
      <c r="S311"/>
      <c r="T311"/>
      <c r="U311"/>
      <c r="V311"/>
      <c r="W311"/>
      <c r="X311"/>
      <c r="Y311"/>
      <c r="Z311"/>
      <c r="AA311"/>
      <c r="AB311"/>
      <c r="AC311"/>
      <c r="AD311"/>
      <c r="AE311"/>
      <c r="AF311"/>
      <c r="AG311"/>
      <c r="AH311"/>
    </row>
    <row r="312" spans="1:34" s="10" customFormat="1" x14ac:dyDescent="0.2">
      <c r="A312" s="1"/>
      <c r="B312" s="102"/>
      <c r="C312" s="3"/>
      <c r="D312" s="4"/>
      <c r="E312" s="4"/>
      <c r="F312" s="103"/>
      <c r="G312" s="4"/>
      <c r="H312" s="3"/>
      <c r="I312" s="4"/>
      <c r="J312" s="3"/>
      <c r="K312" s="5"/>
      <c r="L312" s="3"/>
      <c r="M312" s="4"/>
      <c r="N312" s="3"/>
      <c r="O312" s="4"/>
      <c r="P312" s="3"/>
      <c r="Q312" s="4"/>
      <c r="R312" s="3"/>
      <c r="S312"/>
      <c r="T312"/>
      <c r="U312"/>
      <c r="V312"/>
      <c r="W312"/>
      <c r="X312"/>
      <c r="Y312"/>
      <c r="Z312"/>
      <c r="AA312"/>
      <c r="AB312"/>
      <c r="AC312"/>
      <c r="AD312"/>
      <c r="AE312"/>
      <c r="AF312"/>
      <c r="AG312"/>
      <c r="AH312"/>
    </row>
    <row r="313" spans="1:34" s="10" customFormat="1" x14ac:dyDescent="0.2">
      <c r="A313" s="1"/>
      <c r="B313" s="102"/>
      <c r="C313" s="3"/>
      <c r="D313" s="4"/>
      <c r="E313" s="4"/>
      <c r="F313" s="103"/>
      <c r="G313" s="4"/>
      <c r="H313" s="3"/>
      <c r="I313" s="4"/>
      <c r="J313" s="3"/>
      <c r="K313" s="5"/>
      <c r="L313" s="3"/>
      <c r="M313" s="4"/>
      <c r="N313" s="3"/>
      <c r="O313" s="4"/>
      <c r="P313" s="3"/>
      <c r="Q313" s="4"/>
      <c r="R313" s="3"/>
      <c r="S313"/>
      <c r="T313"/>
      <c r="U313"/>
      <c r="V313"/>
      <c r="W313"/>
      <c r="X313"/>
      <c r="Y313"/>
      <c r="Z313"/>
      <c r="AA313"/>
      <c r="AB313"/>
      <c r="AC313"/>
      <c r="AD313"/>
      <c r="AE313"/>
      <c r="AF313"/>
      <c r="AG313"/>
      <c r="AH313"/>
    </row>
    <row r="314" spans="1:34" s="10" customFormat="1" x14ac:dyDescent="0.2">
      <c r="A314" s="1"/>
      <c r="B314" s="102"/>
      <c r="C314" s="3"/>
      <c r="D314" s="4"/>
      <c r="E314" s="4"/>
      <c r="F314" s="103"/>
      <c r="G314" s="4"/>
      <c r="H314" s="3"/>
      <c r="I314" s="4"/>
      <c r="J314" s="3"/>
      <c r="K314" s="5"/>
      <c r="L314" s="3"/>
      <c r="M314" s="4"/>
      <c r="N314" s="3"/>
      <c r="O314" s="4"/>
      <c r="P314" s="3"/>
      <c r="Q314" s="4"/>
      <c r="R314" s="3"/>
      <c r="S314"/>
      <c r="T314"/>
      <c r="U314"/>
      <c r="V314"/>
      <c r="W314"/>
      <c r="X314"/>
      <c r="Y314"/>
      <c r="Z314"/>
      <c r="AA314"/>
      <c r="AB314"/>
      <c r="AC314"/>
      <c r="AD314"/>
      <c r="AE314"/>
      <c r="AF314"/>
      <c r="AG314"/>
      <c r="AH314"/>
    </row>
    <row r="315" spans="1:34" s="10" customFormat="1" x14ac:dyDescent="0.2">
      <c r="A315" s="1"/>
      <c r="B315" s="102"/>
      <c r="C315" s="3"/>
      <c r="D315" s="4"/>
      <c r="E315" s="4"/>
      <c r="F315" s="103"/>
      <c r="G315" s="4"/>
      <c r="H315" s="3"/>
      <c r="I315" s="4"/>
      <c r="J315" s="3"/>
      <c r="K315" s="5"/>
      <c r="L315" s="3"/>
      <c r="M315" s="4"/>
      <c r="N315" s="3"/>
      <c r="O315" s="4"/>
      <c r="P315" s="3"/>
      <c r="Q315" s="4"/>
      <c r="R315" s="3"/>
      <c r="S315"/>
      <c r="T315"/>
      <c r="U315"/>
      <c r="V315"/>
      <c r="W315"/>
      <c r="X315"/>
      <c r="Y315"/>
      <c r="Z315"/>
      <c r="AA315"/>
      <c r="AB315"/>
      <c r="AC315"/>
      <c r="AD315"/>
      <c r="AE315"/>
      <c r="AF315"/>
      <c r="AG315"/>
      <c r="AH315"/>
    </row>
    <row r="316" spans="1:34" s="10" customFormat="1" x14ac:dyDescent="0.2">
      <c r="A316" s="1"/>
      <c r="B316" s="102"/>
      <c r="C316" s="3"/>
      <c r="D316" s="4"/>
      <c r="E316" s="4"/>
      <c r="F316" s="103"/>
      <c r="G316" s="4"/>
      <c r="H316" s="3"/>
      <c r="I316" s="4"/>
      <c r="J316" s="3"/>
      <c r="K316" s="5"/>
      <c r="L316" s="3"/>
      <c r="M316" s="4"/>
      <c r="N316" s="3"/>
      <c r="O316" s="4"/>
      <c r="P316" s="3"/>
      <c r="Q316" s="4"/>
      <c r="R316" s="3"/>
      <c r="S316"/>
      <c r="T316"/>
      <c r="U316"/>
      <c r="V316"/>
      <c r="W316"/>
      <c r="X316"/>
      <c r="Y316"/>
      <c r="Z316"/>
      <c r="AA316"/>
      <c r="AB316"/>
      <c r="AC316"/>
      <c r="AD316"/>
      <c r="AE316"/>
      <c r="AF316"/>
      <c r="AG316"/>
      <c r="AH316"/>
    </row>
    <row r="317" spans="1:34" s="10" customFormat="1" x14ac:dyDescent="0.2">
      <c r="A317" s="1"/>
      <c r="B317" s="102"/>
      <c r="C317" s="3"/>
      <c r="D317" s="4"/>
      <c r="E317" s="4"/>
      <c r="F317" s="103"/>
      <c r="G317" s="4"/>
      <c r="H317" s="3"/>
      <c r="I317" s="4"/>
      <c r="J317" s="3"/>
      <c r="K317" s="5"/>
      <c r="L317" s="3"/>
      <c r="M317" s="4"/>
      <c r="N317" s="3"/>
      <c r="O317" s="4"/>
      <c r="P317" s="3"/>
      <c r="Q317" s="4"/>
      <c r="R317" s="3"/>
      <c r="S317"/>
      <c r="T317"/>
      <c r="U317"/>
      <c r="V317"/>
      <c r="W317"/>
      <c r="X317"/>
      <c r="Y317"/>
      <c r="Z317"/>
      <c r="AA317"/>
      <c r="AB317"/>
      <c r="AC317"/>
      <c r="AD317"/>
      <c r="AE317"/>
      <c r="AF317"/>
      <c r="AG317"/>
      <c r="AH317"/>
    </row>
    <row r="318" spans="1:34" s="10" customFormat="1" x14ac:dyDescent="0.2">
      <c r="A318" s="1"/>
      <c r="B318" s="102"/>
      <c r="C318" s="3"/>
      <c r="D318" s="4"/>
      <c r="E318" s="4"/>
      <c r="F318" s="103"/>
      <c r="G318" s="4"/>
      <c r="H318" s="3"/>
      <c r="I318" s="4"/>
      <c r="J318" s="3"/>
      <c r="K318" s="5"/>
      <c r="L318" s="3"/>
      <c r="M318" s="4"/>
      <c r="N318" s="3"/>
      <c r="O318" s="4"/>
      <c r="P318" s="3"/>
      <c r="Q318" s="4"/>
      <c r="R318" s="3"/>
      <c r="S318"/>
      <c r="T318"/>
      <c r="U318"/>
      <c r="V318"/>
      <c r="W318"/>
      <c r="X318"/>
      <c r="Y318"/>
      <c r="Z318"/>
      <c r="AA318"/>
      <c r="AB318"/>
      <c r="AC318"/>
      <c r="AD318"/>
      <c r="AE318"/>
      <c r="AF318"/>
      <c r="AG318"/>
      <c r="AH318"/>
    </row>
    <row r="319" spans="1:34" s="10" customFormat="1" x14ac:dyDescent="0.2">
      <c r="A319" s="1"/>
      <c r="B319" s="102"/>
      <c r="C319" s="3"/>
      <c r="D319" s="4"/>
      <c r="E319" s="4"/>
      <c r="F319" s="103"/>
      <c r="G319" s="4"/>
      <c r="H319" s="3"/>
      <c r="I319" s="4"/>
      <c r="J319" s="3"/>
      <c r="K319" s="5"/>
      <c r="L319" s="3"/>
      <c r="M319" s="4"/>
      <c r="N319" s="3"/>
      <c r="O319" s="4"/>
      <c r="P319" s="3"/>
      <c r="Q319" s="4"/>
      <c r="R319" s="3"/>
      <c r="S319"/>
      <c r="T319"/>
      <c r="U319"/>
      <c r="V319"/>
      <c r="W319"/>
      <c r="X319"/>
      <c r="Y319"/>
      <c r="Z319"/>
      <c r="AA319"/>
      <c r="AB319"/>
      <c r="AC319"/>
      <c r="AD319"/>
      <c r="AE319"/>
      <c r="AF319"/>
      <c r="AG319"/>
      <c r="AH319"/>
    </row>
    <row r="320" spans="1:34" s="10" customFormat="1" x14ac:dyDescent="0.2">
      <c r="A320" s="1"/>
      <c r="B320" s="102"/>
      <c r="C320" s="3"/>
      <c r="D320" s="4"/>
      <c r="E320" s="4"/>
      <c r="F320" s="103"/>
      <c r="G320" s="4"/>
      <c r="H320" s="3"/>
      <c r="I320" s="4"/>
      <c r="J320" s="3"/>
      <c r="K320" s="5"/>
      <c r="L320" s="3"/>
      <c r="M320" s="4"/>
      <c r="N320" s="3"/>
      <c r="O320" s="4"/>
      <c r="P320" s="3"/>
      <c r="Q320" s="4"/>
      <c r="R320" s="3"/>
      <c r="S320"/>
      <c r="T320"/>
      <c r="U320"/>
      <c r="V320"/>
      <c r="W320"/>
      <c r="X320"/>
      <c r="Y320"/>
      <c r="Z320"/>
      <c r="AA320"/>
      <c r="AB320"/>
      <c r="AC320"/>
      <c r="AD320"/>
      <c r="AE320"/>
      <c r="AF320"/>
      <c r="AG320"/>
      <c r="AH320"/>
    </row>
    <row r="321" spans="1:34" s="10" customFormat="1" x14ac:dyDescent="0.2">
      <c r="A321" s="1"/>
      <c r="B321" s="102"/>
      <c r="C321" s="3"/>
      <c r="D321" s="4"/>
      <c r="E321" s="4"/>
      <c r="F321" s="103"/>
      <c r="G321" s="4"/>
      <c r="H321" s="3"/>
      <c r="I321" s="4"/>
      <c r="J321" s="3"/>
      <c r="K321" s="5"/>
      <c r="L321" s="3"/>
      <c r="M321" s="4"/>
      <c r="N321" s="3"/>
      <c r="O321" s="4"/>
      <c r="P321" s="3"/>
      <c r="Q321" s="4"/>
      <c r="R321" s="3"/>
      <c r="S321"/>
      <c r="T321"/>
      <c r="U321"/>
      <c r="V321"/>
      <c r="W321"/>
      <c r="X321"/>
      <c r="Y321"/>
      <c r="Z321"/>
      <c r="AA321"/>
      <c r="AB321"/>
      <c r="AC321"/>
      <c r="AD321"/>
      <c r="AE321"/>
      <c r="AF321"/>
      <c r="AG321"/>
      <c r="AH321"/>
    </row>
    <row r="322" spans="1:34" s="10" customFormat="1" x14ac:dyDescent="0.2">
      <c r="A322" s="1"/>
      <c r="B322" s="102"/>
      <c r="C322" s="3"/>
      <c r="D322" s="4"/>
      <c r="E322" s="4"/>
      <c r="F322" s="103"/>
      <c r="G322" s="4"/>
      <c r="H322" s="3"/>
      <c r="I322" s="4"/>
      <c r="J322" s="3"/>
      <c r="K322" s="5"/>
      <c r="L322" s="3"/>
      <c r="M322" s="4"/>
      <c r="N322" s="3"/>
      <c r="O322" s="4"/>
      <c r="P322" s="3"/>
      <c r="Q322" s="4"/>
      <c r="R322" s="3"/>
      <c r="S322"/>
      <c r="T322"/>
      <c r="U322"/>
      <c r="V322"/>
      <c r="W322"/>
      <c r="X322"/>
      <c r="Y322"/>
      <c r="Z322"/>
      <c r="AA322"/>
      <c r="AB322"/>
      <c r="AC322"/>
      <c r="AD322"/>
      <c r="AE322"/>
      <c r="AF322"/>
      <c r="AG322"/>
      <c r="AH322"/>
    </row>
    <row r="323" spans="1:34" s="10" customFormat="1" x14ac:dyDescent="0.2">
      <c r="A323" s="1"/>
      <c r="B323" s="102"/>
      <c r="C323" s="3"/>
      <c r="D323" s="4"/>
      <c r="E323" s="4"/>
      <c r="F323" s="103"/>
      <c r="G323" s="4"/>
      <c r="H323" s="3"/>
      <c r="I323" s="4"/>
      <c r="J323" s="3"/>
      <c r="K323" s="5"/>
      <c r="L323" s="3"/>
      <c r="M323" s="4"/>
      <c r="N323" s="3"/>
      <c r="O323" s="4"/>
      <c r="P323" s="3"/>
      <c r="Q323" s="4"/>
      <c r="R323" s="3"/>
      <c r="S323"/>
      <c r="T323"/>
      <c r="U323"/>
      <c r="V323"/>
      <c r="W323"/>
      <c r="X323"/>
      <c r="Y323"/>
      <c r="Z323"/>
      <c r="AA323"/>
      <c r="AB323"/>
      <c r="AC323"/>
      <c r="AD323"/>
      <c r="AE323"/>
      <c r="AF323"/>
      <c r="AG323"/>
      <c r="AH323"/>
    </row>
    <row r="324" spans="1:34" s="10" customFormat="1" x14ac:dyDescent="0.2">
      <c r="A324" s="1"/>
      <c r="B324" s="102"/>
      <c r="C324" s="3"/>
      <c r="D324" s="4"/>
      <c r="E324" s="4"/>
      <c r="F324" s="103"/>
      <c r="G324" s="4"/>
      <c r="H324" s="3"/>
      <c r="I324" s="4"/>
      <c r="J324" s="3"/>
      <c r="K324" s="5"/>
      <c r="L324" s="3"/>
      <c r="M324" s="4"/>
      <c r="N324" s="3"/>
      <c r="O324" s="4"/>
      <c r="P324" s="3"/>
      <c r="Q324" s="4"/>
      <c r="R324" s="3"/>
      <c r="S324"/>
      <c r="T324"/>
      <c r="U324"/>
      <c r="V324"/>
      <c r="W324"/>
      <c r="X324"/>
      <c r="Y324"/>
      <c r="Z324"/>
      <c r="AA324"/>
      <c r="AB324"/>
      <c r="AC324"/>
      <c r="AD324"/>
      <c r="AE324"/>
      <c r="AF324"/>
      <c r="AG324"/>
      <c r="AH324"/>
    </row>
    <row r="325" spans="1:34" s="10" customFormat="1" x14ac:dyDescent="0.2">
      <c r="A325" s="1"/>
      <c r="B325" s="102"/>
      <c r="C325" s="3"/>
      <c r="D325" s="4"/>
      <c r="E325" s="4"/>
      <c r="F325" s="103"/>
      <c r="G325" s="4"/>
      <c r="H325" s="3"/>
      <c r="I325" s="4"/>
      <c r="J325" s="3"/>
      <c r="K325" s="5"/>
      <c r="L325" s="3"/>
      <c r="M325" s="4"/>
      <c r="N325" s="3"/>
      <c r="O325" s="4"/>
      <c r="P325" s="3"/>
      <c r="Q325" s="4"/>
      <c r="R325" s="3"/>
      <c r="S325"/>
      <c r="T325"/>
      <c r="U325"/>
      <c r="V325"/>
      <c r="W325"/>
      <c r="X325"/>
      <c r="Y325"/>
      <c r="Z325"/>
      <c r="AA325"/>
      <c r="AB325"/>
      <c r="AC325"/>
      <c r="AD325"/>
      <c r="AE325"/>
      <c r="AF325"/>
      <c r="AG325"/>
      <c r="AH325"/>
    </row>
    <row r="326" spans="1:34" s="10" customFormat="1" x14ac:dyDescent="0.2">
      <c r="A326" s="1"/>
      <c r="B326" s="102"/>
      <c r="C326" s="3"/>
      <c r="D326" s="4"/>
      <c r="E326" s="4"/>
      <c r="F326" s="103"/>
      <c r="G326" s="4"/>
      <c r="H326" s="3"/>
      <c r="I326" s="4"/>
      <c r="J326" s="3"/>
      <c r="K326" s="5"/>
      <c r="L326" s="3"/>
      <c r="M326" s="4"/>
      <c r="N326" s="3"/>
      <c r="O326" s="4"/>
      <c r="P326" s="3"/>
      <c r="Q326" s="4"/>
      <c r="R326" s="3"/>
      <c r="S326"/>
      <c r="T326"/>
      <c r="U326"/>
      <c r="V326"/>
      <c r="W326"/>
      <c r="X326"/>
      <c r="Y326"/>
      <c r="Z326"/>
      <c r="AA326"/>
      <c r="AB326"/>
      <c r="AC326"/>
      <c r="AD326"/>
      <c r="AE326"/>
      <c r="AF326"/>
      <c r="AG326"/>
      <c r="AH326"/>
    </row>
    <row r="327" spans="1:34" s="10" customFormat="1" x14ac:dyDescent="0.2">
      <c r="A327" s="1"/>
      <c r="B327" s="102"/>
      <c r="C327" s="3"/>
      <c r="D327" s="4"/>
      <c r="E327" s="4"/>
      <c r="F327" s="103"/>
      <c r="G327" s="4"/>
      <c r="H327" s="3"/>
      <c r="I327" s="4"/>
      <c r="J327" s="3"/>
      <c r="K327" s="5"/>
      <c r="L327" s="3"/>
      <c r="M327" s="4"/>
      <c r="N327" s="3"/>
      <c r="O327" s="4"/>
      <c r="P327" s="3"/>
      <c r="Q327" s="4"/>
      <c r="R327" s="3"/>
      <c r="S327"/>
      <c r="T327"/>
      <c r="U327"/>
      <c r="V327"/>
      <c r="W327"/>
      <c r="X327"/>
      <c r="Y327"/>
      <c r="Z327"/>
      <c r="AA327"/>
      <c r="AB327"/>
      <c r="AC327"/>
      <c r="AD327"/>
      <c r="AE327"/>
      <c r="AF327"/>
      <c r="AG327"/>
      <c r="AH327"/>
    </row>
    <row r="328" spans="1:34" s="10" customFormat="1" x14ac:dyDescent="0.2">
      <c r="A328" s="1"/>
      <c r="B328" s="102"/>
      <c r="C328" s="3"/>
      <c r="D328" s="4"/>
      <c r="E328" s="4"/>
      <c r="F328" s="103"/>
      <c r="G328" s="4"/>
      <c r="H328" s="3"/>
      <c r="I328" s="4"/>
      <c r="J328" s="3"/>
      <c r="K328" s="5"/>
      <c r="L328" s="3"/>
      <c r="M328" s="4"/>
      <c r="N328" s="3"/>
      <c r="O328" s="4"/>
      <c r="P328" s="3"/>
      <c r="Q328" s="4"/>
      <c r="R328" s="3"/>
      <c r="S328"/>
      <c r="T328"/>
      <c r="U328"/>
      <c r="V328"/>
      <c r="W328"/>
      <c r="X328"/>
      <c r="Y328"/>
      <c r="Z328"/>
      <c r="AA328"/>
      <c r="AB328"/>
      <c r="AC328"/>
      <c r="AD328"/>
      <c r="AE328"/>
      <c r="AF328"/>
      <c r="AG328"/>
      <c r="AH328"/>
    </row>
    <row r="329" spans="1:34" s="10" customFormat="1" x14ac:dyDescent="0.2">
      <c r="A329" s="1"/>
      <c r="B329" s="102"/>
      <c r="C329" s="3"/>
      <c r="D329" s="4"/>
      <c r="E329" s="4"/>
      <c r="F329" s="103"/>
      <c r="G329" s="4"/>
      <c r="H329" s="3"/>
      <c r="I329" s="4"/>
      <c r="J329" s="3"/>
      <c r="K329" s="5"/>
      <c r="L329" s="3"/>
      <c r="M329" s="4"/>
      <c r="N329" s="3"/>
      <c r="O329" s="4"/>
      <c r="P329" s="3"/>
      <c r="Q329" s="4"/>
      <c r="R329" s="3"/>
      <c r="S329"/>
      <c r="T329"/>
      <c r="U329"/>
      <c r="V329"/>
      <c r="W329"/>
      <c r="X329"/>
      <c r="Y329"/>
      <c r="Z329"/>
      <c r="AA329"/>
      <c r="AB329"/>
      <c r="AC329"/>
      <c r="AD329"/>
      <c r="AE329"/>
      <c r="AF329"/>
      <c r="AG329"/>
      <c r="AH329"/>
    </row>
    <row r="330" spans="1:34" s="10" customFormat="1" x14ac:dyDescent="0.2">
      <c r="A330" s="1"/>
      <c r="B330" s="102"/>
      <c r="C330" s="3"/>
      <c r="D330" s="4"/>
      <c r="E330" s="4"/>
      <c r="F330" s="103"/>
      <c r="G330" s="4"/>
      <c r="H330" s="3"/>
      <c r="I330" s="4"/>
      <c r="J330" s="3"/>
      <c r="K330" s="5"/>
      <c r="L330" s="3"/>
      <c r="M330" s="4"/>
      <c r="N330" s="3"/>
      <c r="O330" s="4"/>
      <c r="P330" s="3"/>
      <c r="Q330" s="4"/>
      <c r="R330" s="3"/>
      <c r="S330"/>
      <c r="T330"/>
      <c r="U330"/>
      <c r="V330"/>
      <c r="W330"/>
      <c r="X330"/>
      <c r="Y330"/>
      <c r="Z330"/>
      <c r="AA330"/>
      <c r="AB330"/>
      <c r="AC330"/>
      <c r="AD330"/>
      <c r="AE330"/>
      <c r="AF330"/>
      <c r="AG330"/>
      <c r="AH330"/>
    </row>
    <row r="331" spans="1:34" s="10" customFormat="1" x14ac:dyDescent="0.2">
      <c r="A331" s="1"/>
      <c r="B331" s="102"/>
      <c r="C331" s="3"/>
      <c r="D331" s="4"/>
      <c r="E331" s="4"/>
      <c r="F331" s="103"/>
      <c r="G331" s="4"/>
      <c r="H331" s="3"/>
      <c r="I331" s="4"/>
      <c r="J331" s="3"/>
      <c r="K331" s="5"/>
      <c r="L331" s="3"/>
      <c r="M331" s="4"/>
      <c r="N331" s="3"/>
      <c r="O331" s="4"/>
      <c r="P331" s="3"/>
      <c r="Q331" s="4"/>
      <c r="R331" s="3"/>
      <c r="S331"/>
      <c r="T331"/>
      <c r="U331"/>
      <c r="V331"/>
      <c r="W331"/>
      <c r="X331"/>
      <c r="Y331"/>
      <c r="Z331"/>
      <c r="AA331"/>
      <c r="AB331"/>
      <c r="AC331"/>
      <c r="AD331"/>
      <c r="AE331"/>
      <c r="AF331"/>
      <c r="AG331"/>
      <c r="AH331"/>
    </row>
    <row r="332" spans="1:34" s="10" customFormat="1" x14ac:dyDescent="0.2">
      <c r="A332" s="1"/>
      <c r="B332" s="102"/>
      <c r="C332" s="3"/>
      <c r="D332" s="4"/>
      <c r="E332" s="4"/>
      <c r="F332" s="103"/>
      <c r="G332" s="4"/>
      <c r="H332" s="3"/>
      <c r="I332" s="4"/>
      <c r="J332" s="3"/>
      <c r="K332" s="5"/>
      <c r="L332" s="3"/>
      <c r="M332" s="4"/>
      <c r="N332" s="3"/>
      <c r="O332" s="4"/>
      <c r="P332" s="3"/>
      <c r="Q332" s="4"/>
      <c r="R332" s="3"/>
      <c r="S332"/>
      <c r="T332"/>
      <c r="U332"/>
      <c r="V332"/>
      <c r="W332"/>
      <c r="X332"/>
      <c r="Y332"/>
      <c r="Z332"/>
      <c r="AA332"/>
      <c r="AB332"/>
      <c r="AC332"/>
      <c r="AD332"/>
      <c r="AE332"/>
      <c r="AF332"/>
      <c r="AG332"/>
      <c r="AH332"/>
    </row>
    <row r="333" spans="1:34" s="10" customFormat="1" x14ac:dyDescent="0.2">
      <c r="A333" s="1"/>
      <c r="B333" s="102"/>
      <c r="C333" s="3"/>
      <c r="D333" s="4"/>
      <c r="E333" s="4"/>
      <c r="F333" s="103"/>
      <c r="G333" s="4"/>
      <c r="H333" s="3"/>
      <c r="I333" s="4"/>
      <c r="J333" s="3"/>
      <c r="K333" s="5"/>
      <c r="L333" s="3"/>
      <c r="M333" s="4"/>
      <c r="N333" s="3"/>
      <c r="O333" s="4"/>
      <c r="P333" s="3"/>
      <c r="Q333" s="4"/>
      <c r="R333" s="3"/>
      <c r="S333"/>
      <c r="T333"/>
      <c r="U333"/>
      <c r="V333"/>
      <c r="W333"/>
      <c r="X333"/>
      <c r="Y333"/>
      <c r="Z333"/>
      <c r="AA333"/>
      <c r="AB333"/>
      <c r="AC333"/>
      <c r="AD333"/>
      <c r="AE333"/>
      <c r="AF333"/>
      <c r="AG333"/>
      <c r="AH333"/>
    </row>
    <row r="334" spans="1:34" s="10" customFormat="1" x14ac:dyDescent="0.2">
      <c r="A334" s="1"/>
      <c r="B334" s="102"/>
      <c r="C334" s="3"/>
      <c r="D334" s="4"/>
      <c r="E334" s="4"/>
      <c r="F334" s="103"/>
      <c r="G334" s="4"/>
      <c r="H334" s="3"/>
      <c r="I334" s="4"/>
      <c r="J334" s="3"/>
      <c r="K334" s="5"/>
      <c r="L334" s="3"/>
      <c r="M334" s="4"/>
      <c r="N334" s="3"/>
      <c r="O334" s="4"/>
      <c r="P334" s="3"/>
      <c r="Q334" s="4"/>
      <c r="R334" s="3"/>
      <c r="S334"/>
      <c r="T334"/>
      <c r="U334"/>
      <c r="V334"/>
      <c r="W334"/>
      <c r="X334"/>
      <c r="Y334"/>
      <c r="Z334"/>
      <c r="AA334"/>
      <c r="AB334"/>
      <c r="AC334"/>
      <c r="AD334"/>
      <c r="AE334"/>
      <c r="AF334"/>
      <c r="AG334"/>
      <c r="AH334"/>
    </row>
    <row r="335" spans="1:34" s="10" customFormat="1" x14ac:dyDescent="0.2">
      <c r="A335" s="1"/>
      <c r="B335" s="102"/>
      <c r="C335" s="3"/>
      <c r="D335" s="4"/>
      <c r="E335" s="4"/>
      <c r="F335" s="103"/>
      <c r="G335" s="4"/>
      <c r="H335" s="3"/>
      <c r="I335" s="4"/>
      <c r="J335" s="3"/>
      <c r="K335" s="5"/>
      <c r="L335" s="3"/>
      <c r="M335" s="4"/>
      <c r="N335" s="3"/>
      <c r="O335" s="4"/>
      <c r="P335" s="3"/>
      <c r="Q335" s="4"/>
      <c r="R335" s="3"/>
      <c r="S335"/>
      <c r="T335"/>
      <c r="U335"/>
      <c r="V335"/>
      <c r="W335"/>
      <c r="X335"/>
      <c r="Y335"/>
      <c r="Z335"/>
      <c r="AA335"/>
      <c r="AB335"/>
      <c r="AC335"/>
      <c r="AD335"/>
      <c r="AE335"/>
      <c r="AF335"/>
      <c r="AG335"/>
      <c r="AH335"/>
    </row>
    <row r="336" spans="1:34" s="10" customFormat="1" x14ac:dyDescent="0.2">
      <c r="A336" s="1"/>
      <c r="B336" s="102"/>
      <c r="C336" s="3"/>
      <c r="D336" s="4"/>
      <c r="E336" s="4"/>
      <c r="F336" s="103"/>
      <c r="G336" s="4"/>
      <c r="H336" s="3"/>
      <c r="I336" s="4"/>
      <c r="J336" s="3"/>
      <c r="K336" s="5"/>
      <c r="L336" s="3"/>
      <c r="M336" s="4"/>
      <c r="N336" s="3"/>
      <c r="O336" s="4"/>
      <c r="P336" s="3"/>
      <c r="Q336" s="4"/>
      <c r="R336" s="3"/>
      <c r="S336"/>
      <c r="T336"/>
      <c r="U336"/>
      <c r="V336"/>
      <c r="W336"/>
      <c r="X336"/>
      <c r="Y336"/>
      <c r="Z336"/>
      <c r="AA336"/>
      <c r="AB336"/>
      <c r="AC336"/>
      <c r="AD336"/>
      <c r="AE336"/>
      <c r="AF336"/>
      <c r="AG336"/>
      <c r="AH336"/>
    </row>
    <row r="337" spans="1:34" s="10" customFormat="1" x14ac:dyDescent="0.2">
      <c r="A337" s="1"/>
      <c r="B337" s="102"/>
      <c r="C337" s="3"/>
      <c r="D337" s="4"/>
      <c r="E337" s="4"/>
      <c r="F337" s="103"/>
      <c r="G337" s="4"/>
      <c r="H337" s="3"/>
      <c r="I337" s="4"/>
      <c r="J337" s="3"/>
      <c r="K337" s="5"/>
      <c r="L337" s="3"/>
      <c r="M337" s="4"/>
      <c r="N337" s="3"/>
      <c r="O337" s="4"/>
      <c r="P337" s="3"/>
      <c r="Q337" s="4"/>
      <c r="R337" s="3"/>
      <c r="S337"/>
      <c r="T337"/>
      <c r="U337"/>
      <c r="V337"/>
      <c r="W337"/>
      <c r="X337"/>
      <c r="Y337"/>
      <c r="Z337"/>
      <c r="AA337"/>
      <c r="AB337"/>
      <c r="AC337"/>
      <c r="AD337"/>
      <c r="AE337"/>
      <c r="AF337"/>
      <c r="AG337"/>
      <c r="AH337"/>
    </row>
    <row r="338" spans="1:34" s="10" customFormat="1" x14ac:dyDescent="0.2">
      <c r="A338" s="1"/>
      <c r="B338" s="102"/>
      <c r="C338" s="3"/>
      <c r="D338" s="4"/>
      <c r="E338" s="4"/>
      <c r="F338" s="103"/>
      <c r="G338" s="4"/>
      <c r="H338" s="3"/>
      <c r="I338" s="4"/>
      <c r="J338" s="3"/>
      <c r="K338" s="5"/>
      <c r="L338" s="3"/>
      <c r="M338" s="4"/>
      <c r="N338" s="3"/>
      <c r="O338" s="4"/>
      <c r="P338" s="3"/>
      <c r="Q338" s="4"/>
      <c r="R338" s="3"/>
      <c r="S338"/>
      <c r="T338"/>
      <c r="U338"/>
      <c r="V338"/>
      <c r="W338"/>
      <c r="X338"/>
      <c r="Y338"/>
      <c r="Z338"/>
      <c r="AA338"/>
      <c r="AB338"/>
      <c r="AC338"/>
      <c r="AD338"/>
      <c r="AE338"/>
      <c r="AF338"/>
      <c r="AG338"/>
      <c r="AH338"/>
    </row>
    <row r="339" spans="1:34" s="10" customFormat="1" x14ac:dyDescent="0.2">
      <c r="A339" s="1"/>
      <c r="B339" s="102"/>
      <c r="C339" s="3"/>
      <c r="D339" s="4"/>
      <c r="E339" s="4"/>
      <c r="F339" s="103"/>
      <c r="G339" s="4"/>
      <c r="H339" s="3"/>
      <c r="I339" s="4"/>
      <c r="J339" s="3"/>
      <c r="K339" s="5"/>
      <c r="L339" s="3"/>
      <c r="M339" s="4"/>
      <c r="N339" s="3"/>
      <c r="O339" s="4"/>
      <c r="P339" s="3"/>
      <c r="Q339" s="4"/>
      <c r="R339" s="3"/>
      <c r="S339"/>
      <c r="T339"/>
      <c r="U339"/>
      <c r="V339"/>
      <c r="W339"/>
      <c r="X339"/>
      <c r="Y339"/>
      <c r="Z339"/>
      <c r="AA339"/>
      <c r="AB339"/>
      <c r="AC339"/>
      <c r="AD339"/>
      <c r="AE339"/>
      <c r="AF339"/>
      <c r="AG339"/>
      <c r="AH339"/>
    </row>
    <row r="340" spans="1:34" s="10" customFormat="1" x14ac:dyDescent="0.2">
      <c r="A340" s="1"/>
      <c r="B340" s="102"/>
      <c r="C340" s="3"/>
      <c r="D340" s="4"/>
      <c r="E340" s="4"/>
      <c r="F340" s="103"/>
      <c r="G340" s="4"/>
      <c r="H340" s="3"/>
      <c r="I340" s="4"/>
      <c r="J340" s="3"/>
      <c r="K340" s="5"/>
      <c r="L340" s="3"/>
      <c r="M340" s="4"/>
      <c r="N340" s="3"/>
      <c r="O340" s="4"/>
      <c r="P340" s="3"/>
      <c r="Q340" s="4"/>
      <c r="R340" s="3"/>
      <c r="S340"/>
      <c r="T340"/>
      <c r="U340"/>
      <c r="V340"/>
      <c r="W340"/>
      <c r="X340"/>
      <c r="Y340"/>
      <c r="Z340"/>
      <c r="AA340"/>
      <c r="AB340"/>
      <c r="AC340"/>
      <c r="AD340"/>
      <c r="AE340"/>
      <c r="AF340"/>
      <c r="AG340"/>
      <c r="AH340"/>
    </row>
    <row r="341" spans="1:34" s="10" customFormat="1" x14ac:dyDescent="0.2">
      <c r="A341" s="1"/>
      <c r="B341" s="102"/>
      <c r="C341" s="3"/>
      <c r="D341" s="4"/>
      <c r="E341" s="4"/>
      <c r="F341" s="103"/>
      <c r="G341" s="4"/>
      <c r="H341" s="3"/>
      <c r="I341" s="4"/>
      <c r="J341" s="3"/>
      <c r="K341" s="5"/>
      <c r="L341" s="3"/>
      <c r="M341" s="4"/>
      <c r="N341" s="3"/>
      <c r="O341" s="4"/>
      <c r="P341" s="3"/>
      <c r="Q341" s="4"/>
      <c r="R341" s="3"/>
      <c r="S341"/>
      <c r="T341"/>
      <c r="U341"/>
      <c r="V341"/>
      <c r="W341"/>
      <c r="X341"/>
      <c r="Y341"/>
      <c r="Z341"/>
      <c r="AA341"/>
      <c r="AB341"/>
      <c r="AC341"/>
      <c r="AD341"/>
      <c r="AE341"/>
      <c r="AF341"/>
      <c r="AG341"/>
      <c r="AH341"/>
    </row>
    <row r="342" spans="1:34" s="10" customFormat="1" x14ac:dyDescent="0.2">
      <c r="A342" s="1"/>
      <c r="B342" s="102"/>
      <c r="C342" s="3"/>
      <c r="D342" s="4"/>
      <c r="E342" s="4"/>
      <c r="F342" s="103"/>
      <c r="G342" s="4"/>
      <c r="H342" s="3"/>
      <c r="I342" s="4"/>
      <c r="J342" s="3"/>
      <c r="K342" s="5"/>
      <c r="L342" s="3"/>
      <c r="M342" s="4"/>
      <c r="N342" s="3"/>
      <c r="O342" s="4"/>
      <c r="P342" s="3"/>
      <c r="Q342" s="4"/>
      <c r="R342" s="3"/>
      <c r="S342"/>
      <c r="T342"/>
      <c r="U342"/>
      <c r="V342"/>
      <c r="W342"/>
      <c r="X342"/>
      <c r="Y342"/>
      <c r="Z342"/>
      <c r="AA342"/>
      <c r="AB342"/>
      <c r="AC342"/>
      <c r="AD342"/>
      <c r="AE342"/>
      <c r="AF342"/>
      <c r="AG342"/>
      <c r="AH342"/>
    </row>
    <row r="343" spans="1:34" s="10" customFormat="1" x14ac:dyDescent="0.2">
      <c r="A343" s="1"/>
      <c r="B343" s="102"/>
      <c r="C343" s="3"/>
      <c r="D343" s="4"/>
      <c r="E343" s="4"/>
      <c r="F343" s="103"/>
      <c r="G343" s="4"/>
      <c r="H343" s="3"/>
      <c r="I343" s="4"/>
      <c r="J343" s="3"/>
      <c r="K343" s="5"/>
      <c r="L343" s="3"/>
      <c r="M343" s="4"/>
      <c r="N343" s="3"/>
      <c r="O343" s="4"/>
      <c r="P343" s="3"/>
      <c r="Q343" s="4"/>
      <c r="R343" s="3"/>
      <c r="S343"/>
      <c r="T343"/>
      <c r="U343"/>
      <c r="V343"/>
      <c r="W343"/>
      <c r="X343"/>
      <c r="Y343"/>
      <c r="Z343"/>
      <c r="AA343"/>
      <c r="AB343"/>
      <c r="AC343"/>
      <c r="AD343"/>
      <c r="AE343"/>
      <c r="AF343"/>
      <c r="AG343"/>
      <c r="AH343"/>
    </row>
    <row r="344" spans="1:34" s="10" customFormat="1" x14ac:dyDescent="0.2">
      <c r="A344" s="1"/>
      <c r="B344" s="102"/>
      <c r="C344" s="3"/>
      <c r="D344" s="4"/>
      <c r="E344" s="4"/>
      <c r="F344" s="103"/>
      <c r="G344" s="4"/>
      <c r="H344" s="3"/>
      <c r="I344" s="4"/>
      <c r="J344" s="3"/>
      <c r="K344" s="5"/>
      <c r="L344" s="3"/>
      <c r="M344" s="4"/>
      <c r="N344" s="3"/>
      <c r="O344" s="4"/>
      <c r="P344" s="3"/>
      <c r="Q344" s="4"/>
      <c r="R344" s="3"/>
      <c r="S344"/>
      <c r="T344"/>
      <c r="U344"/>
      <c r="V344"/>
      <c r="W344"/>
      <c r="X344"/>
      <c r="Y344"/>
      <c r="Z344"/>
      <c r="AA344"/>
      <c r="AB344"/>
      <c r="AC344"/>
      <c r="AD344"/>
      <c r="AE344"/>
      <c r="AF344"/>
      <c r="AG344"/>
      <c r="AH344"/>
    </row>
    <row r="345" spans="1:34" s="10" customFormat="1" x14ac:dyDescent="0.2">
      <c r="A345" s="1"/>
      <c r="B345" s="102"/>
      <c r="C345" s="3"/>
      <c r="D345" s="4"/>
      <c r="E345" s="4"/>
      <c r="F345" s="103"/>
      <c r="G345" s="4"/>
      <c r="H345" s="3"/>
      <c r="I345" s="4"/>
      <c r="J345" s="3"/>
      <c r="K345" s="5"/>
      <c r="L345" s="3"/>
      <c r="M345" s="4"/>
      <c r="N345" s="3"/>
      <c r="O345" s="4"/>
      <c r="P345" s="3"/>
      <c r="Q345" s="4"/>
      <c r="R345" s="3"/>
      <c r="S345"/>
      <c r="T345"/>
      <c r="U345"/>
      <c r="V345"/>
      <c r="W345"/>
      <c r="X345"/>
      <c r="Y345"/>
      <c r="Z345"/>
      <c r="AA345"/>
      <c r="AB345"/>
      <c r="AC345"/>
      <c r="AD345"/>
      <c r="AE345"/>
      <c r="AF345"/>
      <c r="AG345"/>
      <c r="AH345"/>
    </row>
    <row r="346" spans="1:34" s="10" customFormat="1" x14ac:dyDescent="0.2">
      <c r="A346" s="1"/>
      <c r="B346" s="102"/>
      <c r="C346" s="3"/>
      <c r="D346" s="4"/>
      <c r="E346" s="4"/>
      <c r="F346" s="103"/>
      <c r="G346" s="4"/>
      <c r="H346" s="3"/>
      <c r="I346" s="4"/>
      <c r="J346" s="3"/>
      <c r="K346" s="5"/>
      <c r="L346" s="3"/>
      <c r="M346" s="4"/>
      <c r="N346" s="3"/>
      <c r="O346" s="4"/>
      <c r="P346" s="3"/>
      <c r="Q346" s="4"/>
      <c r="R346" s="3"/>
      <c r="S346"/>
      <c r="T346"/>
      <c r="U346"/>
      <c r="V346"/>
      <c r="W346"/>
      <c r="X346"/>
      <c r="Y346"/>
      <c r="Z346"/>
      <c r="AA346"/>
      <c r="AB346"/>
      <c r="AC346"/>
      <c r="AD346"/>
      <c r="AE346"/>
      <c r="AF346"/>
      <c r="AG346"/>
      <c r="AH346"/>
    </row>
    <row r="347" spans="1:34" s="10" customFormat="1" x14ac:dyDescent="0.2">
      <c r="A347" s="1"/>
      <c r="B347" s="102"/>
      <c r="C347" s="3"/>
      <c r="D347" s="4"/>
      <c r="E347" s="4"/>
      <c r="F347" s="103"/>
      <c r="G347" s="4"/>
      <c r="H347" s="3"/>
      <c r="I347" s="4"/>
      <c r="J347" s="3"/>
      <c r="K347" s="5"/>
      <c r="L347" s="3"/>
      <c r="M347" s="4"/>
      <c r="N347" s="3"/>
      <c r="O347" s="4"/>
      <c r="P347" s="3"/>
      <c r="Q347" s="4"/>
      <c r="R347" s="3"/>
      <c r="S347"/>
      <c r="T347"/>
      <c r="U347"/>
      <c r="V347"/>
      <c r="W347"/>
      <c r="X347"/>
      <c r="Y347"/>
      <c r="Z347"/>
      <c r="AA347"/>
      <c r="AB347"/>
      <c r="AC347"/>
      <c r="AD347"/>
      <c r="AE347"/>
      <c r="AF347"/>
      <c r="AG347"/>
      <c r="AH347"/>
    </row>
    <row r="348" spans="1:34" s="10" customFormat="1" x14ac:dyDescent="0.2">
      <c r="A348" s="1"/>
      <c r="B348" s="102"/>
      <c r="C348" s="3"/>
      <c r="D348" s="4"/>
      <c r="E348" s="4"/>
      <c r="F348" s="103"/>
      <c r="G348" s="4"/>
      <c r="H348" s="3"/>
      <c r="I348" s="4"/>
      <c r="J348" s="3"/>
      <c r="K348" s="5"/>
      <c r="L348" s="3"/>
      <c r="M348" s="4"/>
      <c r="N348" s="3"/>
      <c r="O348" s="4"/>
      <c r="P348" s="3"/>
      <c r="Q348" s="4"/>
      <c r="R348" s="3"/>
      <c r="S348"/>
      <c r="T348"/>
      <c r="U348"/>
      <c r="V348"/>
      <c r="W348"/>
      <c r="X348"/>
      <c r="Y348"/>
      <c r="Z348"/>
      <c r="AA348"/>
      <c r="AB348"/>
      <c r="AC348"/>
      <c r="AD348"/>
      <c r="AE348"/>
      <c r="AF348"/>
      <c r="AG348"/>
      <c r="AH348"/>
    </row>
    <row r="349" spans="1:34" s="10" customFormat="1" x14ac:dyDescent="0.2">
      <c r="A349" s="1"/>
      <c r="B349" s="102"/>
      <c r="C349" s="3"/>
      <c r="D349" s="4"/>
      <c r="E349" s="4"/>
      <c r="F349" s="103"/>
      <c r="G349" s="4"/>
      <c r="H349" s="3"/>
      <c r="I349" s="4"/>
      <c r="J349" s="3"/>
      <c r="K349" s="5"/>
      <c r="L349" s="3"/>
      <c r="M349" s="4"/>
      <c r="N349" s="3"/>
      <c r="O349" s="4"/>
      <c r="P349" s="3"/>
      <c r="Q349" s="4"/>
      <c r="R349" s="3"/>
      <c r="S349"/>
      <c r="T349"/>
      <c r="U349"/>
      <c r="V349"/>
      <c r="W349"/>
      <c r="X349"/>
      <c r="Y349"/>
      <c r="Z349"/>
      <c r="AA349"/>
      <c r="AB349"/>
      <c r="AC349"/>
      <c r="AD349"/>
      <c r="AE349"/>
      <c r="AF349"/>
      <c r="AG349"/>
      <c r="AH349"/>
    </row>
    <row r="350" spans="1:34" s="10" customFormat="1" x14ac:dyDescent="0.2">
      <c r="A350" s="1"/>
      <c r="B350" s="102"/>
      <c r="C350" s="3"/>
      <c r="D350" s="4"/>
      <c r="E350" s="4"/>
      <c r="F350" s="103"/>
      <c r="G350" s="4"/>
      <c r="H350" s="3"/>
      <c r="I350" s="4"/>
      <c r="J350" s="3"/>
      <c r="K350" s="5"/>
      <c r="L350" s="3"/>
      <c r="M350" s="4"/>
      <c r="N350" s="3"/>
      <c r="O350" s="4"/>
      <c r="P350" s="3"/>
      <c r="Q350" s="4"/>
      <c r="R350" s="3"/>
      <c r="S350"/>
      <c r="T350"/>
      <c r="U350"/>
      <c r="V350"/>
      <c r="W350"/>
      <c r="X350"/>
      <c r="Y350"/>
      <c r="Z350"/>
      <c r="AA350"/>
      <c r="AB350"/>
      <c r="AC350"/>
      <c r="AD350"/>
      <c r="AE350"/>
      <c r="AF350"/>
      <c r="AG350"/>
      <c r="AH350"/>
    </row>
    <row r="351" spans="1:34" s="10" customFormat="1" x14ac:dyDescent="0.2">
      <c r="A351" s="1"/>
      <c r="B351" s="102"/>
      <c r="C351" s="3"/>
      <c r="D351" s="4"/>
      <c r="E351" s="4"/>
      <c r="F351" s="103"/>
      <c r="G351" s="4"/>
      <c r="H351" s="3"/>
      <c r="I351" s="4"/>
      <c r="J351" s="3"/>
      <c r="K351" s="5"/>
      <c r="L351" s="3"/>
      <c r="M351" s="4"/>
      <c r="N351" s="3"/>
      <c r="O351" s="4"/>
      <c r="P351" s="3"/>
      <c r="Q351" s="4"/>
      <c r="R351" s="3"/>
      <c r="S351"/>
      <c r="T351"/>
      <c r="U351"/>
      <c r="V351"/>
      <c r="W351"/>
      <c r="X351"/>
      <c r="Y351"/>
      <c r="Z351"/>
      <c r="AA351"/>
      <c r="AB351"/>
      <c r="AC351"/>
      <c r="AD351"/>
      <c r="AE351"/>
      <c r="AF351"/>
      <c r="AG351"/>
      <c r="AH351"/>
    </row>
    <row r="352" spans="1:34" s="10" customFormat="1" x14ac:dyDescent="0.2">
      <c r="A352" s="1"/>
      <c r="B352" s="102"/>
      <c r="C352" s="3"/>
      <c r="D352" s="4"/>
      <c r="E352" s="4"/>
      <c r="F352" s="103"/>
      <c r="G352" s="4"/>
      <c r="H352" s="3"/>
      <c r="I352" s="4"/>
      <c r="J352" s="3"/>
      <c r="K352" s="5"/>
      <c r="L352" s="3"/>
      <c r="M352" s="4"/>
      <c r="N352" s="3"/>
      <c r="O352" s="4"/>
      <c r="P352" s="3"/>
      <c r="Q352" s="4"/>
      <c r="R352" s="3"/>
      <c r="S352"/>
      <c r="T352"/>
      <c r="U352"/>
      <c r="V352"/>
      <c r="W352"/>
      <c r="X352"/>
      <c r="Y352"/>
      <c r="Z352"/>
      <c r="AA352"/>
      <c r="AB352"/>
      <c r="AC352"/>
      <c r="AD352"/>
      <c r="AE352"/>
      <c r="AF352"/>
      <c r="AG352"/>
      <c r="AH352"/>
    </row>
    <row r="353" spans="1:34" s="10" customFormat="1" x14ac:dyDescent="0.2">
      <c r="A353" s="1"/>
      <c r="B353" s="102"/>
      <c r="C353" s="3"/>
      <c r="D353" s="4"/>
      <c r="E353" s="4"/>
      <c r="F353" s="103"/>
      <c r="G353" s="4"/>
      <c r="H353" s="3"/>
      <c r="I353" s="4"/>
      <c r="J353" s="3"/>
      <c r="K353" s="5"/>
      <c r="L353" s="3"/>
      <c r="M353" s="4"/>
      <c r="N353" s="3"/>
      <c r="O353" s="4"/>
      <c r="P353" s="3"/>
      <c r="Q353" s="4"/>
      <c r="R353" s="3"/>
      <c r="S353"/>
      <c r="T353"/>
      <c r="U353"/>
      <c r="V353"/>
      <c r="W353"/>
      <c r="X353"/>
      <c r="Y353"/>
      <c r="Z353"/>
      <c r="AA353"/>
      <c r="AB353"/>
      <c r="AC353"/>
      <c r="AD353"/>
      <c r="AE353"/>
      <c r="AF353"/>
      <c r="AG353"/>
      <c r="AH353"/>
    </row>
    <row r="354" spans="1:34" s="10" customFormat="1" x14ac:dyDescent="0.2">
      <c r="A354" s="1"/>
      <c r="B354" s="102"/>
      <c r="C354" s="3"/>
      <c r="D354" s="4"/>
      <c r="E354" s="4"/>
      <c r="F354" s="103"/>
      <c r="G354" s="4"/>
      <c r="H354" s="3"/>
      <c r="I354" s="4"/>
      <c r="J354" s="3"/>
      <c r="K354" s="5"/>
      <c r="L354" s="3"/>
      <c r="M354" s="4"/>
      <c r="N354" s="3"/>
      <c r="O354" s="4"/>
      <c r="P354" s="3"/>
      <c r="Q354" s="4"/>
      <c r="R354" s="3"/>
      <c r="S354"/>
      <c r="T354"/>
      <c r="U354"/>
      <c r="V354"/>
      <c r="W354"/>
      <c r="X354"/>
      <c r="Y354"/>
      <c r="Z354"/>
      <c r="AA354"/>
      <c r="AB354"/>
      <c r="AC354"/>
      <c r="AD354"/>
      <c r="AE354"/>
      <c r="AF354"/>
      <c r="AG354"/>
      <c r="AH354"/>
    </row>
    <row r="355" spans="1:34" s="10" customFormat="1" x14ac:dyDescent="0.2">
      <c r="A355" s="1"/>
      <c r="B355" s="102"/>
      <c r="C355" s="3"/>
      <c r="D355" s="4"/>
      <c r="E355" s="4"/>
      <c r="F355" s="103"/>
      <c r="G355" s="4"/>
      <c r="H355" s="3"/>
      <c r="I355" s="4"/>
      <c r="J355" s="3"/>
      <c r="K355" s="5"/>
      <c r="L355" s="3"/>
      <c r="M355" s="4"/>
      <c r="N355" s="3"/>
      <c r="O355" s="4"/>
      <c r="P355" s="3"/>
      <c r="Q355" s="4"/>
      <c r="R355" s="3"/>
      <c r="S355"/>
      <c r="T355"/>
      <c r="U355"/>
      <c r="V355"/>
      <c r="W355"/>
      <c r="X355"/>
      <c r="Y355"/>
      <c r="Z355"/>
      <c r="AA355"/>
      <c r="AB355"/>
      <c r="AC355"/>
      <c r="AD355"/>
      <c r="AE355"/>
      <c r="AF355"/>
      <c r="AG355"/>
      <c r="AH355"/>
    </row>
    <row r="356" spans="1:34" s="10" customFormat="1" x14ac:dyDescent="0.2">
      <c r="A356" s="1"/>
      <c r="B356" s="102"/>
      <c r="C356" s="3"/>
      <c r="D356" s="4"/>
      <c r="E356" s="4"/>
      <c r="F356" s="103"/>
      <c r="G356" s="4"/>
      <c r="H356" s="3"/>
      <c r="I356" s="4"/>
      <c r="J356" s="3"/>
      <c r="K356" s="5"/>
      <c r="L356" s="3"/>
      <c r="M356" s="4"/>
      <c r="N356" s="3"/>
      <c r="O356" s="4"/>
      <c r="P356" s="3"/>
      <c r="Q356" s="4"/>
      <c r="R356" s="3"/>
      <c r="S356"/>
      <c r="T356"/>
      <c r="U356"/>
      <c r="V356"/>
      <c r="W356"/>
      <c r="X356"/>
      <c r="Y356"/>
      <c r="Z356"/>
      <c r="AA356"/>
      <c r="AB356"/>
      <c r="AC356"/>
      <c r="AD356"/>
      <c r="AE356"/>
      <c r="AF356"/>
      <c r="AG356"/>
      <c r="AH356"/>
    </row>
    <row r="357" spans="1:34" s="10" customFormat="1" x14ac:dyDescent="0.2">
      <c r="A357" s="1"/>
      <c r="B357" s="102"/>
      <c r="C357" s="3"/>
      <c r="D357" s="4"/>
      <c r="E357" s="4"/>
      <c r="F357" s="103"/>
      <c r="G357" s="4"/>
      <c r="H357" s="3"/>
      <c r="I357" s="4"/>
      <c r="J357" s="3"/>
      <c r="K357" s="5"/>
      <c r="L357" s="3"/>
      <c r="M357" s="4"/>
      <c r="N357" s="3"/>
      <c r="O357" s="4"/>
      <c r="P357" s="3"/>
      <c r="Q357" s="4"/>
      <c r="R357" s="3"/>
      <c r="S357"/>
      <c r="T357"/>
      <c r="U357"/>
      <c r="V357"/>
      <c r="W357"/>
      <c r="X357"/>
      <c r="Y357"/>
      <c r="Z357"/>
      <c r="AA357"/>
      <c r="AB357"/>
      <c r="AC357"/>
      <c r="AD357"/>
      <c r="AE357"/>
      <c r="AF357"/>
      <c r="AG357"/>
      <c r="AH357"/>
    </row>
    <row r="358" spans="1:34" s="10" customFormat="1" x14ac:dyDescent="0.2">
      <c r="A358" s="1"/>
      <c r="B358" s="102"/>
      <c r="C358" s="3"/>
      <c r="D358" s="4"/>
      <c r="E358" s="4"/>
      <c r="F358" s="103"/>
      <c r="G358" s="4"/>
      <c r="H358" s="3"/>
      <c r="I358" s="4"/>
      <c r="J358" s="3"/>
      <c r="K358" s="5"/>
      <c r="L358" s="3"/>
      <c r="M358" s="4"/>
      <c r="N358" s="3"/>
      <c r="O358" s="4"/>
      <c r="P358" s="3"/>
      <c r="Q358" s="4"/>
      <c r="R358" s="3"/>
      <c r="S358"/>
      <c r="T358"/>
      <c r="U358"/>
      <c r="V358"/>
      <c r="W358"/>
      <c r="X358"/>
      <c r="Y358"/>
      <c r="Z358"/>
      <c r="AA358"/>
      <c r="AB358"/>
      <c r="AC358"/>
      <c r="AD358"/>
      <c r="AE358"/>
      <c r="AF358"/>
      <c r="AG358"/>
      <c r="AH358"/>
    </row>
    <row r="359" spans="1:34" s="10" customFormat="1" x14ac:dyDescent="0.2">
      <c r="A359" s="1"/>
      <c r="B359" s="102"/>
      <c r="C359" s="3"/>
      <c r="D359" s="4"/>
      <c r="E359" s="4"/>
      <c r="F359" s="103"/>
      <c r="G359" s="4"/>
      <c r="H359" s="3"/>
      <c r="I359" s="4"/>
      <c r="J359" s="3"/>
      <c r="K359" s="5"/>
      <c r="L359" s="3"/>
      <c r="M359" s="4"/>
      <c r="N359" s="3"/>
      <c r="O359" s="4"/>
      <c r="P359" s="3"/>
      <c r="Q359" s="4"/>
      <c r="R359" s="3"/>
      <c r="S359"/>
      <c r="T359"/>
      <c r="U359"/>
      <c r="V359"/>
      <c r="W359"/>
      <c r="X359"/>
      <c r="Y359"/>
      <c r="Z359"/>
      <c r="AA359"/>
      <c r="AB359"/>
      <c r="AC359"/>
      <c r="AD359"/>
      <c r="AE359"/>
      <c r="AF359"/>
      <c r="AG359"/>
      <c r="AH359"/>
    </row>
    <row r="360" spans="1:34" s="10" customFormat="1" x14ac:dyDescent="0.2">
      <c r="A360" s="1"/>
      <c r="B360" s="102"/>
      <c r="C360" s="3"/>
      <c r="D360" s="4"/>
      <c r="E360" s="4"/>
      <c r="F360" s="103"/>
      <c r="G360" s="4"/>
      <c r="H360" s="3"/>
      <c r="I360" s="4"/>
      <c r="J360" s="3"/>
      <c r="K360" s="5"/>
      <c r="L360" s="3"/>
      <c r="M360" s="4"/>
      <c r="N360" s="3"/>
      <c r="O360" s="4"/>
      <c r="P360" s="3"/>
      <c r="Q360" s="4"/>
      <c r="R360" s="3"/>
      <c r="S360"/>
      <c r="T360"/>
      <c r="U360"/>
      <c r="V360"/>
      <c r="W360"/>
      <c r="X360"/>
      <c r="Y360"/>
      <c r="Z360"/>
      <c r="AA360"/>
      <c r="AB360"/>
      <c r="AC360"/>
      <c r="AD360"/>
      <c r="AE360"/>
      <c r="AF360"/>
      <c r="AG360"/>
      <c r="AH360"/>
    </row>
    <row r="361" spans="1:34" s="10" customFormat="1" x14ac:dyDescent="0.2">
      <c r="A361" s="1"/>
      <c r="B361" s="102"/>
      <c r="C361" s="3"/>
      <c r="D361" s="4"/>
      <c r="E361" s="4"/>
      <c r="F361" s="103"/>
      <c r="G361" s="4"/>
      <c r="H361" s="3"/>
      <c r="I361" s="4"/>
      <c r="J361" s="3"/>
      <c r="K361" s="5"/>
      <c r="L361" s="3"/>
      <c r="M361" s="4"/>
      <c r="N361" s="3"/>
      <c r="O361" s="4"/>
      <c r="P361" s="3"/>
      <c r="Q361" s="4"/>
      <c r="R361" s="3"/>
      <c r="S361"/>
      <c r="T361"/>
      <c r="U361"/>
      <c r="V361"/>
      <c r="W361"/>
      <c r="X361"/>
      <c r="Y361"/>
      <c r="Z361"/>
      <c r="AA361"/>
      <c r="AB361"/>
      <c r="AC361"/>
      <c r="AD361"/>
      <c r="AE361"/>
      <c r="AF361"/>
      <c r="AG361"/>
      <c r="AH361"/>
    </row>
    <row r="362" spans="1:34" s="10" customFormat="1" x14ac:dyDescent="0.2">
      <c r="A362" s="1"/>
      <c r="B362" s="102"/>
      <c r="C362" s="3"/>
      <c r="D362" s="4"/>
      <c r="E362" s="4"/>
      <c r="F362" s="103"/>
      <c r="G362" s="4"/>
      <c r="H362" s="3"/>
      <c r="I362" s="4"/>
      <c r="J362" s="3"/>
      <c r="K362" s="5"/>
      <c r="L362" s="3"/>
      <c r="M362" s="4"/>
      <c r="N362" s="3"/>
      <c r="O362" s="4"/>
      <c r="P362" s="3"/>
      <c r="Q362" s="4"/>
      <c r="R362" s="3"/>
      <c r="S362"/>
      <c r="T362"/>
      <c r="U362"/>
      <c r="V362"/>
      <c r="W362"/>
      <c r="X362"/>
      <c r="Y362"/>
      <c r="Z362"/>
      <c r="AA362"/>
      <c r="AB362"/>
      <c r="AC362"/>
      <c r="AD362"/>
      <c r="AE362"/>
      <c r="AF362"/>
      <c r="AG362"/>
      <c r="AH362"/>
    </row>
    <row r="363" spans="1:34" s="10" customFormat="1" x14ac:dyDescent="0.2">
      <c r="A363" s="1"/>
      <c r="B363" s="102"/>
      <c r="C363" s="3"/>
      <c r="D363" s="4"/>
      <c r="E363" s="4"/>
      <c r="F363" s="103"/>
      <c r="G363" s="4"/>
      <c r="H363" s="3"/>
      <c r="I363" s="4"/>
      <c r="J363" s="3"/>
      <c r="K363" s="5"/>
      <c r="L363" s="3"/>
      <c r="M363" s="4"/>
      <c r="N363" s="3"/>
      <c r="O363" s="4"/>
      <c r="P363" s="3"/>
      <c r="Q363" s="4"/>
      <c r="R363" s="3"/>
      <c r="S363"/>
      <c r="T363"/>
      <c r="U363"/>
      <c r="V363"/>
      <c r="W363"/>
      <c r="X363"/>
      <c r="Y363"/>
      <c r="Z363"/>
      <c r="AA363"/>
      <c r="AB363"/>
      <c r="AC363"/>
      <c r="AD363"/>
      <c r="AE363"/>
      <c r="AF363"/>
      <c r="AG363"/>
      <c r="AH363"/>
    </row>
    <row r="364" spans="1:34" s="10" customFormat="1" x14ac:dyDescent="0.2">
      <c r="A364" s="1"/>
      <c r="B364" s="102"/>
      <c r="C364" s="3"/>
      <c r="D364" s="4"/>
      <c r="E364" s="4"/>
      <c r="F364" s="103"/>
      <c r="G364" s="4"/>
      <c r="H364" s="3"/>
      <c r="I364" s="4"/>
      <c r="J364" s="3"/>
      <c r="K364" s="5"/>
      <c r="L364" s="3"/>
      <c r="M364" s="4"/>
      <c r="N364" s="3"/>
      <c r="O364" s="4"/>
      <c r="P364" s="3"/>
      <c r="Q364" s="4"/>
      <c r="R364" s="3"/>
      <c r="S364"/>
      <c r="T364"/>
      <c r="U364"/>
      <c r="V364"/>
      <c r="W364"/>
      <c r="X364"/>
      <c r="Y364"/>
      <c r="Z364"/>
      <c r="AA364"/>
      <c r="AB364"/>
      <c r="AC364"/>
      <c r="AD364"/>
      <c r="AE364"/>
      <c r="AF364"/>
      <c r="AG364"/>
      <c r="AH364"/>
    </row>
    <row r="365" spans="1:34" s="10" customFormat="1" x14ac:dyDescent="0.2">
      <c r="A365" s="1"/>
      <c r="B365" s="102"/>
      <c r="C365" s="3"/>
      <c r="D365" s="4"/>
      <c r="E365" s="4"/>
      <c r="F365" s="103"/>
      <c r="G365" s="4"/>
      <c r="H365" s="3"/>
      <c r="I365" s="4"/>
      <c r="J365" s="3"/>
      <c r="K365" s="5"/>
      <c r="L365" s="3"/>
      <c r="M365" s="4"/>
      <c r="N365" s="3"/>
      <c r="O365" s="4"/>
      <c r="P365" s="3"/>
      <c r="Q365" s="4"/>
      <c r="R365" s="3"/>
      <c r="S365"/>
      <c r="T365"/>
      <c r="U365"/>
      <c r="V365"/>
      <c r="W365"/>
      <c r="X365"/>
      <c r="Y365"/>
      <c r="Z365"/>
      <c r="AA365"/>
      <c r="AB365"/>
      <c r="AC365"/>
      <c r="AD365"/>
      <c r="AE365"/>
      <c r="AF365"/>
      <c r="AG365"/>
      <c r="AH365"/>
    </row>
    <row r="366" spans="1:34" s="10" customFormat="1" x14ac:dyDescent="0.2">
      <c r="A366" s="1"/>
      <c r="B366" s="102"/>
      <c r="C366" s="3"/>
      <c r="D366" s="4"/>
      <c r="E366" s="4"/>
      <c r="F366" s="103"/>
      <c r="G366" s="4"/>
      <c r="H366" s="3"/>
      <c r="I366" s="4"/>
      <c r="J366" s="3"/>
      <c r="K366" s="5"/>
      <c r="L366" s="3"/>
      <c r="M366" s="4"/>
      <c r="N366" s="3"/>
      <c r="O366" s="4"/>
      <c r="P366" s="3"/>
      <c r="Q366" s="4"/>
      <c r="R366" s="3"/>
      <c r="S366"/>
      <c r="T366"/>
      <c r="U366"/>
      <c r="V366"/>
      <c r="W366"/>
      <c r="X366"/>
      <c r="Y366"/>
      <c r="Z366"/>
      <c r="AA366"/>
      <c r="AB366"/>
      <c r="AC366"/>
      <c r="AD366"/>
      <c r="AE366"/>
      <c r="AF366"/>
      <c r="AG366"/>
      <c r="AH366"/>
    </row>
    <row r="367" spans="1:34" s="10" customFormat="1" x14ac:dyDescent="0.2">
      <c r="A367" s="1"/>
      <c r="B367" s="102"/>
      <c r="C367" s="3"/>
      <c r="D367" s="4"/>
      <c r="E367" s="4"/>
      <c r="F367" s="103"/>
      <c r="G367" s="4"/>
      <c r="H367" s="3"/>
      <c r="I367" s="4"/>
      <c r="J367" s="3"/>
      <c r="K367" s="5"/>
      <c r="L367" s="3"/>
      <c r="M367" s="4"/>
      <c r="N367" s="3"/>
      <c r="O367" s="4"/>
      <c r="P367" s="3"/>
      <c r="Q367" s="4"/>
      <c r="R367" s="3"/>
      <c r="S367"/>
      <c r="T367"/>
      <c r="U367"/>
      <c r="V367"/>
      <c r="W367"/>
      <c r="X367"/>
      <c r="Y367"/>
      <c r="Z367"/>
      <c r="AA367"/>
      <c r="AB367"/>
      <c r="AC367"/>
      <c r="AD367"/>
      <c r="AE367"/>
      <c r="AF367"/>
      <c r="AG367"/>
      <c r="AH367"/>
    </row>
    <row r="368" spans="1:34" s="10" customFormat="1" x14ac:dyDescent="0.2">
      <c r="A368" s="1"/>
      <c r="B368" s="102"/>
      <c r="C368" s="3"/>
      <c r="D368" s="4"/>
      <c r="E368" s="4"/>
      <c r="F368" s="103"/>
      <c r="G368" s="4"/>
      <c r="H368" s="3"/>
      <c r="I368" s="4"/>
      <c r="J368" s="3"/>
      <c r="K368" s="5"/>
      <c r="L368" s="3"/>
      <c r="M368" s="4"/>
      <c r="N368" s="3"/>
      <c r="O368" s="4"/>
      <c r="P368" s="3"/>
      <c r="Q368" s="4"/>
      <c r="R368" s="3"/>
      <c r="S368"/>
      <c r="T368"/>
      <c r="U368"/>
      <c r="V368"/>
      <c r="W368"/>
      <c r="X368"/>
      <c r="Y368"/>
      <c r="Z368"/>
      <c r="AA368"/>
      <c r="AB368"/>
      <c r="AC368"/>
      <c r="AD368"/>
      <c r="AE368"/>
      <c r="AF368"/>
      <c r="AG368"/>
      <c r="AH368"/>
    </row>
    <row r="369" spans="1:34" s="10" customFormat="1" x14ac:dyDescent="0.2">
      <c r="A369" s="1"/>
      <c r="B369" s="102"/>
      <c r="C369" s="3"/>
      <c r="D369" s="4"/>
      <c r="E369" s="4"/>
      <c r="F369" s="103"/>
      <c r="G369" s="4"/>
      <c r="H369" s="3"/>
      <c r="I369" s="4"/>
      <c r="J369" s="3"/>
      <c r="K369" s="5"/>
      <c r="L369" s="3"/>
      <c r="M369" s="4"/>
      <c r="N369" s="3"/>
      <c r="O369" s="4"/>
      <c r="P369" s="3"/>
      <c r="Q369" s="4"/>
      <c r="R369" s="3"/>
      <c r="S369"/>
      <c r="T369"/>
      <c r="U369"/>
      <c r="V369"/>
      <c r="W369"/>
      <c r="X369"/>
      <c r="Y369"/>
      <c r="Z369"/>
      <c r="AA369"/>
      <c r="AB369"/>
      <c r="AC369"/>
      <c r="AD369"/>
      <c r="AE369"/>
      <c r="AF369"/>
      <c r="AG369"/>
      <c r="AH369"/>
    </row>
    <row r="370" spans="1:34" s="10" customFormat="1" x14ac:dyDescent="0.2">
      <c r="A370" s="1"/>
      <c r="B370" s="102"/>
      <c r="C370" s="3"/>
      <c r="D370" s="4"/>
      <c r="E370" s="4"/>
      <c r="F370" s="103"/>
      <c r="G370" s="4"/>
      <c r="H370" s="3"/>
      <c r="I370" s="4"/>
      <c r="J370" s="3"/>
      <c r="K370" s="5"/>
      <c r="L370" s="3"/>
      <c r="M370" s="4"/>
      <c r="N370" s="3"/>
      <c r="O370" s="4"/>
      <c r="P370" s="3"/>
      <c r="Q370" s="4"/>
      <c r="R370" s="3"/>
      <c r="S370"/>
      <c r="T370"/>
      <c r="U370"/>
      <c r="V370"/>
      <c r="W370"/>
      <c r="X370"/>
      <c r="Y370"/>
      <c r="Z370"/>
      <c r="AA370"/>
      <c r="AB370"/>
      <c r="AC370"/>
      <c r="AD370"/>
      <c r="AE370"/>
      <c r="AF370"/>
      <c r="AG370"/>
      <c r="AH370"/>
    </row>
    <row r="371" spans="1:34" s="10" customFormat="1" x14ac:dyDescent="0.2">
      <c r="A371" s="1"/>
      <c r="B371" s="102"/>
      <c r="C371" s="3"/>
      <c r="D371" s="4"/>
      <c r="E371" s="4"/>
      <c r="F371" s="103"/>
      <c r="G371" s="4"/>
      <c r="H371" s="3"/>
      <c r="I371" s="4"/>
      <c r="J371" s="3"/>
      <c r="K371" s="5"/>
      <c r="L371" s="3"/>
      <c r="M371" s="4"/>
      <c r="N371" s="3"/>
      <c r="O371" s="4"/>
      <c r="P371" s="3"/>
      <c r="Q371" s="4"/>
      <c r="R371" s="3"/>
      <c r="S371"/>
      <c r="T371"/>
      <c r="U371"/>
      <c r="V371"/>
      <c r="W371"/>
      <c r="X371"/>
      <c r="Y371"/>
      <c r="Z371"/>
      <c r="AA371"/>
      <c r="AB371"/>
      <c r="AC371"/>
      <c r="AD371"/>
      <c r="AE371"/>
      <c r="AF371"/>
      <c r="AG371"/>
      <c r="AH371"/>
    </row>
    <row r="372" spans="1:34" s="10" customFormat="1" x14ac:dyDescent="0.2">
      <c r="A372" s="1"/>
      <c r="B372" s="102"/>
      <c r="C372" s="3"/>
      <c r="D372" s="4"/>
      <c r="E372" s="4"/>
      <c r="F372" s="103"/>
      <c r="G372" s="4"/>
      <c r="H372" s="3"/>
      <c r="I372" s="4"/>
      <c r="J372" s="3"/>
      <c r="K372" s="5"/>
      <c r="L372" s="3"/>
      <c r="M372" s="4"/>
      <c r="N372" s="3"/>
      <c r="O372" s="4"/>
      <c r="P372" s="3"/>
      <c r="Q372" s="4"/>
      <c r="R372" s="3"/>
      <c r="S372"/>
      <c r="T372"/>
      <c r="U372"/>
      <c r="V372"/>
      <c r="W372"/>
      <c r="X372"/>
      <c r="Y372"/>
      <c r="Z372"/>
      <c r="AA372"/>
      <c r="AB372"/>
      <c r="AC372"/>
      <c r="AD372"/>
      <c r="AE372"/>
      <c r="AF372"/>
      <c r="AG372"/>
      <c r="AH372"/>
    </row>
    <row r="373" spans="1:34" s="10" customFormat="1" x14ac:dyDescent="0.2">
      <c r="A373" s="1"/>
      <c r="B373" s="102"/>
      <c r="C373" s="3"/>
      <c r="D373" s="4"/>
      <c r="E373" s="4"/>
      <c r="F373" s="103"/>
      <c r="G373" s="4"/>
      <c r="H373" s="3"/>
      <c r="I373" s="4"/>
      <c r="J373" s="3"/>
      <c r="K373" s="5"/>
      <c r="L373" s="3"/>
      <c r="M373" s="4"/>
      <c r="N373" s="3"/>
      <c r="O373" s="4"/>
      <c r="P373" s="3"/>
      <c r="Q373" s="4"/>
      <c r="R373" s="3"/>
      <c r="S373"/>
      <c r="T373"/>
      <c r="U373"/>
      <c r="V373"/>
      <c r="W373"/>
      <c r="X373"/>
      <c r="Y373"/>
      <c r="Z373"/>
      <c r="AA373"/>
      <c r="AB373"/>
      <c r="AC373"/>
      <c r="AD373"/>
      <c r="AE373"/>
      <c r="AF373"/>
      <c r="AG373"/>
      <c r="AH373"/>
    </row>
    <row r="374" spans="1:34" s="10" customFormat="1" x14ac:dyDescent="0.2">
      <c r="A374" s="1"/>
      <c r="B374" s="102"/>
      <c r="C374" s="3"/>
      <c r="D374" s="4"/>
      <c r="E374" s="4"/>
      <c r="F374" s="103"/>
      <c r="G374" s="4"/>
      <c r="H374" s="3"/>
      <c r="I374" s="4"/>
      <c r="J374" s="3"/>
      <c r="K374" s="5"/>
      <c r="L374" s="3"/>
      <c r="M374" s="4"/>
      <c r="N374" s="3"/>
      <c r="O374" s="4"/>
      <c r="P374" s="3"/>
      <c r="Q374" s="4"/>
      <c r="R374" s="3"/>
      <c r="S374"/>
      <c r="T374"/>
      <c r="U374"/>
      <c r="V374"/>
      <c r="W374"/>
      <c r="X374"/>
      <c r="Y374"/>
      <c r="Z374"/>
      <c r="AA374"/>
      <c r="AB374"/>
      <c r="AC374"/>
      <c r="AD374"/>
      <c r="AE374"/>
      <c r="AF374"/>
      <c r="AG374"/>
      <c r="AH374"/>
    </row>
    <row r="375" spans="1:34" s="10" customFormat="1" x14ac:dyDescent="0.2">
      <c r="A375" s="1"/>
      <c r="B375" s="102"/>
      <c r="C375" s="3"/>
      <c r="D375" s="4"/>
      <c r="E375" s="4"/>
      <c r="F375" s="103"/>
      <c r="G375" s="4"/>
      <c r="H375" s="3"/>
      <c r="I375" s="4"/>
      <c r="J375" s="3"/>
      <c r="K375" s="5"/>
      <c r="L375" s="3"/>
      <c r="M375" s="4"/>
      <c r="N375" s="3"/>
      <c r="O375" s="4"/>
      <c r="P375" s="3"/>
      <c r="Q375" s="4"/>
      <c r="R375" s="3"/>
      <c r="S375"/>
      <c r="T375"/>
      <c r="U375"/>
      <c r="V375"/>
      <c r="W375"/>
      <c r="X375"/>
      <c r="Y375"/>
      <c r="Z375"/>
      <c r="AA375"/>
      <c r="AB375"/>
      <c r="AC375"/>
      <c r="AD375"/>
      <c r="AE375"/>
      <c r="AF375"/>
      <c r="AG375"/>
      <c r="AH375"/>
    </row>
    <row r="376" spans="1:34" s="10" customFormat="1" x14ac:dyDescent="0.2">
      <c r="A376" s="1"/>
      <c r="B376" s="102"/>
      <c r="C376" s="3"/>
      <c r="D376" s="4"/>
      <c r="E376" s="4"/>
      <c r="F376" s="103"/>
      <c r="G376" s="4"/>
      <c r="H376" s="3"/>
      <c r="I376" s="4"/>
      <c r="J376" s="3"/>
      <c r="K376" s="5"/>
      <c r="L376" s="3"/>
      <c r="M376" s="4"/>
      <c r="N376" s="3"/>
      <c r="O376" s="4"/>
      <c r="P376" s="3"/>
      <c r="Q376" s="4"/>
      <c r="R376" s="3"/>
      <c r="S376"/>
      <c r="T376"/>
      <c r="U376"/>
      <c r="V376"/>
      <c r="W376"/>
      <c r="X376"/>
      <c r="Y376"/>
      <c r="Z376"/>
      <c r="AA376"/>
      <c r="AB376"/>
      <c r="AC376"/>
      <c r="AD376"/>
      <c r="AE376"/>
      <c r="AF376"/>
      <c r="AG376"/>
      <c r="AH376"/>
    </row>
    <row r="377" spans="1:34" s="10" customFormat="1" x14ac:dyDescent="0.2">
      <c r="A377" s="1"/>
      <c r="B377" s="102"/>
      <c r="C377" s="3"/>
      <c r="D377" s="4"/>
      <c r="E377" s="4"/>
      <c r="F377" s="103"/>
      <c r="G377" s="4"/>
      <c r="H377" s="3"/>
      <c r="I377" s="4"/>
      <c r="J377" s="3"/>
      <c r="K377" s="5"/>
      <c r="L377" s="3"/>
      <c r="M377" s="4"/>
      <c r="N377" s="3"/>
      <c r="O377" s="4"/>
      <c r="P377" s="3"/>
      <c r="Q377" s="4"/>
      <c r="R377" s="3"/>
      <c r="S377"/>
      <c r="T377"/>
      <c r="U377"/>
      <c r="V377"/>
      <c r="W377"/>
      <c r="X377"/>
      <c r="Y377"/>
      <c r="Z377"/>
      <c r="AA377"/>
      <c r="AB377"/>
      <c r="AC377"/>
      <c r="AD377"/>
      <c r="AE377"/>
      <c r="AF377"/>
      <c r="AG377"/>
      <c r="AH377"/>
    </row>
    <row r="378" spans="1:34" s="10" customFormat="1" x14ac:dyDescent="0.2">
      <c r="A378" s="1"/>
      <c r="B378" s="102"/>
      <c r="C378" s="3"/>
      <c r="D378" s="4"/>
      <c r="E378" s="4"/>
      <c r="F378" s="103"/>
      <c r="G378" s="4"/>
      <c r="H378" s="3"/>
      <c r="I378" s="4"/>
      <c r="J378" s="3"/>
      <c r="K378" s="5"/>
      <c r="L378" s="3"/>
      <c r="M378" s="4"/>
      <c r="N378" s="3"/>
      <c r="O378" s="4"/>
      <c r="P378" s="3"/>
      <c r="Q378" s="4"/>
      <c r="R378" s="3"/>
      <c r="S378"/>
      <c r="T378"/>
      <c r="U378"/>
      <c r="V378"/>
      <c r="W378"/>
      <c r="X378"/>
      <c r="Y378"/>
      <c r="Z378"/>
      <c r="AA378"/>
      <c r="AB378"/>
      <c r="AC378"/>
      <c r="AD378"/>
      <c r="AE378"/>
      <c r="AF378"/>
      <c r="AG378"/>
      <c r="AH378"/>
    </row>
    <row r="379" spans="1:34" s="10" customFormat="1" x14ac:dyDescent="0.2">
      <c r="A379" s="1"/>
      <c r="B379" s="102"/>
      <c r="C379" s="3"/>
      <c r="D379" s="4"/>
      <c r="E379" s="4"/>
      <c r="F379" s="103"/>
      <c r="G379" s="4"/>
      <c r="H379" s="3"/>
      <c r="I379" s="4"/>
      <c r="J379" s="3"/>
      <c r="K379" s="5"/>
      <c r="L379" s="3"/>
      <c r="M379" s="4"/>
      <c r="N379" s="3"/>
      <c r="O379" s="4"/>
      <c r="P379" s="3"/>
      <c r="Q379" s="4"/>
      <c r="R379" s="3"/>
      <c r="S379"/>
      <c r="T379"/>
      <c r="U379"/>
      <c r="V379"/>
      <c r="W379"/>
      <c r="X379"/>
      <c r="Y379"/>
      <c r="Z379"/>
      <c r="AA379"/>
      <c r="AB379"/>
      <c r="AC379"/>
      <c r="AD379"/>
      <c r="AE379"/>
      <c r="AF379"/>
      <c r="AG379"/>
      <c r="AH379"/>
    </row>
    <row r="380" spans="1:34" s="10" customFormat="1" x14ac:dyDescent="0.2">
      <c r="A380" s="1"/>
      <c r="B380" s="102"/>
      <c r="C380" s="3"/>
      <c r="D380" s="4"/>
      <c r="E380" s="4"/>
      <c r="F380" s="103"/>
      <c r="G380" s="4"/>
      <c r="H380" s="3"/>
      <c r="I380" s="4"/>
      <c r="J380" s="3"/>
      <c r="K380" s="5"/>
      <c r="L380" s="3"/>
      <c r="M380" s="4"/>
      <c r="N380" s="3"/>
      <c r="O380" s="4"/>
      <c r="P380" s="3"/>
      <c r="Q380" s="4"/>
      <c r="R380" s="3"/>
      <c r="S380"/>
      <c r="T380"/>
      <c r="U380"/>
      <c r="V380"/>
      <c r="W380"/>
      <c r="X380"/>
      <c r="Y380"/>
      <c r="Z380"/>
      <c r="AA380"/>
      <c r="AB380"/>
      <c r="AC380"/>
      <c r="AD380"/>
      <c r="AE380"/>
      <c r="AF380"/>
      <c r="AG380"/>
      <c r="AH380"/>
    </row>
    <row r="381" spans="1:34" s="10" customFormat="1" x14ac:dyDescent="0.2">
      <c r="A381" s="1"/>
      <c r="B381" s="102"/>
      <c r="C381" s="3"/>
      <c r="D381" s="4"/>
      <c r="E381" s="4"/>
      <c r="F381" s="103"/>
      <c r="G381" s="4"/>
      <c r="H381" s="3"/>
      <c r="I381" s="4"/>
      <c r="J381" s="3"/>
      <c r="K381" s="5"/>
      <c r="L381" s="3"/>
      <c r="M381" s="4"/>
      <c r="N381" s="3"/>
      <c r="O381" s="4"/>
      <c r="P381" s="3"/>
      <c r="Q381" s="4"/>
      <c r="R381" s="3"/>
      <c r="S381"/>
      <c r="T381"/>
      <c r="U381"/>
      <c r="V381"/>
      <c r="W381"/>
      <c r="X381"/>
      <c r="Y381"/>
      <c r="Z381"/>
      <c r="AA381"/>
      <c r="AB381"/>
      <c r="AC381"/>
      <c r="AD381"/>
      <c r="AE381"/>
      <c r="AF381"/>
      <c r="AG381"/>
      <c r="AH381"/>
    </row>
    <row r="382" spans="1:34" s="10" customFormat="1" x14ac:dyDescent="0.2">
      <c r="A382" s="1"/>
      <c r="B382" s="102"/>
      <c r="C382" s="3"/>
      <c r="D382" s="4"/>
      <c r="E382" s="4"/>
      <c r="F382" s="103"/>
      <c r="G382" s="4"/>
      <c r="H382" s="3"/>
      <c r="I382" s="4"/>
      <c r="J382" s="3"/>
      <c r="K382" s="5"/>
      <c r="L382" s="3"/>
      <c r="M382" s="4"/>
      <c r="N382" s="3"/>
      <c r="O382" s="4"/>
      <c r="P382" s="3"/>
      <c r="Q382" s="4"/>
      <c r="R382" s="3"/>
      <c r="S382"/>
      <c r="T382"/>
      <c r="U382"/>
      <c r="V382"/>
      <c r="W382"/>
      <c r="X382"/>
      <c r="Y382"/>
      <c r="Z382"/>
      <c r="AA382"/>
      <c r="AB382"/>
      <c r="AC382"/>
      <c r="AD382"/>
      <c r="AE382"/>
      <c r="AF382"/>
      <c r="AG382"/>
      <c r="AH382"/>
    </row>
    <row r="383" spans="1:34" s="10" customFormat="1" x14ac:dyDescent="0.2">
      <c r="A383" s="1"/>
      <c r="B383" s="102"/>
      <c r="C383" s="3"/>
      <c r="D383" s="4"/>
      <c r="E383" s="4"/>
      <c r="F383" s="103"/>
      <c r="G383" s="4"/>
      <c r="H383" s="3"/>
      <c r="I383" s="4"/>
      <c r="J383" s="3"/>
      <c r="K383" s="5"/>
      <c r="L383" s="3"/>
      <c r="M383" s="4"/>
      <c r="N383" s="3"/>
      <c r="O383" s="4"/>
      <c r="P383" s="3"/>
      <c r="Q383" s="4"/>
      <c r="R383" s="3"/>
      <c r="S383"/>
      <c r="T383"/>
      <c r="U383"/>
      <c r="V383"/>
      <c r="W383"/>
      <c r="X383"/>
      <c r="Y383"/>
      <c r="Z383"/>
      <c r="AA383"/>
      <c r="AB383"/>
      <c r="AC383"/>
      <c r="AD383"/>
      <c r="AE383"/>
      <c r="AF383"/>
      <c r="AG383"/>
      <c r="AH383"/>
    </row>
    <row r="384" spans="1:34" s="10" customFormat="1" x14ac:dyDescent="0.2">
      <c r="A384" s="1"/>
      <c r="B384" s="102"/>
      <c r="C384" s="3"/>
      <c r="D384" s="4"/>
      <c r="E384" s="4"/>
      <c r="F384" s="103"/>
      <c r="G384" s="4"/>
      <c r="H384" s="3"/>
      <c r="I384" s="4"/>
      <c r="J384" s="3"/>
      <c r="K384" s="5"/>
      <c r="L384" s="3"/>
      <c r="M384" s="4"/>
      <c r="N384" s="3"/>
      <c r="O384" s="4"/>
      <c r="P384" s="3"/>
      <c r="Q384" s="4"/>
      <c r="R384" s="3"/>
      <c r="S384"/>
      <c r="T384"/>
      <c r="U384"/>
      <c r="V384"/>
      <c r="W384"/>
      <c r="X384"/>
      <c r="Y384"/>
      <c r="Z384"/>
      <c r="AA384"/>
      <c r="AB384"/>
      <c r="AC384"/>
      <c r="AD384"/>
      <c r="AE384"/>
      <c r="AF384"/>
      <c r="AG384"/>
      <c r="AH384"/>
    </row>
    <row r="385" spans="1:34" s="10" customFormat="1" x14ac:dyDescent="0.2">
      <c r="A385" s="1"/>
      <c r="B385" s="102"/>
      <c r="C385" s="3"/>
      <c r="D385" s="4"/>
      <c r="E385" s="4"/>
      <c r="F385" s="103"/>
      <c r="G385" s="4"/>
      <c r="H385" s="3"/>
      <c r="I385" s="4"/>
      <c r="J385" s="3"/>
      <c r="K385" s="5"/>
      <c r="L385" s="3"/>
      <c r="M385" s="4"/>
      <c r="N385" s="3"/>
      <c r="O385" s="4"/>
      <c r="P385" s="3"/>
      <c r="Q385" s="4"/>
      <c r="R385" s="3"/>
      <c r="S385"/>
      <c r="T385"/>
      <c r="U385"/>
      <c r="V385"/>
      <c r="W385"/>
      <c r="X385"/>
      <c r="Y385"/>
      <c r="Z385"/>
      <c r="AA385"/>
      <c r="AB385"/>
      <c r="AC385"/>
      <c r="AD385"/>
      <c r="AE385"/>
      <c r="AF385"/>
      <c r="AG385"/>
      <c r="AH385"/>
    </row>
    <row r="386" spans="1:34" s="10" customFormat="1" x14ac:dyDescent="0.2">
      <c r="A386" s="1"/>
      <c r="B386" s="102"/>
      <c r="C386" s="3"/>
      <c r="D386" s="4"/>
      <c r="E386" s="4"/>
      <c r="F386" s="103"/>
      <c r="G386" s="4"/>
      <c r="H386" s="3"/>
      <c r="I386" s="4"/>
      <c r="J386" s="3"/>
      <c r="K386" s="5"/>
      <c r="L386" s="3"/>
      <c r="M386" s="4"/>
      <c r="N386" s="3"/>
      <c r="O386" s="4"/>
      <c r="P386" s="3"/>
      <c r="Q386" s="4"/>
      <c r="R386" s="3"/>
      <c r="S386"/>
      <c r="T386"/>
      <c r="U386"/>
      <c r="V386"/>
      <c r="W386"/>
      <c r="X386"/>
      <c r="Y386"/>
      <c r="Z386"/>
      <c r="AA386"/>
      <c r="AB386"/>
      <c r="AC386"/>
      <c r="AD386"/>
      <c r="AE386"/>
      <c r="AF386"/>
      <c r="AG386"/>
      <c r="AH386"/>
    </row>
    <row r="387" spans="1:34" s="10" customFormat="1" x14ac:dyDescent="0.2">
      <c r="A387" s="1"/>
      <c r="B387" s="102"/>
      <c r="C387" s="3"/>
      <c r="D387" s="4"/>
      <c r="E387" s="4"/>
      <c r="F387" s="103"/>
      <c r="G387" s="4"/>
      <c r="H387" s="3"/>
      <c r="I387" s="4"/>
      <c r="J387" s="3"/>
      <c r="K387" s="5"/>
      <c r="L387" s="3"/>
      <c r="M387" s="4"/>
      <c r="N387" s="3"/>
      <c r="O387" s="4"/>
      <c r="P387" s="3"/>
      <c r="Q387" s="4"/>
      <c r="R387" s="3"/>
      <c r="S387"/>
      <c r="T387"/>
      <c r="U387"/>
      <c r="V387"/>
      <c r="W387"/>
      <c r="X387"/>
      <c r="Y387"/>
      <c r="Z387"/>
      <c r="AA387"/>
      <c r="AB387"/>
      <c r="AC387"/>
      <c r="AD387"/>
      <c r="AE387"/>
      <c r="AF387"/>
      <c r="AG387"/>
      <c r="AH387"/>
    </row>
    <row r="388" spans="1:34" s="10" customFormat="1" x14ac:dyDescent="0.2">
      <c r="A388" s="1"/>
      <c r="B388" s="102"/>
      <c r="C388" s="3"/>
      <c r="D388" s="4"/>
      <c r="E388" s="4"/>
      <c r="F388" s="103"/>
      <c r="G388" s="4"/>
      <c r="H388" s="3"/>
      <c r="I388" s="4"/>
      <c r="J388" s="3"/>
      <c r="K388" s="5"/>
      <c r="L388" s="3"/>
      <c r="M388" s="4"/>
      <c r="N388" s="3"/>
      <c r="O388" s="4"/>
      <c r="P388" s="3"/>
      <c r="Q388" s="4"/>
      <c r="R388" s="3"/>
      <c r="S388"/>
      <c r="T388"/>
      <c r="U388"/>
      <c r="V388"/>
      <c r="W388"/>
      <c r="X388"/>
      <c r="Y388"/>
      <c r="Z388"/>
      <c r="AA388"/>
      <c r="AB388"/>
      <c r="AC388"/>
      <c r="AD388"/>
      <c r="AE388"/>
      <c r="AF388"/>
      <c r="AG388"/>
      <c r="AH388"/>
    </row>
    <row r="389" spans="1:34" s="10" customFormat="1" x14ac:dyDescent="0.2">
      <c r="A389" s="1"/>
      <c r="B389" s="102"/>
      <c r="C389" s="3"/>
      <c r="D389" s="4"/>
      <c r="E389" s="4"/>
      <c r="F389" s="103"/>
      <c r="G389" s="4"/>
      <c r="H389" s="3"/>
      <c r="I389" s="4"/>
      <c r="J389" s="3"/>
      <c r="K389" s="5"/>
      <c r="L389" s="3"/>
      <c r="M389" s="4"/>
      <c r="N389" s="3"/>
      <c r="O389" s="4"/>
      <c r="P389" s="3"/>
      <c r="Q389" s="4"/>
      <c r="R389" s="3"/>
      <c r="S389"/>
      <c r="T389"/>
      <c r="U389"/>
      <c r="V389"/>
      <c r="W389"/>
      <c r="X389"/>
      <c r="Y389"/>
      <c r="Z389"/>
      <c r="AA389"/>
      <c r="AB389"/>
      <c r="AC389"/>
      <c r="AD389"/>
      <c r="AE389"/>
      <c r="AF389"/>
      <c r="AG389"/>
      <c r="AH389"/>
    </row>
    <row r="390" spans="1:34" s="10" customFormat="1" x14ac:dyDescent="0.2">
      <c r="A390" s="1"/>
      <c r="B390" s="102"/>
      <c r="C390" s="3"/>
      <c r="D390" s="4"/>
      <c r="E390" s="4"/>
      <c r="F390" s="103"/>
      <c r="G390" s="4"/>
      <c r="H390" s="3"/>
      <c r="I390" s="4"/>
      <c r="J390" s="3"/>
      <c r="K390" s="5"/>
      <c r="L390" s="3"/>
      <c r="M390" s="4"/>
      <c r="N390" s="3"/>
      <c r="O390" s="4"/>
      <c r="P390" s="3"/>
      <c r="Q390" s="4"/>
      <c r="R390" s="3"/>
      <c r="S390"/>
      <c r="T390"/>
      <c r="U390"/>
      <c r="V390"/>
      <c r="W390"/>
      <c r="X390"/>
      <c r="Y390"/>
      <c r="Z390"/>
      <c r="AA390"/>
      <c r="AB390"/>
      <c r="AC390"/>
      <c r="AD390"/>
      <c r="AE390"/>
      <c r="AF390"/>
      <c r="AG390"/>
      <c r="AH390"/>
    </row>
    <row r="391" spans="1:34" s="10" customFormat="1" x14ac:dyDescent="0.2">
      <c r="A391" s="1"/>
      <c r="B391" s="102"/>
      <c r="C391" s="3"/>
      <c r="D391" s="4"/>
      <c r="E391" s="4"/>
      <c r="F391" s="103"/>
      <c r="G391" s="4"/>
      <c r="H391" s="3"/>
      <c r="I391" s="4"/>
      <c r="J391" s="3"/>
      <c r="K391" s="5"/>
      <c r="L391" s="3"/>
      <c r="M391" s="4"/>
      <c r="N391" s="3"/>
      <c r="O391" s="4"/>
      <c r="P391" s="3"/>
      <c r="Q391" s="4"/>
      <c r="R391" s="3"/>
      <c r="S391"/>
      <c r="T391"/>
      <c r="U391"/>
      <c r="V391"/>
      <c r="W391"/>
      <c r="X391"/>
      <c r="Y391"/>
      <c r="Z391"/>
      <c r="AA391"/>
      <c r="AB391"/>
      <c r="AC391"/>
      <c r="AD391"/>
      <c r="AE391"/>
      <c r="AF391"/>
      <c r="AG391"/>
      <c r="AH391"/>
    </row>
    <row r="392" spans="1:34" s="10" customFormat="1" x14ac:dyDescent="0.2">
      <c r="A392" s="1"/>
      <c r="B392" s="102"/>
      <c r="C392" s="3"/>
      <c r="D392" s="4"/>
      <c r="E392" s="4"/>
      <c r="F392" s="103"/>
      <c r="G392" s="4"/>
      <c r="H392" s="3"/>
      <c r="I392" s="4"/>
      <c r="J392" s="3"/>
      <c r="K392" s="5"/>
      <c r="L392" s="3"/>
      <c r="M392" s="4"/>
      <c r="N392" s="3"/>
      <c r="O392" s="4"/>
      <c r="P392" s="3"/>
      <c r="Q392" s="4"/>
      <c r="R392" s="3"/>
      <c r="S392"/>
      <c r="T392"/>
      <c r="U392"/>
      <c r="V392"/>
      <c r="W392"/>
      <c r="X392"/>
      <c r="Y392"/>
      <c r="Z392"/>
      <c r="AA392"/>
      <c r="AB392"/>
      <c r="AC392"/>
      <c r="AD392"/>
      <c r="AE392"/>
      <c r="AF392"/>
      <c r="AG392"/>
      <c r="AH392"/>
    </row>
    <row r="393" spans="1:34" s="10" customFormat="1" x14ac:dyDescent="0.2">
      <c r="A393" s="1"/>
      <c r="B393" s="102"/>
      <c r="C393" s="3"/>
      <c r="D393" s="4"/>
      <c r="E393" s="4"/>
      <c r="F393" s="103"/>
      <c r="G393" s="4"/>
      <c r="H393" s="3"/>
      <c r="I393" s="4"/>
      <c r="J393" s="3"/>
      <c r="K393" s="5"/>
      <c r="L393" s="3"/>
      <c r="M393" s="4"/>
      <c r="N393" s="3"/>
      <c r="O393" s="4"/>
      <c r="P393" s="3"/>
      <c r="Q393" s="4"/>
      <c r="R393" s="3"/>
      <c r="S393"/>
      <c r="T393"/>
      <c r="U393"/>
      <c r="V393"/>
      <c r="W393"/>
      <c r="X393"/>
      <c r="Y393"/>
      <c r="Z393"/>
      <c r="AA393"/>
      <c r="AB393"/>
      <c r="AC393"/>
      <c r="AD393"/>
      <c r="AE393"/>
      <c r="AF393"/>
      <c r="AG393"/>
      <c r="AH393"/>
    </row>
    <row r="394" spans="1:34" s="10" customFormat="1" x14ac:dyDescent="0.2">
      <c r="A394" s="1"/>
      <c r="B394" s="102"/>
      <c r="C394" s="3"/>
      <c r="D394" s="4"/>
      <c r="E394" s="4"/>
      <c r="F394" s="103"/>
      <c r="G394" s="4"/>
      <c r="H394" s="3"/>
      <c r="I394" s="4"/>
      <c r="J394" s="3"/>
      <c r="K394" s="5"/>
      <c r="L394" s="3"/>
      <c r="M394" s="4"/>
      <c r="N394" s="3"/>
      <c r="O394" s="4"/>
      <c r="P394" s="3"/>
      <c r="Q394" s="4"/>
      <c r="R394" s="3"/>
      <c r="S394"/>
      <c r="T394"/>
      <c r="U394"/>
      <c r="V394"/>
      <c r="W394"/>
      <c r="X394"/>
      <c r="Y394"/>
      <c r="Z394"/>
      <c r="AA394"/>
      <c r="AB394"/>
      <c r="AC394"/>
      <c r="AD394"/>
      <c r="AE394"/>
      <c r="AF394"/>
      <c r="AG394"/>
      <c r="AH394"/>
    </row>
    <row r="395" spans="1:34" s="10" customFormat="1" x14ac:dyDescent="0.2">
      <c r="A395" s="1"/>
      <c r="B395" s="102"/>
      <c r="C395" s="3"/>
      <c r="D395" s="4"/>
      <c r="E395" s="4"/>
      <c r="F395" s="103"/>
      <c r="G395" s="4"/>
      <c r="H395" s="3"/>
      <c r="I395" s="4"/>
      <c r="J395" s="3"/>
      <c r="K395" s="5"/>
      <c r="L395" s="3"/>
      <c r="M395" s="4"/>
      <c r="N395" s="3"/>
      <c r="O395" s="4"/>
      <c r="P395" s="3"/>
      <c r="Q395" s="4"/>
      <c r="R395" s="3"/>
      <c r="S395"/>
      <c r="T395"/>
      <c r="U395"/>
      <c r="V395"/>
      <c r="W395"/>
      <c r="X395"/>
      <c r="Y395"/>
      <c r="Z395"/>
      <c r="AA395"/>
      <c r="AB395"/>
      <c r="AC395"/>
      <c r="AD395"/>
      <c r="AE395"/>
      <c r="AF395"/>
      <c r="AG395"/>
      <c r="AH395"/>
    </row>
    <row r="396" spans="1:34" s="10" customFormat="1" x14ac:dyDescent="0.2">
      <c r="A396" s="1"/>
      <c r="B396" s="102"/>
      <c r="C396" s="3"/>
      <c r="D396" s="4"/>
      <c r="E396" s="4"/>
      <c r="F396" s="103"/>
      <c r="G396" s="4"/>
      <c r="H396" s="3"/>
      <c r="I396" s="4"/>
      <c r="J396" s="3"/>
      <c r="K396" s="5"/>
      <c r="L396" s="3"/>
      <c r="M396" s="4"/>
      <c r="N396" s="3"/>
      <c r="O396" s="4"/>
      <c r="P396" s="3"/>
      <c r="Q396" s="4"/>
      <c r="R396" s="3"/>
      <c r="S396"/>
      <c r="T396"/>
      <c r="U396"/>
      <c r="V396"/>
      <c r="W396"/>
      <c r="X396"/>
      <c r="Y396"/>
      <c r="Z396"/>
      <c r="AA396"/>
      <c r="AB396"/>
      <c r="AC396"/>
      <c r="AD396"/>
      <c r="AE396"/>
      <c r="AF396"/>
      <c r="AG396"/>
      <c r="AH396"/>
    </row>
    <row r="397" spans="1:34" s="10" customFormat="1" x14ac:dyDescent="0.2">
      <c r="A397" s="1"/>
      <c r="B397" s="102"/>
      <c r="C397" s="3"/>
      <c r="D397" s="4"/>
      <c r="E397" s="4"/>
      <c r="F397" s="103"/>
      <c r="G397" s="4"/>
      <c r="H397" s="3"/>
      <c r="I397" s="4"/>
      <c r="J397" s="3"/>
      <c r="K397" s="5"/>
      <c r="L397" s="3"/>
      <c r="M397" s="4"/>
      <c r="N397" s="3"/>
      <c r="O397" s="4"/>
      <c r="P397" s="3"/>
      <c r="Q397" s="4"/>
      <c r="R397" s="3"/>
      <c r="S397"/>
      <c r="T397"/>
      <c r="U397"/>
      <c r="V397"/>
      <c r="W397"/>
      <c r="X397"/>
      <c r="Y397"/>
      <c r="Z397"/>
      <c r="AA397"/>
      <c r="AB397"/>
      <c r="AC397"/>
      <c r="AD397"/>
      <c r="AE397"/>
      <c r="AF397"/>
      <c r="AG397"/>
      <c r="AH397"/>
    </row>
    <row r="398" spans="1:34" s="10" customFormat="1" x14ac:dyDescent="0.2">
      <c r="A398" s="1"/>
      <c r="B398" s="102"/>
      <c r="C398" s="3"/>
      <c r="D398" s="4"/>
      <c r="E398" s="4"/>
      <c r="F398" s="103"/>
      <c r="G398" s="4"/>
      <c r="H398" s="3"/>
      <c r="I398" s="4"/>
      <c r="J398" s="3"/>
      <c r="K398" s="5"/>
      <c r="L398" s="3"/>
      <c r="M398" s="4"/>
      <c r="N398" s="3"/>
      <c r="O398" s="4"/>
      <c r="P398" s="3"/>
      <c r="Q398" s="4"/>
      <c r="R398" s="3"/>
      <c r="S398"/>
      <c r="T398"/>
      <c r="U398"/>
      <c r="V398"/>
      <c r="W398"/>
      <c r="X398"/>
      <c r="Y398"/>
      <c r="Z398"/>
      <c r="AA398"/>
      <c r="AB398"/>
      <c r="AC398"/>
      <c r="AD398"/>
      <c r="AE398"/>
      <c r="AF398"/>
      <c r="AG398"/>
      <c r="AH398"/>
    </row>
    <row r="399" spans="1:34" s="10" customFormat="1" x14ac:dyDescent="0.2">
      <c r="A399" s="1"/>
      <c r="B399" s="102"/>
      <c r="C399" s="3"/>
      <c r="D399" s="4"/>
      <c r="E399" s="4"/>
      <c r="F399" s="103"/>
      <c r="G399" s="4"/>
      <c r="H399" s="3"/>
      <c r="I399" s="4"/>
      <c r="J399" s="3"/>
      <c r="K399" s="5"/>
      <c r="L399" s="3"/>
      <c r="M399" s="4"/>
      <c r="N399" s="3"/>
      <c r="O399" s="4"/>
      <c r="P399" s="3"/>
      <c r="Q399" s="4"/>
      <c r="R399" s="3"/>
      <c r="S399"/>
      <c r="T399"/>
      <c r="U399"/>
      <c r="V399"/>
      <c r="W399"/>
      <c r="X399"/>
      <c r="Y399"/>
      <c r="Z399"/>
      <c r="AA399"/>
      <c r="AB399"/>
      <c r="AC399"/>
      <c r="AD399"/>
      <c r="AE399"/>
      <c r="AF399"/>
      <c r="AG399"/>
      <c r="AH399"/>
    </row>
    <row r="400" spans="1:34" s="10" customFormat="1" x14ac:dyDescent="0.2">
      <c r="A400" s="1"/>
      <c r="B400" s="102"/>
      <c r="C400" s="3"/>
      <c r="D400" s="4"/>
      <c r="E400" s="4"/>
      <c r="F400" s="103"/>
      <c r="G400" s="4"/>
      <c r="H400" s="3"/>
      <c r="I400" s="4"/>
      <c r="J400" s="3"/>
      <c r="K400" s="5"/>
      <c r="L400" s="3"/>
      <c r="M400" s="4"/>
      <c r="N400" s="3"/>
      <c r="O400" s="4"/>
      <c r="P400" s="3"/>
      <c r="Q400" s="4"/>
      <c r="R400" s="3"/>
      <c r="S400"/>
      <c r="T400"/>
      <c r="U400"/>
      <c r="V400"/>
      <c r="W400"/>
      <c r="X400"/>
      <c r="Y400"/>
      <c r="Z400"/>
      <c r="AA400"/>
      <c r="AB400"/>
      <c r="AC400"/>
      <c r="AD400"/>
      <c r="AE400"/>
      <c r="AF400"/>
      <c r="AG400"/>
      <c r="AH400"/>
    </row>
    <row r="401" spans="1:34" s="10" customFormat="1" x14ac:dyDescent="0.2">
      <c r="A401" s="1"/>
      <c r="B401" s="102"/>
      <c r="C401" s="3"/>
      <c r="D401" s="4"/>
      <c r="E401" s="4"/>
      <c r="F401" s="103"/>
      <c r="G401" s="4"/>
      <c r="H401" s="3"/>
      <c r="I401" s="4"/>
      <c r="J401" s="3"/>
      <c r="K401" s="5"/>
      <c r="L401" s="3"/>
      <c r="M401" s="4"/>
      <c r="N401" s="3"/>
      <c r="O401" s="4"/>
      <c r="P401" s="3"/>
      <c r="Q401" s="4"/>
      <c r="R401" s="3"/>
      <c r="S401"/>
      <c r="T401"/>
      <c r="U401"/>
      <c r="V401"/>
      <c r="W401"/>
      <c r="X401"/>
      <c r="Y401"/>
      <c r="Z401"/>
      <c r="AA401"/>
      <c r="AB401"/>
      <c r="AC401"/>
      <c r="AD401"/>
      <c r="AE401"/>
      <c r="AF401"/>
      <c r="AG401"/>
      <c r="AH401"/>
    </row>
    <row r="402" spans="1:34" s="10" customFormat="1" x14ac:dyDescent="0.2">
      <c r="A402" s="1"/>
      <c r="B402" s="102"/>
      <c r="C402" s="3"/>
      <c r="D402" s="4"/>
      <c r="E402" s="4"/>
      <c r="F402" s="103"/>
      <c r="G402" s="4"/>
      <c r="H402" s="3"/>
      <c r="I402" s="4"/>
      <c r="J402" s="3"/>
      <c r="K402" s="5"/>
      <c r="L402" s="3"/>
      <c r="M402" s="4"/>
      <c r="N402" s="3"/>
      <c r="O402" s="4"/>
      <c r="P402" s="3"/>
      <c r="Q402" s="4"/>
      <c r="R402" s="3"/>
      <c r="S402"/>
      <c r="T402"/>
      <c r="U402"/>
      <c r="V402"/>
      <c r="W402"/>
      <c r="X402"/>
      <c r="Y402"/>
      <c r="Z402"/>
      <c r="AA402"/>
      <c r="AB402"/>
      <c r="AC402"/>
      <c r="AD402"/>
      <c r="AE402"/>
      <c r="AF402"/>
      <c r="AG402"/>
      <c r="AH402"/>
    </row>
    <row r="403" spans="1:34" s="10" customFormat="1" x14ac:dyDescent="0.2">
      <c r="A403" s="1"/>
      <c r="B403" s="102"/>
      <c r="C403" s="3"/>
      <c r="D403" s="4"/>
      <c r="E403" s="4"/>
      <c r="F403" s="103"/>
      <c r="G403" s="4"/>
      <c r="H403" s="3"/>
      <c r="I403" s="4"/>
      <c r="J403" s="3"/>
      <c r="K403" s="5"/>
      <c r="L403" s="3"/>
      <c r="M403" s="4"/>
      <c r="N403" s="3"/>
      <c r="O403" s="4"/>
      <c r="P403" s="3"/>
      <c r="Q403" s="4"/>
      <c r="R403" s="3"/>
      <c r="S403"/>
      <c r="T403"/>
      <c r="U403"/>
      <c r="V403"/>
      <c r="W403"/>
      <c r="X403"/>
      <c r="Y403"/>
      <c r="Z403"/>
      <c r="AA403"/>
      <c r="AB403"/>
      <c r="AC403"/>
      <c r="AD403"/>
      <c r="AE403"/>
      <c r="AF403"/>
      <c r="AG403"/>
      <c r="AH403"/>
    </row>
    <row r="404" spans="1:34" s="10" customFormat="1" x14ac:dyDescent="0.2">
      <c r="A404" s="1"/>
      <c r="B404" s="102"/>
      <c r="C404" s="3"/>
      <c r="D404" s="4"/>
      <c r="E404" s="4"/>
      <c r="F404" s="103"/>
      <c r="G404" s="4"/>
      <c r="H404" s="3"/>
      <c r="I404" s="4"/>
      <c r="J404" s="3"/>
      <c r="K404" s="5"/>
      <c r="L404" s="3"/>
      <c r="M404" s="4"/>
      <c r="N404" s="3"/>
      <c r="O404" s="4"/>
      <c r="P404" s="3"/>
      <c r="Q404" s="4"/>
      <c r="R404" s="3"/>
      <c r="S404"/>
      <c r="T404"/>
      <c r="U404"/>
      <c r="V404"/>
      <c r="W404"/>
      <c r="X404"/>
      <c r="Y404"/>
      <c r="Z404"/>
      <c r="AA404"/>
      <c r="AB404"/>
      <c r="AC404"/>
      <c r="AD404"/>
      <c r="AE404"/>
      <c r="AF404"/>
      <c r="AG404"/>
      <c r="AH404"/>
    </row>
    <row r="405" spans="1:34" s="10" customFormat="1" x14ac:dyDescent="0.2">
      <c r="A405" s="1"/>
      <c r="B405" s="102"/>
      <c r="C405" s="3"/>
      <c r="D405" s="4"/>
      <c r="E405" s="4"/>
      <c r="F405" s="103"/>
      <c r="G405" s="4"/>
      <c r="H405" s="3"/>
      <c r="I405" s="4"/>
      <c r="J405" s="3"/>
      <c r="K405" s="5"/>
      <c r="L405" s="3"/>
      <c r="M405" s="4"/>
      <c r="N405" s="3"/>
      <c r="O405" s="4"/>
      <c r="P405" s="3"/>
      <c r="Q405" s="4"/>
      <c r="R405" s="3"/>
      <c r="S405"/>
      <c r="T405"/>
      <c r="U405"/>
      <c r="V405"/>
      <c r="W405"/>
      <c r="X405"/>
      <c r="Y405"/>
      <c r="Z405"/>
      <c r="AA405"/>
      <c r="AB405"/>
      <c r="AC405"/>
      <c r="AD405"/>
      <c r="AE405"/>
      <c r="AF405"/>
      <c r="AG405"/>
      <c r="AH405"/>
    </row>
    <row r="406" spans="1:34" s="10" customFormat="1" x14ac:dyDescent="0.2">
      <c r="A406" s="1"/>
      <c r="B406" s="102"/>
      <c r="C406" s="3"/>
      <c r="D406" s="4"/>
      <c r="E406" s="4"/>
      <c r="F406" s="103"/>
      <c r="G406" s="4"/>
      <c r="H406" s="3"/>
      <c r="I406" s="4"/>
      <c r="J406" s="3"/>
      <c r="K406" s="5"/>
      <c r="L406" s="3"/>
      <c r="M406" s="4"/>
      <c r="N406" s="3"/>
      <c r="O406" s="4"/>
      <c r="P406" s="3"/>
      <c r="Q406" s="4"/>
      <c r="R406" s="3"/>
      <c r="S406"/>
      <c r="T406"/>
      <c r="U406"/>
      <c r="V406"/>
      <c r="W406"/>
      <c r="X406"/>
      <c r="Y406"/>
      <c r="Z406"/>
      <c r="AA406"/>
      <c r="AB406"/>
      <c r="AC406"/>
      <c r="AD406"/>
      <c r="AE406"/>
      <c r="AF406"/>
      <c r="AG406"/>
      <c r="AH406"/>
    </row>
    <row r="407" spans="1:34" s="10" customFormat="1" x14ac:dyDescent="0.2">
      <c r="A407" s="1"/>
      <c r="B407" s="102"/>
      <c r="C407" s="3"/>
      <c r="D407" s="4"/>
      <c r="E407" s="4"/>
      <c r="F407" s="103"/>
      <c r="G407" s="4"/>
      <c r="H407" s="3"/>
      <c r="I407" s="4"/>
      <c r="J407" s="3"/>
      <c r="K407" s="5"/>
      <c r="L407" s="3"/>
      <c r="M407" s="4"/>
      <c r="N407" s="3"/>
      <c r="O407" s="4"/>
      <c r="P407" s="3"/>
      <c r="Q407" s="4"/>
      <c r="R407" s="3"/>
      <c r="S407"/>
      <c r="T407"/>
      <c r="U407"/>
      <c r="V407"/>
      <c r="W407"/>
      <c r="X407"/>
      <c r="Y407"/>
      <c r="Z407"/>
      <c r="AA407"/>
      <c r="AB407"/>
      <c r="AC407"/>
      <c r="AD407"/>
      <c r="AE407"/>
      <c r="AF407"/>
      <c r="AG407"/>
      <c r="AH407"/>
    </row>
    <row r="408" spans="1:34" s="10" customFormat="1" x14ac:dyDescent="0.2">
      <c r="A408" s="1"/>
      <c r="B408" s="102"/>
      <c r="C408" s="3"/>
      <c r="D408" s="4"/>
      <c r="E408" s="4"/>
      <c r="F408" s="103"/>
      <c r="G408" s="4"/>
      <c r="H408" s="3"/>
      <c r="I408" s="4"/>
      <c r="J408" s="3"/>
      <c r="K408" s="5"/>
      <c r="L408" s="3"/>
      <c r="M408" s="4"/>
      <c r="N408" s="3"/>
      <c r="O408" s="4"/>
      <c r="P408" s="3"/>
      <c r="Q408" s="4"/>
      <c r="R408" s="3"/>
      <c r="S408"/>
      <c r="T408"/>
      <c r="U408"/>
      <c r="V408"/>
      <c r="W408"/>
      <c r="X408"/>
      <c r="Y408"/>
      <c r="Z408"/>
      <c r="AA408"/>
      <c r="AB408"/>
      <c r="AC408"/>
      <c r="AD408"/>
      <c r="AE408"/>
      <c r="AF408"/>
      <c r="AG408"/>
      <c r="AH408"/>
    </row>
    <row r="409" spans="1:34" s="10" customFormat="1" x14ac:dyDescent="0.2">
      <c r="A409" s="1"/>
      <c r="B409" s="102"/>
      <c r="C409" s="3"/>
      <c r="D409" s="4"/>
      <c r="E409" s="4"/>
      <c r="F409" s="103"/>
      <c r="G409" s="4"/>
      <c r="H409" s="3"/>
      <c r="I409" s="4"/>
      <c r="J409" s="3"/>
      <c r="K409" s="5"/>
      <c r="L409" s="3"/>
      <c r="M409" s="4"/>
      <c r="N409" s="3"/>
      <c r="O409" s="4"/>
      <c r="P409" s="3"/>
      <c r="Q409" s="4"/>
      <c r="R409" s="3"/>
      <c r="S409"/>
      <c r="T409"/>
      <c r="U409"/>
      <c r="V409"/>
      <c r="W409"/>
      <c r="X409"/>
      <c r="Y409"/>
      <c r="Z409"/>
      <c r="AA409"/>
      <c r="AB409"/>
      <c r="AC409"/>
      <c r="AD409"/>
      <c r="AE409"/>
      <c r="AF409"/>
      <c r="AG409"/>
      <c r="AH409"/>
    </row>
    <row r="410" spans="1:34" s="10" customFormat="1" x14ac:dyDescent="0.2">
      <c r="A410" s="1"/>
      <c r="B410" s="102"/>
      <c r="C410" s="3"/>
      <c r="D410" s="4"/>
      <c r="E410" s="4"/>
      <c r="F410" s="103"/>
      <c r="G410" s="4"/>
      <c r="H410" s="3"/>
      <c r="I410" s="4"/>
      <c r="J410" s="3"/>
      <c r="K410" s="5"/>
      <c r="L410" s="3"/>
      <c r="M410" s="4"/>
      <c r="N410" s="3"/>
      <c r="O410" s="4"/>
      <c r="P410" s="3"/>
      <c r="Q410" s="4"/>
      <c r="R410" s="3"/>
      <c r="S410"/>
      <c r="T410"/>
      <c r="U410"/>
      <c r="V410"/>
      <c r="W410"/>
      <c r="X410"/>
      <c r="Y410"/>
      <c r="Z410"/>
      <c r="AA410"/>
      <c r="AB410"/>
      <c r="AC410"/>
      <c r="AD410"/>
      <c r="AE410"/>
      <c r="AF410"/>
      <c r="AG410"/>
      <c r="AH410"/>
    </row>
    <row r="411" spans="1:34" s="10" customFormat="1" x14ac:dyDescent="0.2">
      <c r="A411" s="1"/>
      <c r="B411" s="102"/>
      <c r="C411" s="3"/>
      <c r="D411" s="4"/>
      <c r="E411" s="4"/>
      <c r="F411" s="103"/>
      <c r="G411" s="4"/>
      <c r="H411" s="3"/>
      <c r="I411" s="4"/>
      <c r="J411" s="3"/>
      <c r="K411" s="5"/>
      <c r="L411" s="3"/>
      <c r="M411" s="4"/>
      <c r="N411" s="3"/>
      <c r="O411" s="4"/>
      <c r="P411" s="3"/>
      <c r="Q411" s="4"/>
      <c r="R411" s="3"/>
      <c r="S411"/>
      <c r="T411"/>
      <c r="U411"/>
      <c r="V411"/>
      <c r="W411"/>
      <c r="X411"/>
      <c r="Y411"/>
      <c r="Z411"/>
      <c r="AA411"/>
      <c r="AB411"/>
      <c r="AC411"/>
      <c r="AD411"/>
      <c r="AE411"/>
      <c r="AF411"/>
      <c r="AG411"/>
      <c r="AH411"/>
    </row>
    <row r="412" spans="1:34" s="10" customFormat="1" x14ac:dyDescent="0.2">
      <c r="A412" s="1"/>
      <c r="B412" s="102"/>
      <c r="C412" s="3"/>
      <c r="D412" s="4"/>
      <c r="E412" s="4"/>
      <c r="F412" s="103"/>
      <c r="G412" s="4"/>
      <c r="H412" s="3"/>
      <c r="I412" s="4"/>
      <c r="J412" s="3"/>
      <c r="K412" s="5"/>
      <c r="L412" s="3"/>
      <c r="M412" s="4"/>
      <c r="N412" s="3"/>
      <c r="O412" s="4"/>
      <c r="P412" s="3"/>
      <c r="Q412" s="4"/>
      <c r="R412" s="3"/>
      <c r="S412"/>
      <c r="T412"/>
      <c r="U412"/>
      <c r="V412"/>
      <c r="W412"/>
      <c r="X412"/>
      <c r="Y412"/>
      <c r="Z412"/>
      <c r="AA412"/>
      <c r="AB412"/>
      <c r="AC412"/>
      <c r="AD412"/>
      <c r="AE412"/>
      <c r="AF412"/>
      <c r="AG412"/>
      <c r="AH412"/>
    </row>
    <row r="413" spans="1:34" s="10" customFormat="1" x14ac:dyDescent="0.2">
      <c r="A413" s="1"/>
      <c r="B413" s="102"/>
      <c r="C413" s="3"/>
      <c r="D413" s="4"/>
      <c r="E413" s="4"/>
      <c r="F413" s="103"/>
      <c r="G413" s="4"/>
      <c r="H413" s="3"/>
      <c r="I413" s="4"/>
      <c r="J413" s="3"/>
      <c r="K413" s="5"/>
      <c r="L413" s="3"/>
      <c r="M413" s="4"/>
      <c r="N413" s="3"/>
      <c r="O413" s="4"/>
      <c r="P413" s="3"/>
      <c r="Q413" s="4"/>
      <c r="R413" s="3"/>
      <c r="S413"/>
      <c r="T413"/>
      <c r="U413"/>
      <c r="V413"/>
      <c r="W413"/>
      <c r="X413"/>
      <c r="Y413"/>
      <c r="Z413"/>
      <c r="AA413"/>
      <c r="AB413"/>
      <c r="AC413"/>
      <c r="AD413"/>
      <c r="AE413"/>
      <c r="AF413"/>
      <c r="AG413"/>
      <c r="AH413"/>
    </row>
    <row r="414" spans="1:34" s="10" customFormat="1" x14ac:dyDescent="0.2">
      <c r="A414" s="1"/>
      <c r="B414" s="102"/>
      <c r="C414" s="3"/>
      <c r="D414" s="4"/>
      <c r="E414" s="4"/>
      <c r="F414" s="103"/>
      <c r="G414" s="4"/>
      <c r="H414" s="3"/>
      <c r="I414" s="4"/>
      <c r="J414" s="3"/>
      <c r="K414" s="5"/>
      <c r="L414" s="3"/>
      <c r="M414" s="4"/>
      <c r="N414" s="3"/>
      <c r="O414" s="4"/>
      <c r="P414" s="3"/>
      <c r="Q414" s="4"/>
      <c r="R414" s="3"/>
      <c r="S414"/>
      <c r="T414"/>
      <c r="U414"/>
      <c r="V414"/>
      <c r="W414"/>
      <c r="X414"/>
      <c r="Y414"/>
      <c r="Z414"/>
      <c r="AA414"/>
      <c r="AB414"/>
      <c r="AC414"/>
      <c r="AD414"/>
      <c r="AE414"/>
      <c r="AF414"/>
      <c r="AG414"/>
      <c r="AH414"/>
    </row>
    <row r="415" spans="1:34" s="10" customFormat="1" x14ac:dyDescent="0.2">
      <c r="A415" s="1"/>
      <c r="B415" s="102"/>
      <c r="C415" s="3"/>
      <c r="D415" s="4"/>
      <c r="E415" s="4"/>
      <c r="F415" s="103"/>
      <c r="G415" s="4"/>
      <c r="H415" s="3"/>
      <c r="I415" s="4"/>
      <c r="J415" s="3"/>
      <c r="K415" s="5"/>
      <c r="L415" s="3"/>
      <c r="M415" s="4"/>
      <c r="N415" s="3"/>
      <c r="O415" s="4"/>
      <c r="P415" s="3"/>
      <c r="Q415" s="4"/>
      <c r="R415" s="3"/>
      <c r="S415"/>
      <c r="T415"/>
      <c r="U415"/>
      <c r="V415"/>
      <c r="W415"/>
      <c r="X415"/>
      <c r="Y415"/>
      <c r="Z415"/>
      <c r="AA415"/>
      <c r="AB415"/>
      <c r="AC415"/>
      <c r="AD415"/>
      <c r="AE415"/>
      <c r="AF415"/>
      <c r="AG415"/>
      <c r="AH415"/>
    </row>
    <row r="416" spans="1:34" s="10" customFormat="1" x14ac:dyDescent="0.2">
      <c r="A416" s="1"/>
      <c r="B416" s="102"/>
      <c r="C416" s="3"/>
      <c r="D416" s="4"/>
      <c r="E416" s="4"/>
      <c r="F416" s="103"/>
      <c r="G416" s="4"/>
      <c r="H416" s="3"/>
      <c r="I416" s="4"/>
      <c r="J416" s="3"/>
      <c r="K416" s="5"/>
      <c r="L416" s="3"/>
      <c r="M416" s="4"/>
      <c r="N416" s="3"/>
      <c r="O416" s="4"/>
      <c r="P416" s="3"/>
      <c r="Q416" s="4"/>
      <c r="R416" s="3"/>
      <c r="S416"/>
      <c r="T416"/>
      <c r="U416"/>
      <c r="V416"/>
      <c r="W416"/>
      <c r="X416"/>
      <c r="Y416"/>
      <c r="Z416"/>
      <c r="AA416"/>
      <c r="AB416"/>
      <c r="AC416"/>
      <c r="AD416"/>
      <c r="AE416"/>
      <c r="AF416"/>
      <c r="AG416"/>
      <c r="AH416"/>
    </row>
    <row r="417" spans="1:34" s="10" customFormat="1" x14ac:dyDescent="0.2">
      <c r="A417" s="1"/>
      <c r="B417" s="102"/>
      <c r="C417" s="3"/>
      <c r="D417" s="4"/>
      <c r="E417" s="4"/>
      <c r="F417" s="103"/>
      <c r="G417" s="4"/>
      <c r="H417" s="3"/>
      <c r="I417" s="4"/>
      <c r="J417" s="3"/>
      <c r="K417" s="5"/>
      <c r="L417" s="3"/>
      <c r="M417" s="4"/>
      <c r="N417" s="3"/>
      <c r="O417" s="4"/>
      <c r="P417" s="3"/>
      <c r="Q417" s="4"/>
      <c r="R417" s="3"/>
      <c r="S417"/>
      <c r="T417"/>
      <c r="U417"/>
      <c r="V417"/>
      <c r="W417"/>
      <c r="X417"/>
      <c r="Y417"/>
      <c r="Z417"/>
      <c r="AA417"/>
      <c r="AB417"/>
      <c r="AC417"/>
      <c r="AD417"/>
      <c r="AE417"/>
      <c r="AF417"/>
      <c r="AG417"/>
      <c r="AH417"/>
    </row>
    <row r="418" spans="1:34" s="10" customFormat="1" x14ac:dyDescent="0.2">
      <c r="A418" s="1"/>
      <c r="B418" s="102"/>
      <c r="C418" s="3"/>
      <c r="D418" s="4"/>
      <c r="E418" s="4"/>
      <c r="F418" s="103"/>
      <c r="G418" s="4"/>
      <c r="H418" s="3"/>
      <c r="I418" s="4"/>
      <c r="J418" s="3"/>
      <c r="K418" s="5"/>
      <c r="L418" s="3"/>
      <c r="M418" s="4"/>
      <c r="N418" s="3"/>
      <c r="O418" s="4"/>
      <c r="P418" s="3"/>
      <c r="Q418" s="4"/>
      <c r="R418" s="3"/>
      <c r="S418"/>
      <c r="T418"/>
      <c r="U418"/>
      <c r="V418"/>
      <c r="W418"/>
      <c r="X418"/>
      <c r="Y418"/>
      <c r="Z418"/>
      <c r="AA418"/>
      <c r="AB418"/>
      <c r="AC418"/>
      <c r="AD418"/>
      <c r="AE418"/>
      <c r="AF418"/>
      <c r="AG418"/>
      <c r="AH418"/>
    </row>
    <row r="419" spans="1:34" s="10" customFormat="1" x14ac:dyDescent="0.2">
      <c r="A419" s="1"/>
      <c r="B419" s="102"/>
      <c r="C419" s="3"/>
      <c r="D419" s="4"/>
      <c r="E419" s="4"/>
      <c r="F419" s="103"/>
      <c r="G419" s="4"/>
      <c r="H419" s="3"/>
      <c r="I419" s="4"/>
      <c r="J419" s="3"/>
      <c r="K419" s="5"/>
      <c r="L419" s="3"/>
      <c r="M419" s="4"/>
      <c r="N419" s="3"/>
      <c r="O419" s="4"/>
      <c r="P419" s="3"/>
      <c r="Q419" s="4"/>
      <c r="R419" s="3"/>
      <c r="S419"/>
      <c r="T419"/>
      <c r="U419"/>
      <c r="V419"/>
      <c r="W419"/>
      <c r="X419"/>
      <c r="Y419"/>
      <c r="Z419"/>
      <c r="AA419"/>
      <c r="AB419"/>
      <c r="AC419"/>
      <c r="AD419"/>
      <c r="AE419"/>
      <c r="AF419"/>
      <c r="AG419"/>
      <c r="AH419"/>
    </row>
    <row r="420" spans="1:34" s="10" customFormat="1" x14ac:dyDescent="0.2">
      <c r="A420" s="1"/>
      <c r="B420" s="102"/>
      <c r="C420" s="3"/>
      <c r="D420" s="4"/>
      <c r="E420" s="4"/>
      <c r="F420" s="103"/>
      <c r="G420" s="4"/>
      <c r="H420" s="3"/>
      <c r="I420" s="4"/>
      <c r="J420" s="3"/>
      <c r="K420" s="5"/>
      <c r="L420" s="3"/>
      <c r="M420" s="4"/>
      <c r="N420" s="3"/>
      <c r="O420" s="4"/>
      <c r="P420" s="3"/>
      <c r="Q420" s="4"/>
      <c r="R420" s="3"/>
      <c r="S420"/>
      <c r="T420"/>
      <c r="U420"/>
      <c r="V420"/>
      <c r="W420"/>
      <c r="X420"/>
      <c r="Y420"/>
      <c r="Z420"/>
      <c r="AA420"/>
      <c r="AB420"/>
      <c r="AC420"/>
      <c r="AD420"/>
      <c r="AE420"/>
      <c r="AF420"/>
      <c r="AG420"/>
      <c r="AH420"/>
    </row>
    <row r="421" spans="1:34" s="10" customFormat="1" x14ac:dyDescent="0.2">
      <c r="A421" s="1"/>
      <c r="B421" s="102"/>
      <c r="C421" s="3"/>
      <c r="D421" s="4"/>
      <c r="E421" s="4"/>
      <c r="F421" s="103"/>
      <c r="G421" s="4"/>
      <c r="H421" s="3"/>
      <c r="I421" s="4"/>
      <c r="J421" s="3"/>
      <c r="K421" s="5"/>
      <c r="L421" s="3"/>
      <c r="M421" s="4"/>
      <c r="N421" s="3"/>
      <c r="O421" s="4"/>
      <c r="P421" s="3"/>
      <c r="Q421" s="4"/>
      <c r="R421" s="3"/>
      <c r="S421"/>
      <c r="T421"/>
      <c r="U421"/>
      <c r="V421"/>
      <c r="W421"/>
      <c r="X421"/>
      <c r="Y421"/>
      <c r="Z421"/>
      <c r="AA421"/>
      <c r="AB421"/>
      <c r="AC421"/>
      <c r="AD421"/>
      <c r="AE421"/>
      <c r="AF421"/>
      <c r="AG421"/>
      <c r="AH421"/>
    </row>
    <row r="422" spans="1:34" s="10" customFormat="1" x14ac:dyDescent="0.2">
      <c r="A422" s="1"/>
      <c r="B422" s="102"/>
      <c r="C422" s="3"/>
      <c r="D422" s="4"/>
      <c r="E422" s="4"/>
      <c r="F422" s="103"/>
      <c r="G422" s="4"/>
      <c r="H422" s="3"/>
      <c r="I422" s="4"/>
      <c r="J422" s="3"/>
      <c r="K422" s="5"/>
      <c r="L422" s="3"/>
      <c r="M422" s="4"/>
      <c r="N422" s="3"/>
      <c r="O422" s="4"/>
      <c r="P422" s="3"/>
      <c r="Q422" s="4"/>
      <c r="R422" s="3"/>
      <c r="S422"/>
      <c r="T422"/>
      <c r="U422"/>
      <c r="V422"/>
      <c r="W422"/>
      <c r="X422"/>
      <c r="Y422"/>
      <c r="Z422"/>
      <c r="AA422"/>
      <c r="AB422"/>
      <c r="AC422"/>
      <c r="AD422"/>
      <c r="AE422"/>
      <c r="AF422"/>
      <c r="AG422"/>
      <c r="AH422"/>
    </row>
    <row r="423" spans="1:34" s="10" customFormat="1" x14ac:dyDescent="0.2">
      <c r="A423" s="1"/>
      <c r="B423" s="102"/>
      <c r="C423" s="3"/>
      <c r="D423" s="4"/>
      <c r="E423" s="4"/>
      <c r="F423" s="103"/>
      <c r="G423" s="4"/>
      <c r="H423" s="3"/>
      <c r="I423" s="4"/>
      <c r="J423" s="3"/>
      <c r="K423" s="5"/>
      <c r="L423" s="3"/>
      <c r="M423" s="4"/>
      <c r="N423" s="3"/>
      <c r="O423" s="4"/>
      <c r="P423" s="3"/>
      <c r="Q423" s="4"/>
      <c r="R423" s="3"/>
      <c r="S423"/>
      <c r="T423"/>
      <c r="U423"/>
      <c r="V423"/>
      <c r="W423"/>
      <c r="X423"/>
      <c r="Y423"/>
      <c r="Z423"/>
      <c r="AA423"/>
      <c r="AB423"/>
      <c r="AC423"/>
      <c r="AD423"/>
      <c r="AE423"/>
      <c r="AF423"/>
      <c r="AG423"/>
      <c r="AH423"/>
    </row>
    <row r="424" spans="1:34" s="10" customFormat="1" x14ac:dyDescent="0.2">
      <c r="A424" s="1"/>
      <c r="B424" s="102"/>
      <c r="C424" s="3"/>
      <c r="D424" s="4"/>
      <c r="E424" s="4"/>
      <c r="F424" s="103"/>
      <c r="G424" s="4"/>
      <c r="H424" s="3"/>
      <c r="I424" s="4"/>
      <c r="J424" s="3"/>
      <c r="K424" s="5"/>
      <c r="L424" s="3"/>
      <c r="M424" s="4"/>
      <c r="N424" s="3"/>
      <c r="O424" s="4"/>
      <c r="P424" s="3"/>
      <c r="Q424" s="4"/>
      <c r="R424" s="3"/>
      <c r="S424"/>
      <c r="T424"/>
      <c r="U424"/>
      <c r="V424"/>
      <c r="W424"/>
      <c r="X424"/>
      <c r="Y424"/>
      <c r="Z424"/>
      <c r="AA424"/>
      <c r="AB424"/>
      <c r="AC424"/>
      <c r="AD424"/>
      <c r="AE424"/>
      <c r="AF424"/>
      <c r="AG424"/>
      <c r="AH424"/>
    </row>
    <row r="425" spans="1:34" s="10" customFormat="1" x14ac:dyDescent="0.2">
      <c r="A425" s="1"/>
      <c r="B425" s="102"/>
      <c r="C425" s="3"/>
      <c r="D425" s="4"/>
      <c r="E425" s="4"/>
      <c r="F425" s="103"/>
      <c r="G425" s="4"/>
      <c r="H425" s="3"/>
      <c r="I425" s="4"/>
      <c r="J425" s="3"/>
      <c r="K425" s="5"/>
      <c r="L425" s="3"/>
      <c r="M425" s="4"/>
      <c r="N425" s="3"/>
      <c r="O425" s="4"/>
      <c r="P425" s="3"/>
      <c r="Q425" s="4"/>
      <c r="R425" s="3"/>
      <c r="S425"/>
      <c r="T425"/>
      <c r="U425"/>
      <c r="V425"/>
      <c r="W425"/>
      <c r="X425"/>
      <c r="Y425"/>
      <c r="Z425"/>
      <c r="AA425"/>
      <c r="AB425"/>
      <c r="AC425"/>
      <c r="AD425"/>
      <c r="AE425"/>
      <c r="AF425"/>
      <c r="AG425"/>
      <c r="AH425"/>
    </row>
    <row r="426" spans="1:34" s="10" customFormat="1" x14ac:dyDescent="0.2">
      <c r="A426" s="1"/>
      <c r="B426" s="102"/>
      <c r="C426" s="3"/>
      <c r="D426" s="4"/>
      <c r="E426" s="4"/>
      <c r="F426" s="103"/>
      <c r="G426" s="4"/>
      <c r="H426" s="3"/>
      <c r="I426" s="4"/>
      <c r="J426" s="3"/>
      <c r="K426" s="5"/>
      <c r="L426" s="3"/>
      <c r="M426" s="4"/>
      <c r="N426" s="3"/>
      <c r="O426" s="4"/>
      <c r="P426" s="3"/>
      <c r="Q426" s="4"/>
      <c r="R426" s="3"/>
      <c r="S426"/>
      <c r="T426"/>
      <c r="U426"/>
      <c r="V426"/>
      <c r="W426"/>
      <c r="X426"/>
      <c r="Y426"/>
      <c r="Z426"/>
      <c r="AA426"/>
      <c r="AB426"/>
      <c r="AC426"/>
      <c r="AD426"/>
      <c r="AE426"/>
      <c r="AF426"/>
      <c r="AG426"/>
      <c r="AH426"/>
    </row>
    <row r="427" spans="1:34" s="10" customFormat="1" x14ac:dyDescent="0.2">
      <c r="A427" s="1"/>
      <c r="B427" s="102"/>
      <c r="C427" s="3"/>
      <c r="D427" s="4"/>
      <c r="E427" s="4"/>
      <c r="F427" s="103"/>
      <c r="G427" s="4"/>
      <c r="H427" s="3"/>
      <c r="I427" s="4"/>
      <c r="J427" s="3"/>
      <c r="K427" s="5"/>
      <c r="L427" s="3"/>
      <c r="M427" s="4"/>
      <c r="N427" s="3"/>
      <c r="O427" s="4"/>
      <c r="P427" s="3"/>
      <c r="Q427" s="4"/>
      <c r="R427" s="3"/>
      <c r="S427"/>
      <c r="T427"/>
      <c r="U427"/>
      <c r="V427"/>
      <c r="W427"/>
      <c r="X427"/>
      <c r="Y427"/>
      <c r="Z427"/>
      <c r="AA427"/>
      <c r="AB427"/>
      <c r="AC427"/>
      <c r="AD427"/>
      <c r="AE427"/>
      <c r="AF427"/>
      <c r="AG427"/>
      <c r="AH427"/>
    </row>
    <row r="428" spans="1:34" s="10" customFormat="1" x14ac:dyDescent="0.2">
      <c r="A428" s="1"/>
      <c r="B428" s="102"/>
      <c r="C428" s="3"/>
      <c r="D428" s="4"/>
      <c r="E428" s="4"/>
      <c r="F428" s="103"/>
      <c r="G428" s="4"/>
      <c r="H428" s="3"/>
      <c r="I428" s="4"/>
      <c r="J428" s="3"/>
      <c r="K428" s="5"/>
      <c r="L428" s="3"/>
      <c r="M428" s="4"/>
      <c r="N428" s="3"/>
      <c r="O428" s="4"/>
      <c r="P428" s="3"/>
      <c r="Q428" s="4"/>
      <c r="R428" s="3"/>
      <c r="S428"/>
      <c r="T428"/>
      <c r="U428"/>
      <c r="V428"/>
      <c r="W428"/>
      <c r="X428"/>
      <c r="Y428"/>
      <c r="Z428"/>
      <c r="AA428"/>
      <c r="AB428"/>
      <c r="AC428"/>
      <c r="AD428"/>
      <c r="AE428"/>
      <c r="AF428"/>
      <c r="AG428"/>
      <c r="AH428"/>
    </row>
    <row r="429" spans="1:34" s="10" customFormat="1" x14ac:dyDescent="0.2">
      <c r="A429" s="1"/>
      <c r="B429" s="102"/>
      <c r="C429" s="3"/>
      <c r="D429" s="4"/>
      <c r="E429" s="4"/>
      <c r="F429" s="103"/>
      <c r="G429" s="4"/>
      <c r="H429" s="3"/>
      <c r="I429" s="4"/>
      <c r="J429" s="3"/>
      <c r="K429" s="5"/>
      <c r="L429" s="3"/>
      <c r="M429" s="4"/>
      <c r="N429" s="3"/>
      <c r="O429" s="4"/>
      <c r="P429" s="3"/>
      <c r="Q429" s="4"/>
      <c r="R429" s="3"/>
      <c r="S429"/>
      <c r="T429"/>
      <c r="U429"/>
      <c r="V429"/>
      <c r="W429"/>
      <c r="X429"/>
      <c r="Y429"/>
      <c r="Z429"/>
      <c r="AA429"/>
      <c r="AB429"/>
      <c r="AC429"/>
      <c r="AD429"/>
      <c r="AE429"/>
      <c r="AF429"/>
      <c r="AG429"/>
      <c r="AH429"/>
    </row>
    <row r="430" spans="1:34" s="10" customFormat="1" x14ac:dyDescent="0.2">
      <c r="A430" s="1"/>
      <c r="B430" s="102"/>
      <c r="C430" s="3"/>
      <c r="D430" s="4"/>
      <c r="E430" s="4"/>
      <c r="F430" s="103"/>
      <c r="G430" s="4"/>
      <c r="H430" s="3"/>
      <c r="I430" s="4"/>
      <c r="J430" s="3"/>
      <c r="K430" s="5"/>
      <c r="L430" s="3"/>
      <c r="M430" s="4"/>
      <c r="N430" s="3"/>
      <c r="O430" s="4"/>
      <c r="P430" s="3"/>
      <c r="Q430" s="4"/>
      <c r="R430" s="3"/>
      <c r="S430"/>
      <c r="T430"/>
      <c r="U430"/>
      <c r="V430"/>
      <c r="W430"/>
      <c r="X430"/>
      <c r="Y430"/>
      <c r="Z430"/>
      <c r="AA430"/>
      <c r="AB430"/>
      <c r="AC430"/>
      <c r="AD430"/>
      <c r="AE430"/>
      <c r="AF430"/>
      <c r="AG430"/>
      <c r="AH430"/>
    </row>
    <row r="431" spans="1:34" s="10" customFormat="1" x14ac:dyDescent="0.2">
      <c r="A431" s="1"/>
      <c r="B431" s="102"/>
      <c r="C431" s="3"/>
      <c r="D431" s="4"/>
      <c r="E431" s="4"/>
      <c r="F431" s="103"/>
      <c r="G431" s="4"/>
      <c r="H431" s="3"/>
      <c r="I431" s="4"/>
      <c r="J431" s="3"/>
      <c r="K431" s="5"/>
      <c r="L431" s="3"/>
      <c r="M431" s="4"/>
      <c r="N431" s="3"/>
      <c r="O431" s="4"/>
      <c r="P431" s="3"/>
      <c r="Q431" s="4"/>
      <c r="R431" s="3"/>
      <c r="S431"/>
      <c r="T431"/>
      <c r="U431"/>
      <c r="V431"/>
      <c r="W431"/>
      <c r="X431"/>
      <c r="Y431"/>
      <c r="Z431"/>
      <c r="AA431"/>
      <c r="AB431"/>
      <c r="AC431"/>
      <c r="AD431"/>
      <c r="AE431"/>
      <c r="AF431"/>
      <c r="AG431"/>
      <c r="AH431"/>
    </row>
    <row r="432" spans="1:34" s="10" customFormat="1" x14ac:dyDescent="0.2">
      <c r="A432" s="1"/>
      <c r="B432" s="102"/>
      <c r="C432" s="3"/>
      <c r="D432" s="4"/>
      <c r="E432" s="4"/>
      <c r="F432" s="103"/>
      <c r="G432" s="4"/>
      <c r="H432" s="3"/>
      <c r="I432" s="4"/>
      <c r="J432" s="3"/>
      <c r="K432" s="5"/>
      <c r="L432" s="3"/>
      <c r="M432" s="4"/>
      <c r="N432" s="3"/>
      <c r="O432" s="4"/>
      <c r="P432" s="3"/>
      <c r="Q432" s="4"/>
      <c r="R432" s="3"/>
      <c r="S432"/>
      <c r="T432"/>
      <c r="U432"/>
      <c r="V432"/>
      <c r="W432"/>
      <c r="X432"/>
      <c r="Y432"/>
      <c r="Z432"/>
      <c r="AA432"/>
      <c r="AB432"/>
      <c r="AC432"/>
      <c r="AD432"/>
      <c r="AE432"/>
      <c r="AF432"/>
      <c r="AG432"/>
      <c r="AH432"/>
    </row>
    <row r="433" spans="1:34" s="10" customFormat="1" x14ac:dyDescent="0.2">
      <c r="A433" s="1"/>
      <c r="B433" s="102"/>
      <c r="C433" s="3"/>
      <c r="D433" s="4"/>
      <c r="E433" s="4"/>
      <c r="F433" s="103"/>
      <c r="G433" s="4"/>
      <c r="H433" s="3"/>
      <c r="I433" s="4"/>
      <c r="J433" s="3"/>
      <c r="K433" s="5"/>
      <c r="L433" s="3"/>
      <c r="M433" s="4"/>
      <c r="N433" s="3"/>
      <c r="O433" s="4"/>
      <c r="P433" s="3"/>
      <c r="Q433" s="4"/>
      <c r="R433" s="3"/>
      <c r="S433"/>
      <c r="T433"/>
      <c r="U433"/>
      <c r="V433"/>
      <c r="W433"/>
      <c r="X433"/>
      <c r="Y433"/>
      <c r="Z433"/>
      <c r="AA433"/>
      <c r="AB433"/>
      <c r="AC433"/>
      <c r="AD433"/>
      <c r="AE433"/>
      <c r="AF433"/>
      <c r="AG433"/>
      <c r="AH433"/>
    </row>
    <row r="434" spans="1:34" s="10" customFormat="1" x14ac:dyDescent="0.2">
      <c r="A434" s="1"/>
      <c r="B434" s="102"/>
      <c r="C434" s="3"/>
      <c r="D434" s="4"/>
      <c r="E434" s="4"/>
      <c r="F434" s="103"/>
      <c r="G434" s="4"/>
      <c r="H434" s="3"/>
      <c r="I434" s="4"/>
      <c r="J434" s="3"/>
      <c r="K434" s="5"/>
      <c r="L434" s="3"/>
      <c r="M434" s="4"/>
      <c r="N434" s="3"/>
      <c r="O434" s="4"/>
      <c r="P434" s="3"/>
      <c r="Q434" s="4"/>
      <c r="R434" s="3"/>
      <c r="S434"/>
      <c r="T434"/>
      <c r="U434"/>
      <c r="V434"/>
      <c r="W434"/>
      <c r="X434"/>
      <c r="Y434"/>
      <c r="Z434"/>
      <c r="AA434"/>
      <c r="AB434"/>
      <c r="AC434"/>
      <c r="AD434"/>
      <c r="AE434"/>
      <c r="AF434"/>
      <c r="AG434"/>
      <c r="AH434"/>
    </row>
    <row r="435" spans="1:34" s="10" customFormat="1" x14ac:dyDescent="0.2">
      <c r="A435" s="1"/>
      <c r="B435" s="102"/>
      <c r="C435" s="3"/>
      <c r="D435" s="4"/>
      <c r="E435" s="4"/>
      <c r="F435" s="103"/>
      <c r="G435" s="4"/>
      <c r="H435" s="3"/>
      <c r="I435" s="4"/>
      <c r="J435" s="3"/>
      <c r="K435" s="5"/>
      <c r="L435" s="3"/>
      <c r="M435" s="4"/>
      <c r="N435" s="3"/>
      <c r="O435" s="4"/>
      <c r="P435" s="3"/>
      <c r="Q435" s="4"/>
      <c r="R435" s="3"/>
      <c r="S435"/>
      <c r="T435"/>
      <c r="U435"/>
      <c r="V435"/>
      <c r="W435"/>
      <c r="X435"/>
      <c r="Y435"/>
      <c r="Z435"/>
      <c r="AA435"/>
      <c r="AB435"/>
      <c r="AC435"/>
      <c r="AD435"/>
      <c r="AE435"/>
      <c r="AF435"/>
      <c r="AG435"/>
      <c r="AH435"/>
    </row>
    <row r="436" spans="1:34" s="10" customFormat="1" x14ac:dyDescent="0.2">
      <c r="A436" s="1"/>
      <c r="B436" s="102"/>
      <c r="C436" s="3"/>
      <c r="D436" s="4"/>
      <c r="E436" s="4"/>
      <c r="F436" s="103"/>
      <c r="G436" s="4"/>
      <c r="H436" s="3"/>
      <c r="I436" s="4"/>
      <c r="J436" s="3"/>
      <c r="K436" s="5"/>
      <c r="L436" s="3"/>
      <c r="M436" s="4"/>
      <c r="N436" s="3"/>
      <c r="O436" s="4"/>
      <c r="P436" s="3"/>
      <c r="Q436" s="4"/>
      <c r="R436" s="3"/>
      <c r="S436"/>
      <c r="T436"/>
      <c r="U436"/>
      <c r="V436"/>
      <c r="W436"/>
      <c r="X436"/>
      <c r="Y436"/>
      <c r="Z436"/>
      <c r="AA436"/>
      <c r="AB436"/>
      <c r="AC436"/>
      <c r="AD436"/>
      <c r="AE436"/>
      <c r="AF436"/>
      <c r="AG436"/>
      <c r="AH436"/>
    </row>
    <row r="437" spans="1:34" s="10" customFormat="1" x14ac:dyDescent="0.2">
      <c r="A437" s="1"/>
      <c r="B437" s="102"/>
      <c r="C437" s="3"/>
      <c r="D437" s="4"/>
      <c r="E437" s="4"/>
      <c r="F437" s="103"/>
      <c r="G437" s="4"/>
      <c r="H437" s="3"/>
      <c r="I437" s="4"/>
      <c r="J437" s="3"/>
      <c r="K437" s="5"/>
      <c r="L437" s="3"/>
      <c r="M437" s="4"/>
      <c r="N437" s="3"/>
      <c r="O437" s="4"/>
      <c r="P437" s="3"/>
      <c r="Q437" s="4"/>
      <c r="R437" s="3"/>
      <c r="S437"/>
      <c r="T437"/>
      <c r="U437"/>
      <c r="V437"/>
      <c r="W437"/>
      <c r="X437"/>
      <c r="Y437"/>
      <c r="Z437"/>
      <c r="AA437"/>
      <c r="AB437"/>
      <c r="AC437"/>
      <c r="AD437"/>
      <c r="AE437"/>
      <c r="AF437"/>
      <c r="AG437"/>
      <c r="AH437"/>
    </row>
    <row r="438" spans="1:34" s="10" customFormat="1" x14ac:dyDescent="0.2">
      <c r="A438" s="1"/>
      <c r="B438" s="102"/>
      <c r="C438" s="3"/>
      <c r="D438" s="4"/>
      <c r="E438" s="4"/>
      <c r="F438" s="103"/>
      <c r="G438" s="4"/>
      <c r="H438" s="3"/>
      <c r="I438" s="4"/>
      <c r="J438" s="3"/>
      <c r="K438" s="5"/>
      <c r="L438" s="3"/>
      <c r="M438" s="4"/>
      <c r="N438" s="3"/>
      <c r="O438" s="4"/>
      <c r="P438" s="3"/>
      <c r="Q438" s="4"/>
      <c r="R438" s="3"/>
      <c r="S438"/>
      <c r="T438"/>
      <c r="U438"/>
      <c r="V438"/>
      <c r="W438"/>
      <c r="X438"/>
      <c r="Y438"/>
      <c r="Z438"/>
      <c r="AA438"/>
      <c r="AB438"/>
      <c r="AC438"/>
      <c r="AD438"/>
      <c r="AE438"/>
      <c r="AF438"/>
      <c r="AG438"/>
      <c r="AH438"/>
    </row>
    <row r="439" spans="1:34" s="10" customFormat="1" x14ac:dyDescent="0.2">
      <c r="A439" s="1"/>
      <c r="B439" s="102"/>
      <c r="C439" s="3"/>
      <c r="D439" s="4"/>
      <c r="E439" s="4"/>
      <c r="F439" s="103"/>
      <c r="G439" s="4"/>
      <c r="H439" s="3"/>
      <c r="I439" s="4"/>
      <c r="J439" s="3"/>
      <c r="K439" s="5"/>
      <c r="L439" s="3"/>
      <c r="M439" s="4"/>
      <c r="N439" s="3"/>
      <c r="O439" s="4"/>
      <c r="P439" s="3"/>
      <c r="Q439" s="4"/>
      <c r="R439" s="3"/>
      <c r="S439"/>
      <c r="T439"/>
      <c r="U439"/>
      <c r="V439"/>
      <c r="W439"/>
      <c r="X439"/>
      <c r="Y439"/>
      <c r="Z439"/>
      <c r="AA439"/>
      <c r="AB439"/>
      <c r="AC439"/>
      <c r="AD439"/>
      <c r="AE439"/>
      <c r="AF439"/>
      <c r="AG439"/>
      <c r="AH439"/>
    </row>
    <row r="440" spans="1:34" s="10" customFormat="1" x14ac:dyDescent="0.2">
      <c r="A440" s="1"/>
      <c r="B440" s="102"/>
      <c r="C440" s="3"/>
      <c r="D440" s="4"/>
      <c r="E440" s="4"/>
      <c r="F440" s="103"/>
      <c r="G440" s="4"/>
      <c r="H440" s="3"/>
      <c r="I440" s="4"/>
      <c r="J440" s="3"/>
      <c r="K440" s="5"/>
      <c r="L440" s="3"/>
      <c r="M440" s="4"/>
      <c r="N440" s="3"/>
      <c r="O440" s="4"/>
      <c r="P440" s="3"/>
      <c r="Q440" s="4"/>
      <c r="R440" s="3"/>
      <c r="S440"/>
      <c r="T440"/>
      <c r="U440"/>
      <c r="V440"/>
      <c r="W440"/>
      <c r="X440"/>
      <c r="Y440"/>
      <c r="Z440"/>
      <c r="AA440"/>
      <c r="AB440"/>
      <c r="AC440"/>
      <c r="AD440"/>
      <c r="AE440"/>
      <c r="AF440"/>
      <c r="AG440"/>
      <c r="AH440"/>
    </row>
    <row r="441" spans="1:34" s="10" customFormat="1" x14ac:dyDescent="0.2">
      <c r="A441" s="1"/>
      <c r="B441" s="102"/>
      <c r="C441" s="3"/>
      <c r="D441" s="4"/>
      <c r="E441" s="4"/>
      <c r="F441" s="103"/>
      <c r="G441" s="4"/>
      <c r="H441" s="3"/>
      <c r="I441" s="4"/>
      <c r="J441" s="3"/>
      <c r="K441" s="5"/>
      <c r="L441" s="3"/>
      <c r="M441" s="4"/>
      <c r="N441" s="3"/>
      <c r="O441" s="4"/>
      <c r="P441" s="3"/>
      <c r="Q441" s="4"/>
      <c r="R441" s="3"/>
      <c r="S441"/>
      <c r="T441"/>
      <c r="U441"/>
      <c r="V441"/>
      <c r="W441"/>
      <c r="X441"/>
      <c r="Y441"/>
      <c r="Z441"/>
      <c r="AA441"/>
      <c r="AB441"/>
      <c r="AC441"/>
      <c r="AD441"/>
      <c r="AE441"/>
      <c r="AF441"/>
      <c r="AG441"/>
      <c r="AH441"/>
    </row>
    <row r="442" spans="1:34" s="10" customFormat="1" x14ac:dyDescent="0.2">
      <c r="A442" s="1"/>
      <c r="B442" s="102"/>
      <c r="C442" s="3"/>
      <c r="D442" s="4"/>
      <c r="E442" s="4"/>
      <c r="F442" s="103"/>
      <c r="G442" s="4"/>
      <c r="H442" s="3"/>
      <c r="I442" s="4"/>
      <c r="J442" s="3"/>
      <c r="K442" s="5"/>
      <c r="L442" s="3"/>
      <c r="M442" s="4"/>
      <c r="N442" s="3"/>
      <c r="O442" s="4"/>
      <c r="P442" s="3"/>
      <c r="Q442" s="4"/>
      <c r="R442" s="3"/>
      <c r="S442"/>
      <c r="T442"/>
      <c r="U442"/>
      <c r="V442"/>
      <c r="W442"/>
      <c r="X442"/>
      <c r="Y442"/>
      <c r="Z442"/>
      <c r="AA442"/>
      <c r="AB442"/>
      <c r="AC442"/>
      <c r="AD442"/>
      <c r="AE442"/>
      <c r="AF442"/>
      <c r="AG442"/>
      <c r="AH442"/>
    </row>
    <row r="443" spans="1:34" s="10" customFormat="1" x14ac:dyDescent="0.2">
      <c r="A443" s="1"/>
      <c r="B443" s="102"/>
      <c r="C443" s="3"/>
      <c r="D443" s="4"/>
      <c r="E443" s="4"/>
      <c r="F443" s="103"/>
      <c r="G443" s="4"/>
      <c r="H443" s="3"/>
      <c r="I443" s="4"/>
      <c r="J443" s="3"/>
      <c r="K443" s="5"/>
      <c r="L443" s="3"/>
      <c r="M443" s="4"/>
      <c r="N443" s="3"/>
      <c r="O443" s="4"/>
      <c r="P443" s="3"/>
      <c r="Q443" s="4"/>
      <c r="R443" s="3"/>
      <c r="S443"/>
      <c r="T443"/>
      <c r="U443"/>
      <c r="V443"/>
      <c r="W443"/>
      <c r="X443"/>
      <c r="Y443"/>
      <c r="Z443"/>
      <c r="AA443"/>
      <c r="AB443"/>
      <c r="AC443"/>
      <c r="AD443"/>
      <c r="AE443"/>
      <c r="AF443"/>
      <c r="AG443"/>
      <c r="AH443"/>
    </row>
    <row r="444" spans="1:34" s="10" customFormat="1" x14ac:dyDescent="0.2">
      <c r="A444" s="1"/>
      <c r="B444" s="102"/>
      <c r="C444" s="3"/>
      <c r="D444" s="4"/>
      <c r="E444" s="4"/>
      <c r="F444" s="103"/>
      <c r="G444" s="4"/>
      <c r="H444" s="3"/>
      <c r="I444" s="4"/>
      <c r="J444" s="3"/>
      <c r="K444" s="5"/>
      <c r="L444" s="3"/>
      <c r="M444" s="4"/>
      <c r="N444" s="3"/>
      <c r="O444" s="4"/>
      <c r="P444" s="3"/>
      <c r="Q444" s="4"/>
      <c r="R444" s="3"/>
      <c r="S444"/>
      <c r="T444"/>
      <c r="U444"/>
      <c r="V444"/>
      <c r="W444"/>
      <c r="X444"/>
      <c r="Y444"/>
      <c r="Z444"/>
      <c r="AA444"/>
      <c r="AB444"/>
      <c r="AC444"/>
      <c r="AD444"/>
      <c r="AE444"/>
      <c r="AF444"/>
      <c r="AG444"/>
      <c r="AH444"/>
    </row>
    <row r="445" spans="1:34" s="10" customFormat="1" x14ac:dyDescent="0.2">
      <c r="A445" s="1"/>
      <c r="B445" s="102"/>
      <c r="C445" s="3"/>
      <c r="D445" s="4"/>
      <c r="E445" s="4"/>
      <c r="F445" s="103"/>
      <c r="G445" s="4"/>
      <c r="H445" s="3"/>
      <c r="I445" s="4"/>
      <c r="J445" s="3"/>
      <c r="K445" s="5"/>
      <c r="L445" s="3"/>
      <c r="M445" s="4"/>
      <c r="N445" s="3"/>
      <c r="O445" s="4"/>
      <c r="P445" s="3"/>
      <c r="Q445" s="4"/>
      <c r="R445" s="3"/>
      <c r="S445"/>
      <c r="T445"/>
      <c r="U445"/>
      <c r="V445"/>
      <c r="W445"/>
      <c r="X445"/>
      <c r="Y445"/>
      <c r="Z445"/>
      <c r="AA445"/>
      <c r="AB445"/>
      <c r="AC445"/>
      <c r="AD445"/>
      <c r="AE445"/>
      <c r="AF445"/>
      <c r="AG445"/>
      <c r="AH445"/>
    </row>
    <row r="446" spans="1:34" s="10" customFormat="1" x14ac:dyDescent="0.2">
      <c r="A446" s="1"/>
      <c r="B446" s="102"/>
      <c r="C446" s="3"/>
      <c r="D446" s="4"/>
      <c r="E446" s="4"/>
      <c r="F446" s="103"/>
      <c r="G446" s="4"/>
      <c r="H446" s="3"/>
      <c r="I446" s="4"/>
      <c r="J446" s="3"/>
      <c r="K446" s="5"/>
      <c r="L446" s="3"/>
      <c r="M446" s="4"/>
      <c r="N446" s="3"/>
      <c r="O446" s="4"/>
      <c r="P446" s="3"/>
      <c r="Q446" s="4"/>
      <c r="R446" s="3"/>
      <c r="S446"/>
      <c r="T446"/>
      <c r="U446"/>
      <c r="V446"/>
      <c r="W446"/>
      <c r="X446"/>
      <c r="Y446"/>
      <c r="Z446"/>
      <c r="AA446"/>
      <c r="AB446"/>
      <c r="AC446"/>
      <c r="AD446"/>
      <c r="AE446"/>
      <c r="AF446"/>
      <c r="AG446"/>
      <c r="AH446"/>
    </row>
    <row r="447" spans="1:34" s="10" customFormat="1" x14ac:dyDescent="0.2">
      <c r="A447" s="1"/>
      <c r="B447" s="102"/>
      <c r="C447" s="3"/>
      <c r="D447" s="4"/>
      <c r="E447" s="4"/>
      <c r="F447" s="103"/>
      <c r="G447" s="4"/>
      <c r="H447" s="3"/>
      <c r="I447" s="4"/>
      <c r="J447" s="3"/>
      <c r="K447" s="5"/>
      <c r="L447" s="3"/>
      <c r="M447" s="4"/>
      <c r="N447" s="3"/>
      <c r="O447" s="4"/>
      <c r="P447" s="3"/>
      <c r="Q447" s="4"/>
      <c r="R447" s="3"/>
      <c r="S447"/>
      <c r="T447"/>
      <c r="U447"/>
      <c r="V447"/>
      <c r="W447"/>
      <c r="X447"/>
      <c r="Y447"/>
      <c r="Z447"/>
      <c r="AA447"/>
      <c r="AB447"/>
      <c r="AC447"/>
      <c r="AD447"/>
      <c r="AE447"/>
      <c r="AF447"/>
      <c r="AG447"/>
      <c r="AH447"/>
    </row>
    <row r="448" spans="1:34" s="10" customFormat="1" x14ac:dyDescent="0.2">
      <c r="A448" s="1"/>
      <c r="B448" s="102"/>
      <c r="C448" s="3"/>
      <c r="D448" s="4"/>
      <c r="E448" s="4"/>
      <c r="F448" s="103"/>
      <c r="G448" s="4"/>
      <c r="H448" s="3"/>
      <c r="I448" s="4"/>
      <c r="J448" s="3"/>
      <c r="K448" s="5"/>
      <c r="L448" s="3"/>
      <c r="M448" s="4"/>
      <c r="N448" s="3"/>
      <c r="O448" s="4"/>
      <c r="P448" s="3"/>
      <c r="Q448" s="4"/>
      <c r="R448" s="3"/>
      <c r="S448"/>
      <c r="T448"/>
      <c r="U448"/>
      <c r="V448"/>
      <c r="W448"/>
      <c r="X448"/>
      <c r="Y448"/>
      <c r="Z448"/>
      <c r="AA448"/>
      <c r="AB448"/>
      <c r="AC448"/>
      <c r="AD448"/>
      <c r="AE448"/>
      <c r="AF448"/>
      <c r="AG448"/>
      <c r="AH448"/>
    </row>
    <row r="449" spans="1:34" s="10" customFormat="1" x14ac:dyDescent="0.2">
      <c r="A449" s="1"/>
      <c r="B449" s="102"/>
      <c r="C449" s="3"/>
      <c r="D449" s="4"/>
      <c r="E449" s="4"/>
      <c r="F449" s="103"/>
      <c r="G449" s="4"/>
      <c r="H449" s="3"/>
      <c r="I449" s="4"/>
      <c r="J449" s="3"/>
      <c r="K449" s="5"/>
      <c r="L449" s="3"/>
      <c r="M449" s="4"/>
      <c r="N449" s="3"/>
      <c r="O449" s="4"/>
      <c r="P449" s="3"/>
      <c r="Q449" s="4"/>
      <c r="R449" s="3"/>
      <c r="S449"/>
      <c r="T449"/>
      <c r="U449"/>
      <c r="V449"/>
      <c r="W449"/>
      <c r="X449"/>
      <c r="Y449"/>
      <c r="Z449"/>
      <c r="AA449"/>
      <c r="AB449"/>
      <c r="AC449"/>
      <c r="AD449"/>
      <c r="AE449"/>
      <c r="AF449"/>
      <c r="AG449"/>
      <c r="AH449"/>
    </row>
    <row r="450" spans="1:34" s="10" customFormat="1" x14ac:dyDescent="0.2">
      <c r="A450" s="1"/>
      <c r="B450" s="102"/>
      <c r="C450" s="3"/>
      <c r="D450" s="4"/>
      <c r="E450" s="4"/>
      <c r="F450" s="103"/>
      <c r="G450" s="4"/>
      <c r="H450" s="3"/>
      <c r="I450" s="4"/>
      <c r="J450" s="3"/>
      <c r="K450" s="5"/>
      <c r="L450" s="3"/>
      <c r="M450" s="4"/>
      <c r="N450" s="3"/>
      <c r="O450" s="4"/>
      <c r="P450" s="3"/>
      <c r="Q450" s="4"/>
      <c r="R450" s="3"/>
      <c r="S450"/>
      <c r="T450"/>
      <c r="U450"/>
      <c r="V450"/>
      <c r="W450"/>
      <c r="X450"/>
      <c r="Y450"/>
      <c r="Z450"/>
      <c r="AA450"/>
      <c r="AB450"/>
      <c r="AC450"/>
      <c r="AD450"/>
      <c r="AE450"/>
      <c r="AF450"/>
      <c r="AG450"/>
      <c r="AH450"/>
    </row>
    <row r="451" spans="1:34" s="10" customFormat="1" x14ac:dyDescent="0.2">
      <c r="A451" s="1"/>
      <c r="B451" s="102"/>
      <c r="C451" s="3"/>
      <c r="D451" s="4"/>
      <c r="E451" s="4"/>
      <c r="F451" s="103"/>
      <c r="G451" s="4"/>
      <c r="H451" s="3"/>
      <c r="I451" s="4"/>
      <c r="J451" s="3"/>
      <c r="K451" s="5"/>
      <c r="L451" s="3"/>
      <c r="M451" s="4"/>
      <c r="N451" s="3"/>
      <c r="O451" s="4"/>
      <c r="P451" s="3"/>
      <c r="Q451" s="4"/>
      <c r="R451" s="3"/>
      <c r="S451"/>
      <c r="T451"/>
      <c r="U451"/>
      <c r="V451"/>
      <c r="W451"/>
      <c r="X451"/>
      <c r="Y451"/>
      <c r="Z451"/>
      <c r="AA451"/>
      <c r="AB451"/>
      <c r="AC451"/>
      <c r="AD451"/>
      <c r="AE451"/>
      <c r="AF451"/>
      <c r="AG451"/>
      <c r="AH451"/>
    </row>
    <row r="452" spans="1:34" s="10" customFormat="1" x14ac:dyDescent="0.2">
      <c r="A452" s="1"/>
      <c r="B452" s="102"/>
      <c r="C452" s="3"/>
      <c r="D452" s="4"/>
      <c r="E452" s="4"/>
      <c r="F452" s="103"/>
      <c r="G452" s="4"/>
      <c r="H452" s="3"/>
      <c r="I452" s="4"/>
      <c r="J452" s="3"/>
      <c r="K452" s="5"/>
      <c r="L452" s="3"/>
      <c r="M452" s="4"/>
      <c r="N452" s="3"/>
      <c r="O452" s="4"/>
      <c r="P452" s="3"/>
      <c r="Q452" s="4"/>
      <c r="R452" s="3"/>
      <c r="S452"/>
      <c r="T452"/>
      <c r="U452"/>
      <c r="V452"/>
      <c r="W452"/>
      <c r="X452"/>
      <c r="Y452"/>
      <c r="Z452"/>
      <c r="AA452"/>
      <c r="AB452"/>
      <c r="AC452"/>
      <c r="AD452"/>
      <c r="AE452"/>
      <c r="AF452"/>
      <c r="AG452"/>
      <c r="AH452"/>
    </row>
    <row r="453" spans="1:34" s="10" customFormat="1" x14ac:dyDescent="0.2">
      <c r="A453" s="1"/>
      <c r="B453" s="102"/>
      <c r="C453" s="3"/>
      <c r="D453" s="4"/>
      <c r="E453" s="4"/>
      <c r="F453" s="103"/>
      <c r="G453" s="4"/>
      <c r="H453" s="3"/>
      <c r="I453" s="4"/>
      <c r="J453" s="3"/>
      <c r="K453" s="5"/>
      <c r="L453" s="3"/>
      <c r="M453" s="4"/>
      <c r="N453" s="3"/>
      <c r="O453" s="4"/>
      <c r="P453" s="3"/>
      <c r="Q453" s="4"/>
      <c r="R453" s="3"/>
      <c r="S453"/>
      <c r="T453"/>
      <c r="U453"/>
      <c r="V453"/>
      <c r="W453"/>
      <c r="X453"/>
      <c r="Y453"/>
      <c r="Z453"/>
      <c r="AA453"/>
      <c r="AB453"/>
      <c r="AC453"/>
      <c r="AD453"/>
      <c r="AE453"/>
      <c r="AF453"/>
      <c r="AG453"/>
      <c r="AH453"/>
    </row>
    <row r="454" spans="1:34" s="10" customFormat="1" x14ac:dyDescent="0.2">
      <c r="A454" s="1"/>
      <c r="B454" s="102"/>
      <c r="C454" s="3"/>
      <c r="D454" s="4"/>
      <c r="E454" s="4"/>
      <c r="F454" s="103"/>
      <c r="G454" s="4"/>
      <c r="H454" s="3"/>
      <c r="I454" s="4"/>
      <c r="J454" s="3"/>
      <c r="K454" s="5"/>
      <c r="L454" s="3"/>
      <c r="M454" s="4"/>
      <c r="N454" s="3"/>
      <c r="O454" s="4"/>
      <c r="P454" s="3"/>
      <c r="Q454" s="4"/>
      <c r="R454" s="3"/>
      <c r="S454"/>
      <c r="T454"/>
      <c r="U454"/>
      <c r="V454"/>
      <c r="W454"/>
      <c r="X454"/>
      <c r="Y454"/>
      <c r="Z454"/>
      <c r="AA454"/>
      <c r="AB454"/>
      <c r="AC454"/>
      <c r="AD454"/>
      <c r="AE454"/>
      <c r="AF454"/>
      <c r="AG454"/>
      <c r="AH454"/>
    </row>
    <row r="455" spans="1:34" s="10" customFormat="1" x14ac:dyDescent="0.2">
      <c r="A455" s="1"/>
      <c r="B455" s="102"/>
      <c r="C455" s="3"/>
      <c r="D455" s="4"/>
      <c r="E455" s="4"/>
      <c r="F455" s="103"/>
      <c r="G455" s="4"/>
      <c r="H455" s="3"/>
      <c r="I455" s="4"/>
      <c r="J455" s="3"/>
      <c r="K455" s="5"/>
      <c r="L455" s="3"/>
      <c r="M455" s="4"/>
      <c r="N455" s="3"/>
      <c r="O455" s="4"/>
      <c r="P455" s="3"/>
      <c r="Q455" s="4"/>
      <c r="R455" s="3"/>
      <c r="S455"/>
      <c r="T455"/>
      <c r="U455"/>
      <c r="V455"/>
      <c r="W455"/>
      <c r="X455"/>
      <c r="Y455"/>
      <c r="Z455"/>
      <c r="AA455"/>
      <c r="AB455"/>
      <c r="AC455"/>
      <c r="AD455"/>
      <c r="AE455"/>
      <c r="AF455"/>
      <c r="AG455"/>
      <c r="AH455"/>
    </row>
    <row r="456" spans="1:34" s="10" customFormat="1" x14ac:dyDescent="0.2">
      <c r="A456" s="1"/>
      <c r="B456" s="102"/>
      <c r="C456" s="3"/>
      <c r="D456" s="4"/>
      <c r="E456" s="4"/>
      <c r="F456" s="103"/>
      <c r="G456" s="4"/>
      <c r="H456" s="3"/>
      <c r="I456" s="4"/>
      <c r="J456" s="3"/>
      <c r="K456" s="5"/>
      <c r="L456" s="3"/>
      <c r="M456" s="4"/>
      <c r="N456" s="3"/>
      <c r="O456" s="4"/>
      <c r="P456" s="3"/>
      <c r="Q456" s="4"/>
      <c r="R456" s="3"/>
      <c r="S456"/>
      <c r="T456"/>
      <c r="U456"/>
      <c r="V456"/>
      <c r="W456"/>
      <c r="X456"/>
      <c r="Y456"/>
      <c r="Z456"/>
      <c r="AA456"/>
      <c r="AB456"/>
      <c r="AC456"/>
      <c r="AD456"/>
      <c r="AE456"/>
      <c r="AF456"/>
      <c r="AG456"/>
      <c r="AH456"/>
    </row>
    <row r="457" spans="1:34" s="10" customFormat="1" x14ac:dyDescent="0.2">
      <c r="A457" s="1"/>
      <c r="B457" s="102"/>
      <c r="C457" s="3"/>
      <c r="D457" s="4"/>
      <c r="E457" s="4"/>
      <c r="F457" s="103"/>
      <c r="G457" s="4"/>
      <c r="H457" s="3"/>
      <c r="I457" s="4"/>
      <c r="J457" s="3"/>
      <c r="K457" s="5"/>
      <c r="L457" s="3"/>
      <c r="M457" s="4"/>
      <c r="N457" s="3"/>
      <c r="O457" s="4"/>
      <c r="P457" s="3"/>
      <c r="Q457" s="4"/>
      <c r="R457" s="3"/>
      <c r="S457"/>
      <c r="T457"/>
      <c r="U457"/>
      <c r="V457"/>
      <c r="W457"/>
      <c r="X457"/>
      <c r="Y457"/>
      <c r="Z457"/>
      <c r="AA457"/>
      <c r="AB457"/>
      <c r="AC457"/>
      <c r="AD457"/>
      <c r="AE457"/>
      <c r="AF457"/>
      <c r="AG457"/>
      <c r="AH457"/>
    </row>
    <row r="458" spans="1:34" s="10" customFormat="1" x14ac:dyDescent="0.2">
      <c r="A458" s="1"/>
      <c r="B458" s="102"/>
      <c r="C458" s="3"/>
      <c r="D458" s="4"/>
      <c r="E458" s="4"/>
      <c r="F458" s="103"/>
      <c r="G458" s="4"/>
      <c r="H458" s="3"/>
      <c r="I458" s="4"/>
      <c r="J458" s="3"/>
      <c r="K458" s="5"/>
      <c r="L458" s="3"/>
      <c r="M458" s="4"/>
      <c r="N458" s="3"/>
      <c r="O458" s="4"/>
      <c r="P458" s="3"/>
      <c r="Q458" s="4"/>
      <c r="R458" s="3"/>
      <c r="S458"/>
      <c r="T458"/>
      <c r="U458"/>
      <c r="V458"/>
      <c r="W458"/>
      <c r="X458"/>
      <c r="Y458"/>
      <c r="Z458"/>
      <c r="AA458"/>
      <c r="AB458"/>
      <c r="AC458"/>
      <c r="AD458"/>
      <c r="AE458"/>
      <c r="AF458"/>
      <c r="AG458"/>
      <c r="AH458"/>
    </row>
    <row r="459" spans="1:34" s="10" customFormat="1" x14ac:dyDescent="0.2">
      <c r="A459" s="1"/>
      <c r="B459" s="102"/>
      <c r="C459" s="3"/>
      <c r="D459" s="4"/>
      <c r="E459" s="4"/>
      <c r="F459" s="103"/>
      <c r="G459" s="4"/>
      <c r="H459" s="3"/>
      <c r="I459" s="4"/>
      <c r="J459" s="3"/>
      <c r="K459" s="5"/>
      <c r="L459" s="3"/>
      <c r="M459" s="4"/>
      <c r="N459" s="3"/>
      <c r="O459" s="4"/>
      <c r="P459" s="3"/>
      <c r="Q459" s="4"/>
      <c r="R459" s="3"/>
      <c r="S459"/>
      <c r="T459"/>
      <c r="U459"/>
      <c r="V459"/>
      <c r="W459"/>
      <c r="X459"/>
      <c r="Y459"/>
      <c r="Z459"/>
      <c r="AA459"/>
      <c r="AB459"/>
      <c r="AC459"/>
      <c r="AD459"/>
      <c r="AE459"/>
      <c r="AF459"/>
      <c r="AG459"/>
      <c r="AH459"/>
    </row>
    <row r="460" spans="1:34" s="10" customFormat="1" x14ac:dyDescent="0.2">
      <c r="A460" s="1"/>
      <c r="B460" s="102"/>
      <c r="C460" s="3"/>
      <c r="D460" s="4"/>
      <c r="E460" s="4"/>
      <c r="F460" s="103"/>
      <c r="G460" s="4"/>
      <c r="H460" s="3"/>
      <c r="I460" s="4"/>
      <c r="J460" s="3"/>
      <c r="K460" s="5"/>
      <c r="L460" s="3"/>
      <c r="M460" s="4"/>
      <c r="N460" s="3"/>
      <c r="O460" s="4"/>
      <c r="P460" s="3"/>
      <c r="Q460" s="4"/>
      <c r="R460" s="3"/>
      <c r="S460"/>
      <c r="T460"/>
      <c r="U460"/>
      <c r="V460"/>
      <c r="W460"/>
      <c r="X460"/>
      <c r="Y460"/>
      <c r="Z460"/>
      <c r="AA460"/>
      <c r="AB460"/>
      <c r="AC460"/>
      <c r="AD460"/>
      <c r="AE460"/>
      <c r="AF460"/>
      <c r="AG460"/>
      <c r="AH460"/>
    </row>
    <row r="461" spans="1:34" s="10" customFormat="1" x14ac:dyDescent="0.2">
      <c r="A461" s="1"/>
      <c r="B461" s="102"/>
      <c r="C461" s="3"/>
      <c r="D461" s="4"/>
      <c r="E461" s="4"/>
      <c r="F461" s="103"/>
      <c r="G461" s="4"/>
      <c r="H461" s="3"/>
      <c r="I461" s="4"/>
      <c r="J461" s="3"/>
      <c r="K461" s="5"/>
      <c r="L461" s="3"/>
      <c r="M461" s="4"/>
      <c r="N461" s="3"/>
      <c r="O461" s="4"/>
      <c r="P461" s="3"/>
      <c r="Q461" s="4"/>
      <c r="R461" s="3"/>
      <c r="S461"/>
      <c r="T461"/>
      <c r="U461"/>
      <c r="V461"/>
      <c r="W461"/>
      <c r="X461"/>
      <c r="Y461"/>
      <c r="Z461"/>
      <c r="AA461"/>
      <c r="AB461"/>
      <c r="AC461"/>
      <c r="AD461"/>
      <c r="AE461"/>
      <c r="AF461"/>
      <c r="AG461"/>
      <c r="AH461"/>
    </row>
    <row r="462" spans="1:34" s="10" customFormat="1" x14ac:dyDescent="0.2">
      <c r="A462" s="1"/>
      <c r="B462" s="102"/>
      <c r="C462" s="3"/>
      <c r="D462" s="4"/>
      <c r="E462" s="4"/>
      <c r="F462" s="103"/>
      <c r="G462" s="4"/>
      <c r="H462" s="3"/>
      <c r="I462" s="4"/>
      <c r="J462" s="3"/>
      <c r="K462" s="5"/>
      <c r="L462" s="3"/>
      <c r="M462" s="4"/>
      <c r="N462" s="3"/>
      <c r="O462" s="4"/>
      <c r="P462" s="3"/>
      <c r="Q462" s="4"/>
      <c r="R462" s="3"/>
      <c r="S462"/>
      <c r="T462"/>
      <c r="U462"/>
      <c r="V462"/>
      <c r="W462"/>
      <c r="X462"/>
      <c r="Y462"/>
      <c r="Z462"/>
      <c r="AA462"/>
      <c r="AB462"/>
      <c r="AC462"/>
      <c r="AD462"/>
      <c r="AE462"/>
      <c r="AF462"/>
      <c r="AG462"/>
      <c r="AH462"/>
    </row>
    <row r="463" spans="1:34" s="10" customFormat="1" x14ac:dyDescent="0.2">
      <c r="A463" s="1"/>
      <c r="B463" s="102"/>
      <c r="C463" s="3"/>
      <c r="D463" s="4"/>
      <c r="E463" s="4"/>
      <c r="F463" s="103"/>
      <c r="G463" s="4"/>
      <c r="H463" s="3"/>
      <c r="I463" s="4"/>
      <c r="J463" s="3"/>
      <c r="K463" s="5"/>
      <c r="L463" s="3"/>
      <c r="M463" s="4"/>
      <c r="N463" s="3"/>
      <c r="O463" s="4"/>
      <c r="P463" s="3"/>
      <c r="Q463" s="4"/>
      <c r="R463" s="3"/>
      <c r="S463"/>
      <c r="T463"/>
      <c r="U463"/>
      <c r="V463"/>
      <c r="W463"/>
      <c r="X463"/>
      <c r="Y463"/>
      <c r="Z463"/>
      <c r="AA463"/>
      <c r="AB463"/>
      <c r="AC463"/>
      <c r="AD463"/>
      <c r="AE463"/>
      <c r="AF463"/>
      <c r="AG463"/>
      <c r="AH463"/>
    </row>
    <row r="464" spans="1:34" s="10" customFormat="1" x14ac:dyDescent="0.2">
      <c r="A464" s="1"/>
      <c r="B464" s="102"/>
      <c r="C464" s="3"/>
      <c r="D464" s="4"/>
      <c r="E464" s="4"/>
      <c r="F464" s="103"/>
      <c r="G464" s="4"/>
      <c r="H464" s="3"/>
      <c r="I464" s="4"/>
      <c r="J464" s="3"/>
      <c r="K464" s="5"/>
      <c r="L464" s="3"/>
      <c r="M464" s="4"/>
      <c r="N464" s="3"/>
      <c r="O464" s="4"/>
      <c r="P464" s="3"/>
      <c r="Q464" s="4"/>
      <c r="R464" s="3"/>
      <c r="S464"/>
      <c r="T464"/>
      <c r="U464"/>
      <c r="V464"/>
      <c r="W464"/>
      <c r="X464"/>
      <c r="Y464"/>
      <c r="Z464"/>
      <c r="AA464"/>
      <c r="AB464"/>
      <c r="AC464"/>
      <c r="AD464"/>
      <c r="AE464"/>
      <c r="AF464"/>
      <c r="AG464"/>
      <c r="AH464"/>
    </row>
    <row r="465" spans="1:34" s="10" customFormat="1" x14ac:dyDescent="0.2">
      <c r="A465" s="1"/>
      <c r="B465" s="102"/>
      <c r="C465" s="3"/>
      <c r="D465" s="4"/>
      <c r="E465" s="4"/>
      <c r="F465" s="103"/>
      <c r="G465" s="4"/>
      <c r="H465" s="3"/>
      <c r="I465" s="4"/>
      <c r="J465" s="3"/>
      <c r="K465" s="5"/>
      <c r="L465" s="3"/>
      <c r="M465" s="4"/>
      <c r="N465" s="3"/>
      <c r="O465" s="4"/>
      <c r="P465" s="3"/>
      <c r="Q465" s="4"/>
      <c r="R465" s="3"/>
      <c r="S465"/>
      <c r="T465"/>
      <c r="U465"/>
      <c r="V465"/>
      <c r="W465"/>
      <c r="X465"/>
      <c r="Y465"/>
      <c r="Z465"/>
      <c r="AA465"/>
      <c r="AB465"/>
      <c r="AC465"/>
      <c r="AD465"/>
      <c r="AE465"/>
      <c r="AF465"/>
      <c r="AG465"/>
      <c r="AH465"/>
    </row>
    <row r="466" spans="1:34" s="10" customFormat="1" x14ac:dyDescent="0.2">
      <c r="A466" s="1"/>
      <c r="B466" s="102"/>
      <c r="C466" s="3"/>
      <c r="D466" s="4"/>
      <c r="E466" s="4"/>
      <c r="F466" s="103"/>
      <c r="G466" s="4"/>
      <c r="H466" s="3"/>
      <c r="I466" s="4"/>
      <c r="J466" s="3"/>
      <c r="K466" s="5"/>
      <c r="L466" s="3"/>
      <c r="M466" s="4"/>
      <c r="N466" s="3"/>
      <c r="O466" s="4"/>
      <c r="P466" s="3"/>
      <c r="Q466" s="4"/>
      <c r="R466" s="3"/>
      <c r="S466"/>
      <c r="T466"/>
      <c r="U466"/>
      <c r="V466"/>
      <c r="W466"/>
      <c r="X466"/>
      <c r="Y466"/>
      <c r="Z466"/>
      <c r="AA466"/>
      <c r="AB466"/>
      <c r="AC466"/>
      <c r="AD466"/>
      <c r="AE466"/>
      <c r="AF466"/>
      <c r="AG466"/>
      <c r="AH466"/>
    </row>
    <row r="467" spans="1:34" s="10" customFormat="1" x14ac:dyDescent="0.2">
      <c r="A467" s="1"/>
      <c r="B467" s="102"/>
      <c r="C467" s="3"/>
      <c r="D467" s="4"/>
      <c r="E467" s="4"/>
      <c r="F467" s="103"/>
      <c r="G467" s="4"/>
      <c r="H467" s="3"/>
      <c r="I467" s="4"/>
      <c r="J467" s="3"/>
      <c r="K467" s="5"/>
      <c r="L467" s="3"/>
      <c r="M467" s="4"/>
      <c r="N467" s="3"/>
      <c r="O467" s="4"/>
      <c r="P467" s="3"/>
      <c r="Q467" s="4"/>
      <c r="R467" s="3"/>
      <c r="S467"/>
      <c r="T467"/>
      <c r="U467"/>
      <c r="V467"/>
      <c r="W467"/>
      <c r="X467"/>
      <c r="Y467"/>
      <c r="Z467"/>
      <c r="AA467"/>
      <c r="AB467"/>
      <c r="AC467"/>
      <c r="AD467"/>
      <c r="AE467"/>
      <c r="AF467"/>
      <c r="AG467"/>
      <c r="AH467"/>
    </row>
    <row r="468" spans="1:34" s="10" customFormat="1" x14ac:dyDescent="0.2">
      <c r="A468" s="1"/>
      <c r="B468" s="102"/>
      <c r="C468" s="3"/>
      <c r="D468" s="4"/>
      <c r="E468" s="4"/>
      <c r="F468" s="103"/>
      <c r="G468" s="4"/>
      <c r="H468" s="3"/>
      <c r="I468" s="4"/>
      <c r="J468" s="3"/>
      <c r="K468" s="5"/>
      <c r="L468" s="3"/>
      <c r="M468" s="4"/>
      <c r="N468" s="3"/>
      <c r="O468" s="4"/>
      <c r="P468" s="3"/>
      <c r="Q468" s="4"/>
      <c r="R468" s="3"/>
      <c r="S468"/>
      <c r="T468"/>
      <c r="U468"/>
      <c r="V468"/>
      <c r="W468"/>
      <c r="X468"/>
      <c r="Y468"/>
      <c r="Z468"/>
      <c r="AA468"/>
      <c r="AB468"/>
      <c r="AC468"/>
      <c r="AD468"/>
      <c r="AE468"/>
      <c r="AF468"/>
      <c r="AG468"/>
      <c r="AH468"/>
    </row>
    <row r="469" spans="1:34" s="10" customFormat="1" x14ac:dyDescent="0.2">
      <c r="A469" s="1"/>
      <c r="B469" s="102"/>
      <c r="C469" s="3"/>
      <c r="D469" s="4"/>
      <c r="E469" s="4"/>
      <c r="F469" s="103"/>
      <c r="G469" s="4"/>
      <c r="H469" s="3"/>
      <c r="I469" s="4"/>
      <c r="J469" s="3"/>
      <c r="K469" s="5"/>
      <c r="L469" s="3"/>
      <c r="M469" s="4"/>
      <c r="N469" s="3"/>
      <c r="O469" s="4"/>
      <c r="P469" s="3"/>
      <c r="Q469" s="4"/>
      <c r="R469" s="3"/>
      <c r="S469"/>
      <c r="T469"/>
      <c r="U469"/>
      <c r="V469"/>
      <c r="W469"/>
      <c r="X469"/>
      <c r="Y469"/>
      <c r="Z469"/>
      <c r="AA469"/>
      <c r="AB469"/>
      <c r="AC469"/>
      <c r="AD469"/>
      <c r="AE469"/>
      <c r="AF469"/>
      <c r="AG469"/>
      <c r="AH469"/>
    </row>
    <row r="470" spans="1:34" s="10" customFormat="1" x14ac:dyDescent="0.2">
      <c r="A470" s="1"/>
      <c r="B470" s="102"/>
      <c r="C470" s="3"/>
      <c r="D470" s="4"/>
      <c r="E470" s="4"/>
      <c r="F470" s="103"/>
      <c r="G470" s="4"/>
      <c r="H470" s="3"/>
      <c r="I470" s="4"/>
      <c r="J470" s="3"/>
      <c r="K470" s="5"/>
      <c r="L470" s="3"/>
      <c r="M470" s="4"/>
      <c r="N470" s="3"/>
      <c r="O470" s="4"/>
      <c r="P470" s="3"/>
      <c r="Q470" s="4"/>
      <c r="R470" s="3"/>
      <c r="S470"/>
      <c r="T470"/>
      <c r="U470"/>
      <c r="V470"/>
      <c r="W470"/>
      <c r="X470"/>
      <c r="Y470"/>
      <c r="Z470"/>
      <c r="AA470"/>
      <c r="AB470"/>
      <c r="AC470"/>
      <c r="AD470"/>
      <c r="AE470"/>
      <c r="AF470"/>
      <c r="AG470"/>
      <c r="AH470"/>
    </row>
    <row r="471" spans="1:34" s="10" customFormat="1" x14ac:dyDescent="0.2">
      <c r="A471" s="1"/>
      <c r="B471" s="102"/>
      <c r="C471" s="3"/>
      <c r="D471" s="4"/>
      <c r="E471" s="4"/>
      <c r="F471" s="103"/>
      <c r="G471" s="4"/>
      <c r="H471" s="3"/>
      <c r="I471" s="4"/>
      <c r="J471" s="3"/>
      <c r="K471" s="5"/>
      <c r="L471" s="3"/>
      <c r="M471" s="4"/>
      <c r="N471" s="3"/>
      <c r="O471" s="4"/>
      <c r="P471" s="3"/>
      <c r="Q471" s="4"/>
      <c r="R471" s="3"/>
      <c r="S471"/>
      <c r="T471"/>
      <c r="U471"/>
      <c r="V471"/>
      <c r="W471"/>
      <c r="X471"/>
      <c r="Y471"/>
      <c r="Z471"/>
      <c r="AA471"/>
      <c r="AB471"/>
      <c r="AC471"/>
      <c r="AD471"/>
      <c r="AE471"/>
      <c r="AF471"/>
      <c r="AG471"/>
      <c r="AH471"/>
    </row>
    <row r="472" spans="1:34" s="10" customFormat="1" x14ac:dyDescent="0.2">
      <c r="A472" s="1"/>
      <c r="B472" s="102"/>
      <c r="C472" s="3"/>
      <c r="D472" s="4"/>
      <c r="E472" s="4"/>
      <c r="F472" s="103"/>
      <c r="G472" s="4"/>
      <c r="H472" s="3"/>
      <c r="I472" s="4"/>
      <c r="J472" s="3"/>
      <c r="K472" s="5"/>
      <c r="L472" s="3"/>
      <c r="M472" s="4"/>
      <c r="N472" s="3"/>
      <c r="O472" s="4"/>
      <c r="P472" s="3"/>
      <c r="Q472" s="4"/>
      <c r="R472" s="3"/>
      <c r="S472"/>
      <c r="T472"/>
      <c r="U472"/>
      <c r="V472"/>
      <c r="W472"/>
      <c r="X472"/>
      <c r="Y472"/>
      <c r="Z472"/>
      <c r="AA472"/>
      <c r="AB472"/>
      <c r="AC472"/>
      <c r="AD472"/>
      <c r="AE472"/>
      <c r="AF472"/>
      <c r="AG472"/>
      <c r="AH472"/>
    </row>
    <row r="473" spans="1:34" s="10" customFormat="1" x14ac:dyDescent="0.2">
      <c r="A473" s="1"/>
      <c r="B473" s="102"/>
      <c r="C473" s="3"/>
      <c r="D473" s="4"/>
      <c r="E473" s="4"/>
      <c r="F473" s="103"/>
      <c r="G473" s="4"/>
      <c r="H473" s="3"/>
      <c r="I473" s="4"/>
      <c r="J473" s="3"/>
      <c r="K473" s="5"/>
      <c r="L473" s="3"/>
      <c r="M473" s="4"/>
      <c r="N473" s="3"/>
      <c r="O473" s="4"/>
      <c r="P473" s="3"/>
      <c r="Q473" s="4"/>
      <c r="R473" s="3"/>
      <c r="S473"/>
      <c r="T473"/>
      <c r="U473"/>
      <c r="V473"/>
      <c r="W473"/>
      <c r="X473"/>
      <c r="Y473"/>
      <c r="Z473"/>
      <c r="AA473"/>
      <c r="AB473"/>
      <c r="AC473"/>
      <c r="AD473"/>
      <c r="AE473"/>
      <c r="AF473"/>
      <c r="AG473"/>
      <c r="AH473"/>
    </row>
    <row r="474" spans="1:34" s="10" customFormat="1" x14ac:dyDescent="0.2">
      <c r="A474" s="1"/>
      <c r="B474" s="102"/>
      <c r="C474" s="3"/>
      <c r="D474" s="4"/>
      <c r="E474" s="4"/>
      <c r="F474" s="103"/>
      <c r="G474" s="4"/>
      <c r="H474" s="3"/>
      <c r="I474" s="4"/>
      <c r="J474" s="3"/>
      <c r="K474" s="5"/>
      <c r="L474" s="3"/>
      <c r="M474" s="4"/>
      <c r="N474" s="3"/>
      <c r="O474" s="4"/>
      <c r="P474" s="3"/>
      <c r="Q474" s="4"/>
      <c r="R474" s="3"/>
      <c r="S474"/>
      <c r="T474"/>
      <c r="U474"/>
      <c r="V474"/>
      <c r="W474"/>
      <c r="X474"/>
      <c r="Y474"/>
      <c r="Z474"/>
      <c r="AA474"/>
      <c r="AB474"/>
      <c r="AC474"/>
      <c r="AD474"/>
      <c r="AE474"/>
      <c r="AF474"/>
      <c r="AG474"/>
      <c r="AH474"/>
    </row>
    <row r="475" spans="1:34" s="10" customFormat="1" x14ac:dyDescent="0.2">
      <c r="A475" s="1"/>
      <c r="B475" s="102"/>
      <c r="C475" s="3"/>
      <c r="D475" s="4"/>
      <c r="E475" s="4"/>
      <c r="F475" s="103"/>
      <c r="G475" s="4"/>
      <c r="H475" s="3"/>
      <c r="I475" s="4"/>
      <c r="J475" s="3"/>
      <c r="K475" s="5"/>
      <c r="L475" s="3"/>
      <c r="M475" s="4"/>
      <c r="N475" s="3"/>
      <c r="O475" s="4"/>
      <c r="P475" s="3"/>
      <c r="Q475" s="4"/>
      <c r="R475" s="3"/>
      <c r="S475"/>
      <c r="T475"/>
      <c r="U475"/>
      <c r="V475"/>
      <c r="W475"/>
      <c r="X475"/>
      <c r="Y475"/>
      <c r="Z475"/>
      <c r="AA475"/>
      <c r="AB475"/>
      <c r="AC475"/>
      <c r="AD475"/>
      <c r="AE475"/>
      <c r="AF475"/>
      <c r="AG475"/>
      <c r="AH475"/>
    </row>
    <row r="476" spans="1:34" s="10" customFormat="1" x14ac:dyDescent="0.2">
      <c r="A476" s="1"/>
      <c r="B476" s="102"/>
      <c r="C476" s="3"/>
      <c r="D476" s="4"/>
      <c r="E476" s="4"/>
      <c r="F476" s="103"/>
      <c r="G476" s="4"/>
      <c r="H476" s="3"/>
      <c r="I476" s="4"/>
      <c r="J476" s="3"/>
      <c r="K476" s="5"/>
      <c r="L476" s="3"/>
      <c r="M476" s="4"/>
      <c r="N476" s="3"/>
      <c r="O476" s="4"/>
      <c r="P476" s="3"/>
      <c r="Q476" s="4"/>
      <c r="R476" s="3"/>
      <c r="S476"/>
      <c r="T476"/>
      <c r="U476"/>
      <c r="V476"/>
      <c r="W476"/>
      <c r="X476"/>
      <c r="Y476"/>
      <c r="Z476"/>
      <c r="AA476"/>
      <c r="AB476"/>
      <c r="AC476"/>
      <c r="AD476"/>
      <c r="AE476"/>
      <c r="AF476"/>
      <c r="AG476"/>
      <c r="AH476"/>
    </row>
    <row r="477" spans="1:34" s="10" customFormat="1" x14ac:dyDescent="0.2">
      <c r="A477" s="1"/>
      <c r="B477" s="102"/>
      <c r="C477" s="3"/>
      <c r="D477" s="4"/>
      <c r="E477" s="4"/>
      <c r="F477" s="103"/>
      <c r="G477" s="4"/>
      <c r="H477" s="3"/>
      <c r="I477" s="4"/>
      <c r="J477" s="3"/>
      <c r="K477" s="5"/>
      <c r="L477" s="3"/>
      <c r="M477" s="4"/>
      <c r="N477" s="3"/>
      <c r="O477" s="4"/>
      <c r="P477" s="3"/>
      <c r="Q477" s="4"/>
      <c r="R477" s="3"/>
      <c r="S477"/>
      <c r="T477"/>
      <c r="U477"/>
      <c r="V477"/>
      <c r="W477"/>
      <c r="X477"/>
      <c r="Y477"/>
      <c r="Z477"/>
      <c r="AA477"/>
      <c r="AB477"/>
      <c r="AC477"/>
      <c r="AD477"/>
      <c r="AE477"/>
      <c r="AF477"/>
      <c r="AG477"/>
      <c r="AH477"/>
    </row>
    <row r="478" spans="1:34" s="10" customFormat="1" x14ac:dyDescent="0.2">
      <c r="A478" s="1"/>
      <c r="B478" s="102"/>
      <c r="C478" s="3"/>
      <c r="D478" s="4"/>
      <c r="E478" s="4"/>
      <c r="F478" s="103"/>
      <c r="G478" s="4"/>
      <c r="H478" s="3"/>
      <c r="I478" s="4"/>
      <c r="J478" s="3"/>
      <c r="K478" s="5"/>
      <c r="L478" s="3"/>
      <c r="M478" s="4"/>
      <c r="N478" s="3"/>
      <c r="O478" s="4"/>
      <c r="P478" s="3"/>
      <c r="Q478" s="4"/>
      <c r="R478" s="3"/>
      <c r="S478"/>
      <c r="T478"/>
      <c r="U478"/>
      <c r="V478"/>
      <c r="W478"/>
      <c r="X478"/>
      <c r="Y478"/>
      <c r="Z478"/>
      <c r="AA478"/>
      <c r="AB478"/>
      <c r="AC478"/>
      <c r="AD478"/>
      <c r="AE478"/>
      <c r="AF478"/>
      <c r="AG478"/>
      <c r="AH478"/>
    </row>
    <row r="479" spans="1:34" s="10" customFormat="1" x14ac:dyDescent="0.2">
      <c r="A479" s="1"/>
      <c r="B479" s="102"/>
      <c r="C479" s="3"/>
      <c r="D479" s="4"/>
      <c r="E479" s="4"/>
      <c r="F479" s="103"/>
      <c r="G479" s="4"/>
      <c r="H479" s="3"/>
      <c r="I479" s="4"/>
      <c r="J479" s="3"/>
      <c r="K479" s="5"/>
      <c r="L479" s="3"/>
      <c r="M479" s="4"/>
      <c r="N479" s="3"/>
      <c r="O479" s="4"/>
      <c r="P479" s="3"/>
      <c r="Q479" s="4"/>
      <c r="R479" s="3"/>
      <c r="S479"/>
      <c r="T479"/>
      <c r="U479"/>
      <c r="V479"/>
      <c r="W479"/>
      <c r="X479"/>
      <c r="Y479"/>
      <c r="Z479"/>
      <c r="AA479"/>
      <c r="AB479"/>
      <c r="AC479"/>
      <c r="AD479"/>
      <c r="AE479"/>
      <c r="AF479"/>
      <c r="AG479"/>
      <c r="AH479"/>
    </row>
    <row r="480" spans="1:34" s="10" customFormat="1" x14ac:dyDescent="0.2">
      <c r="A480" s="1"/>
      <c r="B480" s="102"/>
      <c r="C480" s="3"/>
      <c r="D480" s="4"/>
      <c r="E480" s="4"/>
      <c r="F480" s="103"/>
      <c r="G480" s="4"/>
      <c r="H480" s="3"/>
      <c r="I480" s="4"/>
      <c r="J480" s="3"/>
      <c r="K480" s="5"/>
      <c r="L480" s="3"/>
      <c r="M480" s="4"/>
      <c r="N480" s="3"/>
      <c r="O480" s="4"/>
      <c r="P480" s="3"/>
      <c r="Q480" s="4"/>
      <c r="R480" s="3"/>
      <c r="S480"/>
      <c r="T480"/>
      <c r="U480"/>
      <c r="V480"/>
      <c r="W480"/>
      <c r="X480"/>
      <c r="Y480"/>
      <c r="Z480"/>
      <c r="AA480"/>
      <c r="AB480"/>
      <c r="AC480"/>
      <c r="AD480"/>
      <c r="AE480"/>
      <c r="AF480"/>
      <c r="AG480"/>
      <c r="AH480"/>
    </row>
    <row r="481" spans="1:34" s="10" customFormat="1" x14ac:dyDescent="0.2">
      <c r="A481" s="1"/>
      <c r="B481" s="102"/>
      <c r="C481" s="3"/>
      <c r="D481" s="4"/>
      <c r="E481" s="4"/>
      <c r="F481" s="103"/>
      <c r="G481" s="4"/>
      <c r="H481" s="3"/>
      <c r="I481" s="4"/>
      <c r="J481" s="3"/>
      <c r="K481" s="5"/>
      <c r="L481" s="3"/>
      <c r="M481" s="4"/>
      <c r="N481" s="3"/>
      <c r="O481" s="4"/>
      <c r="P481" s="3"/>
      <c r="Q481" s="4"/>
      <c r="R481" s="3"/>
      <c r="S481"/>
      <c r="T481"/>
      <c r="U481"/>
      <c r="V481"/>
      <c r="W481"/>
      <c r="X481"/>
      <c r="Y481"/>
      <c r="Z481"/>
      <c r="AA481"/>
      <c r="AB481"/>
      <c r="AC481"/>
      <c r="AD481"/>
      <c r="AE481"/>
      <c r="AF481"/>
      <c r="AG481"/>
      <c r="AH481"/>
    </row>
    <row r="482" spans="1:34" s="10" customFormat="1" x14ac:dyDescent="0.2">
      <c r="A482" s="1"/>
      <c r="B482" s="102"/>
      <c r="C482" s="3"/>
      <c r="D482" s="4"/>
      <c r="E482" s="4"/>
      <c r="F482" s="103"/>
      <c r="G482" s="4"/>
      <c r="H482" s="3"/>
      <c r="I482" s="4"/>
      <c r="J482" s="3"/>
      <c r="K482" s="5"/>
      <c r="L482" s="3"/>
      <c r="M482" s="4"/>
      <c r="N482" s="3"/>
      <c r="O482" s="4"/>
      <c r="P482" s="3"/>
      <c r="Q482" s="4"/>
      <c r="R482" s="3"/>
      <c r="S482"/>
      <c r="T482"/>
      <c r="U482"/>
      <c r="V482"/>
      <c r="W482"/>
      <c r="X482"/>
      <c r="Y482"/>
      <c r="Z482"/>
      <c r="AA482"/>
      <c r="AB482"/>
      <c r="AC482"/>
      <c r="AD482"/>
      <c r="AE482"/>
      <c r="AF482"/>
      <c r="AG482"/>
      <c r="AH482"/>
    </row>
    <row r="483" spans="1:34" s="10" customFormat="1" x14ac:dyDescent="0.2">
      <c r="A483" s="1"/>
      <c r="B483" s="102"/>
      <c r="C483" s="3"/>
      <c r="D483" s="4"/>
      <c r="E483" s="4"/>
      <c r="F483" s="103"/>
      <c r="G483" s="4"/>
      <c r="H483" s="3"/>
      <c r="I483" s="4"/>
      <c r="J483" s="3"/>
      <c r="K483" s="5"/>
      <c r="L483" s="3"/>
      <c r="M483" s="4"/>
      <c r="N483" s="3"/>
      <c r="O483" s="4"/>
      <c r="P483" s="3"/>
      <c r="Q483" s="4"/>
      <c r="R483" s="3"/>
      <c r="S483"/>
      <c r="T483"/>
      <c r="U483"/>
      <c r="V483"/>
      <c r="W483"/>
      <c r="X483"/>
      <c r="Y483"/>
      <c r="Z483"/>
      <c r="AA483"/>
      <c r="AB483"/>
      <c r="AC483"/>
      <c r="AD483"/>
      <c r="AE483"/>
      <c r="AF483"/>
      <c r="AG483"/>
      <c r="AH483"/>
    </row>
    <row r="484" spans="1:34" s="10" customFormat="1" x14ac:dyDescent="0.2">
      <c r="A484" s="1"/>
      <c r="B484" s="102"/>
      <c r="C484" s="3"/>
      <c r="D484" s="4"/>
      <c r="E484" s="4"/>
      <c r="F484" s="103"/>
      <c r="G484" s="4"/>
      <c r="H484" s="3"/>
      <c r="I484" s="4"/>
      <c r="J484" s="3"/>
      <c r="K484" s="5"/>
      <c r="L484" s="3"/>
      <c r="M484" s="4"/>
      <c r="N484" s="3"/>
      <c r="O484" s="4"/>
      <c r="P484" s="3"/>
      <c r="Q484" s="4"/>
      <c r="R484" s="3"/>
      <c r="S484"/>
      <c r="T484"/>
      <c r="U484"/>
      <c r="V484"/>
      <c r="W484"/>
      <c r="X484"/>
      <c r="Y484"/>
      <c r="Z484"/>
      <c r="AA484"/>
      <c r="AB484"/>
      <c r="AC484"/>
      <c r="AD484"/>
      <c r="AE484"/>
      <c r="AF484"/>
      <c r="AG484"/>
      <c r="AH484"/>
    </row>
    <row r="485" spans="1:34" s="10" customFormat="1" x14ac:dyDescent="0.2">
      <c r="A485" s="1"/>
      <c r="B485" s="102"/>
      <c r="C485" s="3"/>
      <c r="D485" s="4"/>
      <c r="E485" s="4"/>
      <c r="F485" s="103"/>
      <c r="G485" s="4"/>
      <c r="H485" s="3"/>
      <c r="I485" s="4"/>
      <c r="J485" s="3"/>
      <c r="K485" s="5"/>
      <c r="L485" s="3"/>
      <c r="M485" s="4"/>
      <c r="N485" s="3"/>
      <c r="O485" s="4"/>
      <c r="P485" s="3"/>
      <c r="Q485" s="4"/>
      <c r="R485" s="3"/>
      <c r="S485"/>
      <c r="T485"/>
      <c r="U485"/>
      <c r="V485"/>
      <c r="W485"/>
      <c r="X485"/>
      <c r="Y485"/>
      <c r="Z485"/>
      <c r="AA485"/>
      <c r="AB485"/>
      <c r="AC485"/>
      <c r="AD485"/>
      <c r="AE485"/>
      <c r="AF485"/>
      <c r="AG485"/>
      <c r="AH485"/>
    </row>
    <row r="486" spans="1:34" s="10" customFormat="1" x14ac:dyDescent="0.2">
      <c r="A486" s="1"/>
      <c r="B486" s="102"/>
      <c r="C486" s="3"/>
      <c r="D486" s="4"/>
      <c r="E486" s="4"/>
      <c r="F486" s="103"/>
      <c r="G486" s="4"/>
      <c r="H486" s="3"/>
      <c r="I486" s="4"/>
      <c r="J486" s="3"/>
      <c r="K486" s="5"/>
      <c r="L486" s="3"/>
      <c r="M486" s="4"/>
      <c r="N486" s="3"/>
      <c r="O486" s="4"/>
      <c r="P486" s="3"/>
      <c r="Q486" s="4"/>
      <c r="R486" s="3"/>
      <c r="S486"/>
      <c r="T486"/>
      <c r="U486"/>
      <c r="V486"/>
      <c r="W486"/>
      <c r="X486"/>
      <c r="Y486"/>
      <c r="Z486"/>
      <c r="AA486"/>
      <c r="AB486"/>
      <c r="AC486"/>
      <c r="AD486"/>
      <c r="AE486"/>
      <c r="AF486"/>
      <c r="AG486"/>
      <c r="AH486"/>
    </row>
    <row r="487" spans="1:34" s="10" customFormat="1" x14ac:dyDescent="0.2">
      <c r="A487" s="1"/>
      <c r="B487" s="102"/>
      <c r="C487" s="3"/>
      <c r="D487" s="4"/>
      <c r="E487" s="4"/>
      <c r="F487" s="103"/>
      <c r="G487" s="4"/>
      <c r="H487" s="3"/>
      <c r="I487" s="4"/>
      <c r="J487" s="3"/>
      <c r="K487" s="5"/>
      <c r="L487" s="3"/>
      <c r="M487" s="4"/>
      <c r="N487" s="3"/>
      <c r="O487" s="4"/>
      <c r="P487" s="3"/>
      <c r="Q487" s="4"/>
      <c r="R487" s="3"/>
      <c r="S487"/>
      <c r="T487"/>
      <c r="U487"/>
      <c r="V487"/>
      <c r="W487"/>
      <c r="X487"/>
      <c r="Y487"/>
      <c r="Z487"/>
      <c r="AA487"/>
      <c r="AB487"/>
      <c r="AC487"/>
      <c r="AD487"/>
      <c r="AE487"/>
      <c r="AF487"/>
      <c r="AG487"/>
      <c r="AH487"/>
    </row>
    <row r="488" spans="1:34" s="10" customFormat="1" x14ac:dyDescent="0.2">
      <c r="A488" s="1"/>
      <c r="B488" s="102"/>
      <c r="C488" s="3"/>
      <c r="D488" s="4"/>
      <c r="E488" s="4"/>
      <c r="F488" s="103"/>
      <c r="G488" s="4"/>
      <c r="H488" s="3"/>
      <c r="I488" s="4"/>
      <c r="J488" s="3"/>
      <c r="K488" s="5"/>
      <c r="L488" s="3"/>
      <c r="M488" s="4"/>
      <c r="N488" s="3"/>
      <c r="O488" s="4"/>
      <c r="P488" s="3"/>
      <c r="Q488" s="4"/>
      <c r="R488" s="3"/>
      <c r="S488"/>
      <c r="T488"/>
      <c r="U488"/>
      <c r="V488"/>
      <c r="W488"/>
      <c r="X488"/>
      <c r="Y488"/>
      <c r="Z488"/>
      <c r="AA488"/>
      <c r="AB488"/>
      <c r="AC488"/>
      <c r="AD488"/>
      <c r="AE488"/>
      <c r="AF488"/>
      <c r="AG488"/>
      <c r="AH488"/>
    </row>
    <row r="489" spans="1:34" s="10" customFormat="1" x14ac:dyDescent="0.2">
      <c r="A489" s="1"/>
      <c r="B489" s="102"/>
      <c r="C489" s="3"/>
      <c r="D489" s="4"/>
      <c r="E489" s="4"/>
      <c r="F489" s="103"/>
      <c r="G489" s="4"/>
      <c r="H489" s="3"/>
      <c r="I489" s="4"/>
      <c r="J489" s="3"/>
      <c r="K489" s="5"/>
      <c r="L489" s="3"/>
      <c r="M489" s="4"/>
      <c r="N489" s="3"/>
      <c r="O489" s="4"/>
      <c r="P489" s="3"/>
      <c r="Q489" s="4"/>
      <c r="R489" s="3"/>
      <c r="S489"/>
      <c r="T489"/>
      <c r="U489"/>
      <c r="V489"/>
      <c r="W489"/>
      <c r="X489"/>
      <c r="Y489"/>
      <c r="Z489"/>
      <c r="AA489"/>
      <c r="AB489"/>
      <c r="AC489"/>
      <c r="AD489"/>
      <c r="AE489"/>
      <c r="AF489"/>
      <c r="AG489"/>
      <c r="AH489"/>
    </row>
    <row r="490" spans="1:34" s="10" customFormat="1" x14ac:dyDescent="0.2">
      <c r="A490" s="1"/>
      <c r="B490" s="102"/>
      <c r="C490" s="3"/>
      <c r="D490" s="4"/>
      <c r="E490" s="4"/>
      <c r="F490" s="103"/>
      <c r="G490" s="4"/>
      <c r="H490" s="3"/>
      <c r="I490" s="4"/>
      <c r="J490" s="3"/>
      <c r="K490" s="5"/>
      <c r="L490" s="3"/>
      <c r="M490" s="4"/>
      <c r="N490" s="3"/>
      <c r="O490" s="4"/>
      <c r="P490" s="3"/>
      <c r="Q490" s="4"/>
      <c r="R490" s="3"/>
      <c r="S490"/>
      <c r="T490"/>
      <c r="U490"/>
      <c r="V490"/>
      <c r="W490"/>
      <c r="X490"/>
      <c r="Y490"/>
      <c r="Z490"/>
      <c r="AA490"/>
      <c r="AB490"/>
      <c r="AC490"/>
      <c r="AD490"/>
      <c r="AE490"/>
      <c r="AF490"/>
      <c r="AG490"/>
      <c r="AH490"/>
    </row>
    <row r="491" spans="1:34" s="10" customFormat="1" x14ac:dyDescent="0.2">
      <c r="A491" s="1"/>
      <c r="B491" s="102"/>
      <c r="C491" s="3"/>
      <c r="D491" s="4"/>
      <c r="E491" s="4"/>
      <c r="F491" s="103"/>
      <c r="G491" s="4"/>
      <c r="H491" s="3"/>
      <c r="I491" s="4"/>
      <c r="J491" s="3"/>
      <c r="K491" s="5"/>
      <c r="L491" s="3"/>
      <c r="M491" s="4"/>
      <c r="N491" s="3"/>
      <c r="O491" s="4"/>
      <c r="P491" s="3"/>
      <c r="Q491" s="4"/>
      <c r="R491" s="3"/>
      <c r="S491"/>
      <c r="T491"/>
      <c r="U491"/>
      <c r="V491"/>
      <c r="W491"/>
      <c r="X491"/>
      <c r="Y491"/>
      <c r="Z491"/>
      <c r="AA491"/>
      <c r="AB491"/>
      <c r="AC491"/>
      <c r="AD491"/>
      <c r="AE491"/>
      <c r="AF491"/>
      <c r="AG491"/>
      <c r="AH491"/>
    </row>
    <row r="492" spans="1:34" s="10" customFormat="1" x14ac:dyDescent="0.2">
      <c r="A492" s="1"/>
      <c r="B492" s="102"/>
      <c r="C492" s="3"/>
      <c r="D492" s="4"/>
      <c r="E492" s="4"/>
      <c r="F492" s="103"/>
      <c r="G492" s="4"/>
      <c r="H492" s="3"/>
      <c r="I492" s="4"/>
      <c r="J492" s="3"/>
      <c r="K492" s="5"/>
      <c r="L492" s="3"/>
      <c r="M492" s="4"/>
      <c r="N492" s="3"/>
      <c r="O492" s="4"/>
      <c r="P492" s="3"/>
      <c r="Q492" s="4"/>
      <c r="R492" s="3"/>
      <c r="S492"/>
      <c r="T492"/>
      <c r="U492"/>
      <c r="V492"/>
      <c r="W492"/>
      <c r="X492"/>
      <c r="Y492"/>
      <c r="Z492"/>
      <c r="AA492"/>
      <c r="AB492"/>
      <c r="AC492"/>
      <c r="AD492"/>
      <c r="AE492"/>
      <c r="AF492"/>
      <c r="AG492"/>
      <c r="AH492"/>
    </row>
    <row r="493" spans="1:34" s="10" customFormat="1" x14ac:dyDescent="0.2">
      <c r="A493" s="1"/>
      <c r="B493" s="102"/>
      <c r="C493" s="3"/>
      <c r="D493" s="4"/>
      <c r="E493" s="4"/>
      <c r="F493" s="103"/>
      <c r="G493" s="4"/>
      <c r="H493" s="3"/>
      <c r="I493" s="4"/>
      <c r="J493" s="3"/>
      <c r="K493" s="5"/>
      <c r="L493" s="3"/>
      <c r="M493" s="4"/>
      <c r="N493" s="3"/>
      <c r="O493" s="4"/>
      <c r="P493" s="3"/>
      <c r="Q493" s="4"/>
      <c r="R493" s="3"/>
      <c r="S493"/>
      <c r="T493"/>
      <c r="U493"/>
      <c r="V493"/>
      <c r="W493"/>
      <c r="X493"/>
      <c r="Y493"/>
      <c r="Z493"/>
      <c r="AA493"/>
      <c r="AB493"/>
      <c r="AC493"/>
      <c r="AD493"/>
      <c r="AE493"/>
      <c r="AF493"/>
      <c r="AG493"/>
      <c r="AH493"/>
    </row>
    <row r="494" spans="1:34" s="10" customFormat="1" x14ac:dyDescent="0.2">
      <c r="A494" s="1"/>
      <c r="B494" s="102"/>
      <c r="C494" s="3"/>
      <c r="D494" s="4"/>
      <c r="E494" s="4"/>
      <c r="F494" s="103"/>
      <c r="G494" s="4"/>
      <c r="H494" s="3"/>
      <c r="I494" s="4"/>
      <c r="J494" s="3"/>
      <c r="K494" s="5"/>
      <c r="L494" s="3"/>
      <c r="M494" s="4"/>
      <c r="N494" s="3"/>
      <c r="O494" s="4"/>
      <c r="P494" s="3"/>
      <c r="Q494" s="4"/>
      <c r="R494" s="3"/>
      <c r="S494"/>
      <c r="T494"/>
      <c r="U494"/>
      <c r="V494"/>
      <c r="W494"/>
      <c r="X494"/>
      <c r="Y494"/>
      <c r="Z494"/>
      <c r="AA494"/>
      <c r="AB494"/>
      <c r="AC494"/>
      <c r="AD494"/>
      <c r="AE494"/>
      <c r="AF494"/>
      <c r="AG494"/>
      <c r="AH494"/>
    </row>
    <row r="495" spans="1:34" s="10" customFormat="1" x14ac:dyDescent="0.2">
      <c r="A495" s="1"/>
      <c r="B495" s="102"/>
      <c r="C495" s="3"/>
      <c r="D495" s="4"/>
      <c r="E495" s="4"/>
      <c r="F495" s="103"/>
      <c r="G495" s="4"/>
      <c r="H495" s="3"/>
      <c r="I495" s="4"/>
      <c r="J495" s="3"/>
      <c r="K495" s="5"/>
      <c r="L495" s="3"/>
      <c r="M495" s="4"/>
      <c r="N495" s="3"/>
      <c r="O495" s="4"/>
      <c r="P495" s="3"/>
      <c r="Q495" s="4"/>
      <c r="R495" s="3"/>
      <c r="S495"/>
      <c r="T495"/>
      <c r="U495"/>
      <c r="V495"/>
      <c r="W495"/>
      <c r="X495"/>
      <c r="Y495"/>
      <c r="Z495"/>
      <c r="AA495"/>
      <c r="AB495"/>
      <c r="AC495"/>
      <c r="AD495"/>
      <c r="AE495"/>
      <c r="AF495"/>
      <c r="AG495"/>
      <c r="AH495"/>
    </row>
    <row r="496" spans="1:34" s="10" customFormat="1" x14ac:dyDescent="0.2">
      <c r="A496" s="1"/>
      <c r="B496" s="102"/>
      <c r="C496" s="3"/>
      <c r="D496" s="4"/>
      <c r="E496" s="4"/>
      <c r="F496" s="103"/>
      <c r="G496" s="4"/>
      <c r="H496" s="3"/>
      <c r="I496" s="4"/>
      <c r="J496" s="3"/>
      <c r="K496" s="5"/>
      <c r="L496" s="3"/>
      <c r="M496" s="4"/>
      <c r="N496" s="3"/>
      <c r="O496" s="4"/>
      <c r="P496" s="3"/>
      <c r="Q496" s="4"/>
      <c r="R496" s="3"/>
      <c r="S496"/>
      <c r="T496"/>
      <c r="U496"/>
      <c r="V496"/>
      <c r="W496"/>
      <c r="X496"/>
      <c r="Y496"/>
      <c r="Z496"/>
      <c r="AA496"/>
      <c r="AB496"/>
      <c r="AC496"/>
      <c r="AD496"/>
      <c r="AE496"/>
      <c r="AF496"/>
      <c r="AG496"/>
      <c r="AH496"/>
    </row>
    <row r="497" spans="1:34" s="10" customFormat="1" x14ac:dyDescent="0.2">
      <c r="A497" s="1"/>
      <c r="B497" s="102"/>
      <c r="C497" s="3"/>
      <c r="D497" s="4"/>
      <c r="E497" s="4"/>
      <c r="F497" s="103"/>
      <c r="G497" s="4"/>
      <c r="H497" s="3"/>
      <c r="I497" s="4"/>
      <c r="J497" s="3"/>
      <c r="K497" s="5"/>
      <c r="L497" s="3"/>
      <c r="M497" s="4"/>
      <c r="N497" s="3"/>
      <c r="O497" s="4"/>
      <c r="P497" s="3"/>
      <c r="Q497" s="4"/>
      <c r="R497" s="3"/>
      <c r="S497"/>
      <c r="T497"/>
      <c r="U497"/>
      <c r="V497"/>
      <c r="W497"/>
      <c r="X497"/>
      <c r="Y497"/>
      <c r="Z497"/>
      <c r="AA497"/>
      <c r="AB497"/>
      <c r="AC497"/>
      <c r="AD497"/>
      <c r="AE497"/>
      <c r="AF497"/>
      <c r="AG497"/>
      <c r="AH497"/>
    </row>
    <row r="498" spans="1:34" s="10" customFormat="1" x14ac:dyDescent="0.2">
      <c r="A498" s="1"/>
      <c r="B498" s="102"/>
      <c r="C498" s="3"/>
      <c r="D498" s="4"/>
      <c r="E498" s="4"/>
      <c r="F498" s="103"/>
      <c r="G498" s="4"/>
      <c r="H498" s="3"/>
      <c r="I498" s="4"/>
      <c r="J498" s="3"/>
      <c r="K498" s="5"/>
      <c r="L498" s="3"/>
      <c r="M498" s="4"/>
      <c r="N498" s="3"/>
      <c r="O498" s="4"/>
      <c r="P498" s="3"/>
      <c r="Q498" s="4"/>
      <c r="R498" s="3"/>
      <c r="S498"/>
      <c r="T498"/>
      <c r="U498"/>
      <c r="V498"/>
      <c r="W498"/>
      <c r="X498"/>
      <c r="Y498"/>
      <c r="Z498"/>
      <c r="AA498"/>
      <c r="AB498"/>
      <c r="AC498"/>
      <c r="AD498"/>
      <c r="AE498"/>
      <c r="AF498"/>
      <c r="AG498"/>
      <c r="AH498"/>
    </row>
    <row r="499" spans="1:34" s="10" customFormat="1" x14ac:dyDescent="0.2">
      <c r="A499" s="1"/>
      <c r="B499" s="102"/>
      <c r="C499" s="3"/>
      <c r="D499" s="4"/>
      <c r="E499" s="4"/>
      <c r="F499" s="103"/>
      <c r="G499" s="4"/>
      <c r="H499" s="3"/>
      <c r="I499" s="4"/>
      <c r="J499" s="3"/>
      <c r="K499" s="5"/>
      <c r="L499" s="3"/>
      <c r="M499" s="4"/>
      <c r="N499" s="3"/>
      <c r="O499" s="4"/>
      <c r="P499" s="3"/>
      <c r="Q499" s="4"/>
      <c r="R499" s="3"/>
      <c r="S499"/>
      <c r="T499"/>
      <c r="U499"/>
      <c r="V499"/>
      <c r="W499"/>
      <c r="X499"/>
      <c r="Y499"/>
      <c r="Z499"/>
      <c r="AA499"/>
      <c r="AB499"/>
      <c r="AC499"/>
      <c r="AD499"/>
      <c r="AE499"/>
      <c r="AF499"/>
      <c r="AG499"/>
      <c r="AH499"/>
    </row>
    <row r="500" spans="1:34" s="10" customFormat="1" x14ac:dyDescent="0.2">
      <c r="A500" s="1"/>
      <c r="B500" s="102"/>
      <c r="C500" s="3"/>
      <c r="D500" s="4"/>
      <c r="E500" s="4"/>
      <c r="F500" s="103"/>
      <c r="G500" s="4"/>
      <c r="H500" s="3"/>
      <c r="I500" s="4"/>
      <c r="J500" s="3"/>
      <c r="K500" s="5"/>
      <c r="L500" s="3"/>
      <c r="M500" s="4"/>
      <c r="N500" s="3"/>
      <c r="O500" s="4"/>
      <c r="P500" s="3"/>
      <c r="Q500" s="4"/>
      <c r="R500" s="3"/>
      <c r="S500"/>
      <c r="T500"/>
      <c r="U500"/>
      <c r="V500"/>
      <c r="W500"/>
      <c r="X500"/>
      <c r="Y500"/>
      <c r="Z500"/>
      <c r="AA500"/>
      <c r="AB500"/>
      <c r="AC500"/>
      <c r="AD500"/>
      <c r="AE500"/>
      <c r="AF500"/>
      <c r="AG500"/>
      <c r="AH500"/>
    </row>
    <row r="501" spans="1:34" s="10" customFormat="1" x14ac:dyDescent="0.2">
      <c r="A501" s="1"/>
      <c r="B501" s="102"/>
      <c r="C501" s="3"/>
      <c r="D501" s="4"/>
      <c r="E501" s="4"/>
      <c r="F501" s="103"/>
      <c r="G501" s="4"/>
      <c r="H501" s="3"/>
      <c r="I501" s="4"/>
      <c r="J501" s="3"/>
      <c r="K501" s="5"/>
      <c r="L501" s="3"/>
      <c r="M501" s="4"/>
      <c r="N501" s="3"/>
      <c r="O501" s="4"/>
      <c r="P501" s="3"/>
      <c r="Q501" s="4"/>
      <c r="R501" s="3"/>
      <c r="S501"/>
      <c r="T501"/>
      <c r="U501"/>
      <c r="V501"/>
      <c r="W501"/>
      <c r="X501"/>
      <c r="Y501"/>
      <c r="Z501"/>
      <c r="AA501"/>
      <c r="AB501"/>
      <c r="AC501"/>
      <c r="AD501"/>
      <c r="AE501"/>
      <c r="AF501"/>
      <c r="AG501"/>
      <c r="AH501"/>
    </row>
    <row r="502" spans="1:34" s="10" customFormat="1" x14ac:dyDescent="0.2">
      <c r="A502" s="1"/>
      <c r="B502" s="102"/>
      <c r="C502" s="3"/>
      <c r="D502" s="4"/>
      <c r="E502" s="4"/>
      <c r="F502" s="103"/>
      <c r="G502" s="4"/>
      <c r="H502" s="3"/>
      <c r="I502" s="4"/>
      <c r="J502" s="3"/>
      <c r="K502" s="5"/>
      <c r="L502" s="3"/>
      <c r="M502" s="4"/>
      <c r="N502" s="3"/>
      <c r="O502" s="4"/>
      <c r="P502" s="3"/>
      <c r="Q502" s="4"/>
      <c r="R502" s="3"/>
      <c r="S502"/>
      <c r="T502"/>
      <c r="U502"/>
      <c r="V502"/>
      <c r="W502"/>
      <c r="X502"/>
      <c r="Y502"/>
      <c r="Z502"/>
      <c r="AA502"/>
      <c r="AB502"/>
      <c r="AC502"/>
      <c r="AD502"/>
      <c r="AE502"/>
      <c r="AF502"/>
      <c r="AG502"/>
      <c r="AH502"/>
    </row>
    <row r="503" spans="1:34" s="10" customFormat="1" x14ac:dyDescent="0.2">
      <c r="A503" s="1"/>
      <c r="B503" s="102"/>
      <c r="C503" s="3"/>
      <c r="D503" s="4"/>
      <c r="E503" s="4"/>
      <c r="F503" s="103"/>
      <c r="G503" s="4"/>
      <c r="H503" s="3"/>
      <c r="I503" s="4"/>
      <c r="J503" s="3"/>
      <c r="K503" s="5"/>
      <c r="L503" s="3"/>
      <c r="M503" s="4"/>
      <c r="N503" s="3"/>
      <c r="O503" s="4"/>
      <c r="P503" s="3"/>
      <c r="Q503" s="4"/>
      <c r="R503" s="3"/>
      <c r="S503"/>
      <c r="T503"/>
      <c r="U503"/>
      <c r="V503"/>
      <c r="W503"/>
      <c r="X503"/>
      <c r="Y503"/>
      <c r="Z503"/>
      <c r="AA503"/>
      <c r="AB503"/>
      <c r="AC503"/>
      <c r="AD503"/>
      <c r="AE503"/>
      <c r="AF503"/>
      <c r="AG503"/>
      <c r="AH503"/>
    </row>
    <row r="504" spans="1:34" s="10" customFormat="1" x14ac:dyDescent="0.2">
      <c r="A504" s="1"/>
      <c r="B504" s="102"/>
      <c r="C504" s="3"/>
      <c r="D504" s="4"/>
      <c r="E504" s="4"/>
      <c r="F504" s="103"/>
      <c r="G504" s="4"/>
      <c r="H504" s="3"/>
      <c r="I504" s="4"/>
      <c r="J504" s="3"/>
      <c r="K504" s="5"/>
      <c r="L504" s="3"/>
      <c r="M504" s="4"/>
      <c r="N504" s="3"/>
      <c r="O504" s="4"/>
      <c r="P504" s="3"/>
      <c r="Q504" s="4"/>
      <c r="R504" s="3"/>
      <c r="S504"/>
      <c r="T504"/>
      <c r="U504"/>
      <c r="V504"/>
      <c r="W504"/>
      <c r="X504"/>
      <c r="Y504"/>
      <c r="Z504"/>
      <c r="AA504"/>
      <c r="AB504"/>
      <c r="AC504"/>
      <c r="AD504"/>
      <c r="AE504"/>
      <c r="AF504"/>
      <c r="AG504"/>
      <c r="AH504"/>
    </row>
    <row r="505" spans="1:34" s="10" customFormat="1" x14ac:dyDescent="0.2">
      <c r="A505" s="1"/>
      <c r="B505" s="102"/>
      <c r="C505" s="3"/>
      <c r="D505" s="4"/>
      <c r="E505" s="4"/>
      <c r="F505" s="103"/>
      <c r="G505" s="4"/>
      <c r="H505" s="3"/>
      <c r="I505" s="4"/>
      <c r="J505" s="3"/>
      <c r="K505" s="5"/>
      <c r="L505" s="3"/>
      <c r="M505" s="4"/>
      <c r="N505" s="3"/>
      <c r="O505" s="4"/>
      <c r="P505" s="3"/>
      <c r="Q505" s="4"/>
      <c r="R505" s="3"/>
      <c r="S505"/>
      <c r="T505"/>
      <c r="U505"/>
      <c r="V505"/>
      <c r="W505"/>
      <c r="X505"/>
      <c r="Y505"/>
      <c r="Z505"/>
      <c r="AA505"/>
      <c r="AB505"/>
      <c r="AC505"/>
      <c r="AD505"/>
      <c r="AE505"/>
      <c r="AF505"/>
      <c r="AG505"/>
      <c r="AH505"/>
    </row>
    <row r="506" spans="1:34" s="10" customFormat="1" x14ac:dyDescent="0.2">
      <c r="A506" s="1"/>
      <c r="B506" s="102"/>
      <c r="C506" s="3"/>
      <c r="D506" s="4"/>
      <c r="E506" s="4"/>
      <c r="F506" s="103"/>
      <c r="G506" s="4"/>
      <c r="H506" s="3"/>
      <c r="I506" s="4"/>
      <c r="J506" s="3"/>
      <c r="K506" s="5"/>
      <c r="L506" s="3"/>
      <c r="M506" s="4"/>
      <c r="N506" s="3"/>
      <c r="O506" s="4"/>
      <c r="P506" s="3"/>
      <c r="Q506" s="4"/>
      <c r="R506" s="3"/>
      <c r="S506"/>
      <c r="T506"/>
      <c r="U506"/>
      <c r="V506"/>
      <c r="W506"/>
      <c r="X506"/>
      <c r="Y506"/>
      <c r="Z506"/>
      <c r="AA506"/>
      <c r="AB506"/>
      <c r="AC506"/>
      <c r="AD506"/>
      <c r="AE506"/>
      <c r="AF506"/>
      <c r="AG506"/>
      <c r="AH506"/>
    </row>
    <row r="507" spans="1:34" s="10" customFormat="1" x14ac:dyDescent="0.2">
      <c r="A507" s="1"/>
      <c r="B507" s="102"/>
      <c r="C507" s="3"/>
      <c r="D507" s="4"/>
      <c r="E507" s="4"/>
      <c r="F507" s="103"/>
      <c r="G507" s="4"/>
      <c r="H507" s="3"/>
      <c r="I507" s="4"/>
      <c r="J507" s="3"/>
      <c r="K507" s="5"/>
      <c r="L507" s="3"/>
      <c r="M507" s="4"/>
      <c r="N507" s="3"/>
      <c r="O507" s="4"/>
      <c r="P507" s="3"/>
      <c r="Q507" s="4"/>
      <c r="R507" s="3"/>
      <c r="S507"/>
      <c r="T507"/>
      <c r="U507"/>
      <c r="V507"/>
      <c r="W507"/>
      <c r="X507"/>
      <c r="Y507"/>
      <c r="Z507"/>
      <c r="AA507"/>
      <c r="AB507"/>
      <c r="AC507"/>
      <c r="AD507"/>
      <c r="AE507"/>
      <c r="AF507"/>
      <c r="AG507"/>
      <c r="AH507"/>
    </row>
    <row r="508" spans="1:34" s="10" customFormat="1" x14ac:dyDescent="0.2">
      <c r="A508" s="1"/>
      <c r="B508" s="102"/>
      <c r="C508" s="3"/>
      <c r="D508" s="4"/>
      <c r="E508" s="4"/>
      <c r="F508" s="103"/>
      <c r="G508" s="4"/>
      <c r="H508" s="3"/>
      <c r="I508" s="4"/>
      <c r="J508" s="3"/>
      <c r="K508" s="5"/>
      <c r="L508" s="3"/>
      <c r="M508" s="4"/>
      <c r="N508" s="3"/>
      <c r="O508" s="4"/>
      <c r="P508" s="3"/>
      <c r="Q508" s="4"/>
      <c r="R508" s="3"/>
      <c r="S508"/>
      <c r="T508"/>
      <c r="U508"/>
      <c r="V508"/>
      <c r="W508"/>
      <c r="X508"/>
      <c r="Y508"/>
      <c r="Z508"/>
      <c r="AA508"/>
      <c r="AB508"/>
      <c r="AC508"/>
      <c r="AD508"/>
      <c r="AE508"/>
      <c r="AF508"/>
      <c r="AG508"/>
      <c r="AH508"/>
    </row>
    <row r="509" spans="1:34" s="10" customFormat="1" x14ac:dyDescent="0.2">
      <c r="A509" s="1"/>
      <c r="B509" s="102"/>
      <c r="C509" s="3"/>
      <c r="D509" s="4"/>
      <c r="E509" s="4"/>
      <c r="F509" s="103"/>
      <c r="G509" s="4"/>
      <c r="H509" s="3"/>
      <c r="I509" s="4"/>
      <c r="J509" s="3"/>
      <c r="K509" s="5"/>
      <c r="L509" s="3"/>
      <c r="M509" s="4"/>
      <c r="N509" s="3"/>
      <c r="O509" s="4"/>
      <c r="P509" s="3"/>
      <c r="Q509" s="4"/>
      <c r="R509" s="3"/>
      <c r="S509"/>
      <c r="T509"/>
      <c r="U509"/>
      <c r="V509"/>
      <c r="W509"/>
      <c r="X509"/>
      <c r="Y509"/>
      <c r="Z509"/>
      <c r="AA509"/>
      <c r="AB509"/>
      <c r="AC509"/>
      <c r="AD509"/>
      <c r="AE509"/>
      <c r="AF509"/>
      <c r="AG509"/>
      <c r="AH509"/>
    </row>
    <row r="510" spans="1:34" s="10" customFormat="1" x14ac:dyDescent="0.2">
      <c r="A510" s="1"/>
      <c r="B510" s="102"/>
      <c r="C510" s="3"/>
      <c r="D510" s="4"/>
      <c r="E510" s="4"/>
      <c r="F510" s="103"/>
      <c r="G510" s="4"/>
      <c r="H510" s="3"/>
      <c r="I510" s="4"/>
      <c r="J510" s="3"/>
      <c r="K510" s="5"/>
      <c r="L510" s="3"/>
      <c r="M510" s="4"/>
      <c r="N510" s="3"/>
      <c r="O510" s="4"/>
      <c r="P510" s="3"/>
      <c r="Q510" s="4"/>
      <c r="R510" s="3"/>
      <c r="S510"/>
      <c r="T510"/>
      <c r="U510"/>
      <c r="V510"/>
      <c r="W510"/>
      <c r="X510"/>
      <c r="Y510"/>
      <c r="Z510"/>
      <c r="AA510"/>
      <c r="AB510"/>
      <c r="AC510"/>
      <c r="AD510"/>
      <c r="AE510"/>
      <c r="AF510"/>
      <c r="AG510"/>
      <c r="AH510"/>
    </row>
    <row r="511" spans="1:34" s="10" customFormat="1" x14ac:dyDescent="0.2">
      <c r="A511" s="1"/>
      <c r="B511" s="102"/>
      <c r="C511" s="3"/>
      <c r="D511" s="4"/>
      <c r="E511" s="4"/>
      <c r="F511" s="103"/>
      <c r="G511" s="4"/>
      <c r="H511" s="3"/>
      <c r="I511" s="4"/>
      <c r="J511" s="3"/>
      <c r="K511" s="5"/>
      <c r="L511" s="3"/>
      <c r="M511" s="4"/>
      <c r="N511" s="3"/>
      <c r="O511" s="4"/>
      <c r="P511" s="3"/>
      <c r="Q511" s="4"/>
      <c r="R511" s="3"/>
      <c r="S511"/>
      <c r="T511"/>
      <c r="U511"/>
      <c r="V511"/>
      <c r="W511"/>
      <c r="X511"/>
      <c r="Y511"/>
      <c r="Z511"/>
      <c r="AA511"/>
      <c r="AB511"/>
      <c r="AC511"/>
      <c r="AD511"/>
      <c r="AE511"/>
      <c r="AF511"/>
      <c r="AG511"/>
      <c r="AH511"/>
    </row>
    <row r="512" spans="1:34" s="10" customFormat="1" x14ac:dyDescent="0.2">
      <c r="A512" s="1"/>
      <c r="B512" s="102"/>
      <c r="C512" s="3"/>
      <c r="D512" s="4"/>
      <c r="E512" s="4"/>
      <c r="F512" s="103"/>
      <c r="G512" s="4"/>
      <c r="H512" s="3"/>
      <c r="I512" s="4"/>
      <c r="J512" s="3"/>
      <c r="K512" s="5"/>
      <c r="L512" s="3"/>
      <c r="M512" s="4"/>
      <c r="N512" s="3"/>
      <c r="O512" s="4"/>
      <c r="P512" s="3"/>
      <c r="Q512" s="4"/>
      <c r="R512" s="3"/>
      <c r="S512"/>
      <c r="T512"/>
      <c r="U512"/>
      <c r="V512"/>
      <c r="W512"/>
      <c r="X512"/>
      <c r="Y512"/>
      <c r="Z512"/>
      <c r="AA512"/>
      <c r="AB512"/>
      <c r="AC512"/>
      <c r="AD512"/>
      <c r="AE512"/>
      <c r="AF512"/>
      <c r="AG512"/>
      <c r="AH512"/>
    </row>
    <row r="513" spans="1:34" s="10" customFormat="1" x14ac:dyDescent="0.2">
      <c r="A513" s="1"/>
      <c r="B513" s="102"/>
      <c r="C513" s="3"/>
      <c r="D513" s="4"/>
      <c r="E513" s="4"/>
      <c r="F513" s="103"/>
      <c r="G513" s="4"/>
      <c r="H513" s="3"/>
      <c r="I513" s="4"/>
      <c r="J513" s="3"/>
      <c r="K513" s="5"/>
      <c r="L513" s="3"/>
      <c r="M513" s="4"/>
      <c r="N513" s="3"/>
      <c r="O513" s="4"/>
      <c r="P513" s="3"/>
      <c r="Q513" s="4"/>
      <c r="R513" s="3"/>
      <c r="S513"/>
      <c r="T513"/>
      <c r="U513"/>
      <c r="V513"/>
      <c r="W513"/>
      <c r="X513"/>
      <c r="Y513"/>
      <c r="Z513"/>
      <c r="AA513"/>
      <c r="AB513"/>
      <c r="AC513"/>
      <c r="AD513"/>
      <c r="AE513"/>
      <c r="AF513"/>
      <c r="AG513"/>
      <c r="AH513"/>
    </row>
    <row r="514" spans="1:34" s="10" customFormat="1" x14ac:dyDescent="0.2">
      <c r="A514" s="1"/>
      <c r="B514" s="102"/>
      <c r="C514" s="3"/>
      <c r="D514" s="4"/>
      <c r="E514" s="4"/>
      <c r="F514" s="103"/>
      <c r="G514" s="4"/>
      <c r="H514" s="3"/>
      <c r="I514" s="4"/>
      <c r="J514" s="3"/>
      <c r="K514" s="5"/>
      <c r="L514" s="3"/>
      <c r="M514" s="4"/>
      <c r="N514" s="3"/>
      <c r="O514" s="4"/>
      <c r="P514" s="3"/>
      <c r="Q514" s="4"/>
      <c r="R514" s="3"/>
      <c r="S514"/>
      <c r="T514"/>
      <c r="U514"/>
      <c r="V514"/>
      <c r="W514"/>
      <c r="X514"/>
      <c r="Y514"/>
      <c r="Z514"/>
      <c r="AA514"/>
      <c r="AB514"/>
      <c r="AC514"/>
      <c r="AD514"/>
      <c r="AE514"/>
      <c r="AF514"/>
      <c r="AG514"/>
      <c r="AH514"/>
    </row>
    <row r="515" spans="1:34" s="10" customFormat="1" x14ac:dyDescent="0.2">
      <c r="A515" s="1"/>
      <c r="B515" s="102"/>
      <c r="C515" s="3"/>
      <c r="D515" s="4"/>
      <c r="E515" s="4"/>
      <c r="F515" s="103"/>
      <c r="G515" s="4"/>
      <c r="H515" s="3"/>
      <c r="I515" s="4"/>
      <c r="J515" s="3"/>
      <c r="K515" s="5"/>
      <c r="L515" s="3"/>
      <c r="M515" s="4"/>
      <c r="N515" s="3"/>
      <c r="O515" s="4"/>
      <c r="P515" s="3"/>
      <c r="Q515" s="4"/>
      <c r="R515" s="3"/>
      <c r="S515"/>
      <c r="T515"/>
      <c r="U515"/>
      <c r="V515"/>
      <c r="W515"/>
      <c r="X515"/>
      <c r="Y515"/>
      <c r="Z515"/>
      <c r="AA515"/>
      <c r="AB515"/>
      <c r="AC515"/>
      <c r="AD515"/>
      <c r="AE515"/>
      <c r="AF515"/>
      <c r="AG515"/>
      <c r="AH515"/>
    </row>
    <row r="516" spans="1:34" s="10" customFormat="1" x14ac:dyDescent="0.2">
      <c r="A516" s="1"/>
      <c r="B516" s="102"/>
      <c r="C516" s="3"/>
      <c r="D516" s="4"/>
      <c r="E516" s="4"/>
      <c r="F516" s="103"/>
      <c r="G516" s="4"/>
      <c r="H516" s="3"/>
      <c r="I516" s="4"/>
      <c r="J516" s="3"/>
      <c r="K516" s="5"/>
      <c r="L516" s="3"/>
      <c r="M516" s="4"/>
      <c r="N516" s="3"/>
      <c r="O516" s="4"/>
      <c r="P516" s="3"/>
      <c r="Q516" s="4"/>
      <c r="R516" s="3"/>
      <c r="S516"/>
      <c r="T516"/>
      <c r="U516"/>
      <c r="V516"/>
      <c r="W516"/>
      <c r="X516"/>
      <c r="Y516"/>
      <c r="Z516"/>
      <c r="AA516"/>
      <c r="AB516"/>
      <c r="AC516"/>
      <c r="AD516"/>
      <c r="AE516"/>
      <c r="AF516"/>
      <c r="AG516"/>
      <c r="AH516"/>
    </row>
    <row r="517" spans="1:34" s="10" customFormat="1" x14ac:dyDescent="0.2">
      <c r="A517" s="1"/>
      <c r="B517" s="102"/>
      <c r="C517" s="3"/>
      <c r="D517" s="4"/>
      <c r="E517" s="4"/>
      <c r="F517" s="103"/>
      <c r="G517" s="4"/>
      <c r="H517" s="3"/>
      <c r="I517" s="4"/>
      <c r="J517" s="3"/>
      <c r="K517" s="5"/>
      <c r="L517" s="3"/>
      <c r="M517" s="4"/>
      <c r="N517" s="3"/>
      <c r="O517" s="4"/>
      <c r="P517" s="3"/>
      <c r="Q517" s="4"/>
      <c r="R517" s="3"/>
      <c r="S517"/>
      <c r="T517"/>
      <c r="U517"/>
      <c r="V517"/>
      <c r="W517"/>
      <c r="X517"/>
      <c r="Y517"/>
      <c r="Z517"/>
      <c r="AA517"/>
      <c r="AB517"/>
      <c r="AC517"/>
      <c r="AD517"/>
      <c r="AE517"/>
      <c r="AF517"/>
      <c r="AG517"/>
      <c r="AH517"/>
    </row>
    <row r="518" spans="1:34" s="10" customFormat="1" x14ac:dyDescent="0.2">
      <c r="A518" s="1"/>
      <c r="B518" s="102"/>
      <c r="C518" s="3"/>
      <c r="D518" s="4"/>
      <c r="E518" s="4"/>
      <c r="F518" s="103"/>
      <c r="G518" s="4"/>
      <c r="H518" s="3"/>
      <c r="I518" s="4"/>
      <c r="J518" s="3"/>
      <c r="K518" s="5"/>
      <c r="L518" s="3"/>
      <c r="M518" s="4"/>
      <c r="N518" s="3"/>
      <c r="O518" s="4"/>
      <c r="P518" s="3"/>
      <c r="Q518" s="4"/>
      <c r="R518" s="3"/>
      <c r="S518"/>
      <c r="T518"/>
      <c r="U518"/>
      <c r="V518"/>
      <c r="W518"/>
      <c r="X518"/>
      <c r="Y518"/>
      <c r="Z518"/>
      <c r="AA518"/>
      <c r="AB518"/>
      <c r="AC518"/>
      <c r="AD518"/>
      <c r="AE518"/>
      <c r="AF518"/>
      <c r="AG518"/>
      <c r="AH518"/>
    </row>
    <row r="519" spans="1:34" s="10" customFormat="1" x14ac:dyDescent="0.2">
      <c r="A519" s="1"/>
      <c r="B519" s="102"/>
      <c r="C519" s="3"/>
      <c r="D519" s="4"/>
      <c r="E519" s="4"/>
      <c r="F519" s="103"/>
      <c r="G519" s="4"/>
      <c r="H519" s="3"/>
      <c r="I519" s="4"/>
      <c r="J519" s="3"/>
      <c r="K519" s="5"/>
      <c r="L519" s="3"/>
      <c r="M519" s="4"/>
      <c r="N519" s="3"/>
      <c r="O519" s="4"/>
      <c r="P519" s="3"/>
      <c r="Q519" s="4"/>
      <c r="R519" s="3"/>
      <c r="S519"/>
      <c r="T519"/>
      <c r="U519"/>
      <c r="V519"/>
      <c r="W519"/>
      <c r="X519"/>
      <c r="Y519"/>
      <c r="Z519"/>
      <c r="AA519"/>
      <c r="AB519"/>
      <c r="AC519"/>
      <c r="AD519"/>
      <c r="AE519"/>
      <c r="AF519"/>
      <c r="AG519"/>
      <c r="AH519"/>
    </row>
    <row r="520" spans="1:34" s="10" customFormat="1" x14ac:dyDescent="0.2">
      <c r="A520" s="1"/>
      <c r="B520" s="102"/>
      <c r="C520" s="3"/>
      <c r="D520" s="4"/>
      <c r="E520" s="4"/>
      <c r="F520" s="103"/>
      <c r="G520" s="4"/>
      <c r="H520" s="3"/>
      <c r="I520" s="4"/>
      <c r="J520" s="3"/>
      <c r="K520" s="5"/>
      <c r="L520" s="3"/>
      <c r="M520" s="4"/>
      <c r="N520" s="3"/>
      <c r="O520" s="4"/>
      <c r="P520" s="3"/>
      <c r="Q520" s="4"/>
      <c r="R520" s="3"/>
      <c r="S520"/>
      <c r="T520"/>
      <c r="U520"/>
      <c r="V520"/>
      <c r="W520"/>
      <c r="X520"/>
      <c r="Y520"/>
      <c r="Z520"/>
      <c r="AA520"/>
      <c r="AB520"/>
      <c r="AC520"/>
      <c r="AD520"/>
      <c r="AE520"/>
      <c r="AF520"/>
      <c r="AG520"/>
      <c r="AH520"/>
    </row>
    <row r="521" spans="1:34" s="10" customFormat="1" x14ac:dyDescent="0.2">
      <c r="A521" s="1"/>
      <c r="B521" s="102"/>
      <c r="C521" s="3"/>
      <c r="D521" s="4"/>
      <c r="E521" s="4"/>
      <c r="F521" s="103"/>
      <c r="G521" s="4"/>
      <c r="H521" s="3"/>
      <c r="I521" s="4"/>
      <c r="J521" s="3"/>
      <c r="K521" s="5"/>
      <c r="L521" s="3"/>
      <c r="M521" s="4"/>
      <c r="N521" s="3"/>
      <c r="O521" s="4"/>
      <c r="P521" s="3"/>
      <c r="Q521" s="4"/>
      <c r="R521" s="3"/>
      <c r="S521"/>
      <c r="T521"/>
      <c r="U521"/>
      <c r="V521"/>
      <c r="W521"/>
      <c r="X521"/>
      <c r="Y521"/>
      <c r="Z521"/>
      <c r="AA521"/>
      <c r="AB521"/>
      <c r="AC521"/>
      <c r="AD521"/>
      <c r="AE521"/>
      <c r="AF521"/>
      <c r="AG521"/>
      <c r="AH521"/>
    </row>
    <row r="522" spans="1:34" s="10" customFormat="1" x14ac:dyDescent="0.2">
      <c r="A522" s="1"/>
      <c r="B522" s="102"/>
      <c r="C522" s="3"/>
      <c r="D522" s="4"/>
      <c r="E522" s="4"/>
      <c r="F522" s="103"/>
      <c r="G522" s="4"/>
      <c r="H522" s="3"/>
      <c r="I522" s="4"/>
      <c r="J522" s="3"/>
      <c r="K522" s="5"/>
      <c r="L522" s="3"/>
      <c r="M522" s="4"/>
      <c r="N522" s="3"/>
      <c r="O522" s="4"/>
      <c r="P522" s="3"/>
      <c r="Q522" s="4"/>
      <c r="R522" s="3"/>
      <c r="S522"/>
      <c r="T522"/>
      <c r="U522"/>
      <c r="V522"/>
      <c r="W522"/>
      <c r="X522"/>
      <c r="Y522"/>
      <c r="Z522"/>
      <c r="AA522"/>
      <c r="AB522"/>
      <c r="AC522"/>
      <c r="AD522"/>
      <c r="AE522"/>
      <c r="AF522"/>
      <c r="AG522"/>
      <c r="AH522"/>
    </row>
    <row r="523" spans="1:34" s="10" customFormat="1" x14ac:dyDescent="0.2">
      <c r="A523" s="1"/>
      <c r="B523" s="102"/>
      <c r="C523" s="3"/>
      <c r="D523" s="4"/>
      <c r="E523" s="4"/>
      <c r="F523" s="103"/>
      <c r="G523" s="4"/>
      <c r="H523" s="3"/>
      <c r="I523" s="4"/>
      <c r="J523" s="3"/>
      <c r="K523" s="5"/>
      <c r="L523" s="3"/>
      <c r="M523" s="4"/>
      <c r="N523" s="3"/>
      <c r="O523" s="4"/>
      <c r="P523" s="3"/>
      <c r="Q523" s="4"/>
      <c r="R523" s="3"/>
      <c r="S523"/>
      <c r="T523"/>
      <c r="U523"/>
      <c r="V523"/>
      <c r="W523"/>
      <c r="X523"/>
      <c r="Y523"/>
      <c r="Z523"/>
      <c r="AA523"/>
      <c r="AB523"/>
      <c r="AC523"/>
      <c r="AD523"/>
      <c r="AE523"/>
      <c r="AF523"/>
      <c r="AG523"/>
      <c r="AH523"/>
    </row>
    <row r="524" spans="1:34" s="10" customFormat="1" x14ac:dyDescent="0.2">
      <c r="A524" s="1"/>
      <c r="B524" s="102"/>
      <c r="C524" s="3"/>
      <c r="D524" s="4"/>
      <c r="E524" s="4"/>
      <c r="F524" s="103"/>
      <c r="G524" s="4"/>
      <c r="H524" s="3"/>
      <c r="I524" s="4"/>
      <c r="J524" s="3"/>
      <c r="K524" s="5"/>
      <c r="L524" s="3"/>
      <c r="M524" s="4"/>
      <c r="N524" s="3"/>
      <c r="O524" s="4"/>
      <c r="P524" s="3"/>
      <c r="Q524" s="4"/>
      <c r="R524" s="3"/>
      <c r="S524"/>
      <c r="T524"/>
      <c r="U524"/>
      <c r="V524"/>
      <c r="W524"/>
      <c r="X524"/>
      <c r="Y524"/>
      <c r="Z524"/>
      <c r="AA524"/>
      <c r="AB524"/>
      <c r="AC524"/>
      <c r="AD524"/>
      <c r="AE524"/>
      <c r="AF524"/>
      <c r="AG524"/>
      <c r="AH524"/>
    </row>
    <row r="525" spans="1:34" s="10" customFormat="1" x14ac:dyDescent="0.2">
      <c r="A525" s="1"/>
      <c r="B525" s="102"/>
      <c r="C525" s="3"/>
      <c r="D525" s="4"/>
      <c r="E525" s="4"/>
      <c r="F525" s="103"/>
      <c r="G525" s="4"/>
      <c r="H525" s="3"/>
      <c r="I525" s="4"/>
      <c r="J525" s="3"/>
      <c r="K525" s="5"/>
      <c r="L525" s="3"/>
      <c r="M525" s="4"/>
      <c r="N525" s="3"/>
      <c r="O525" s="4"/>
      <c r="P525" s="3"/>
      <c r="Q525" s="4"/>
      <c r="R525" s="3"/>
      <c r="S525"/>
      <c r="T525"/>
      <c r="U525"/>
      <c r="V525"/>
      <c r="W525"/>
      <c r="X525"/>
      <c r="Y525"/>
      <c r="Z525"/>
      <c r="AA525"/>
      <c r="AB525"/>
      <c r="AC525"/>
      <c r="AD525"/>
      <c r="AE525"/>
      <c r="AF525"/>
      <c r="AG525"/>
      <c r="AH525"/>
    </row>
    <row r="526" spans="1:34" s="10" customFormat="1" x14ac:dyDescent="0.2">
      <c r="A526" s="1"/>
      <c r="B526" s="102"/>
      <c r="C526" s="3"/>
      <c r="D526" s="4"/>
      <c r="E526" s="4"/>
      <c r="F526" s="103"/>
      <c r="G526" s="4"/>
      <c r="H526" s="3"/>
      <c r="I526" s="4"/>
      <c r="J526" s="3"/>
      <c r="K526" s="5"/>
      <c r="L526" s="3"/>
      <c r="M526" s="4"/>
      <c r="N526" s="3"/>
      <c r="O526" s="4"/>
      <c r="P526" s="3"/>
      <c r="Q526" s="4"/>
      <c r="R526" s="3"/>
      <c r="S526"/>
      <c r="T526"/>
      <c r="U526"/>
      <c r="V526"/>
      <c r="W526"/>
      <c r="X526"/>
      <c r="Y526"/>
      <c r="Z526"/>
      <c r="AA526"/>
      <c r="AB526"/>
      <c r="AC526"/>
      <c r="AD526"/>
      <c r="AE526"/>
      <c r="AF526"/>
      <c r="AG526"/>
      <c r="AH526"/>
    </row>
    <row r="527" spans="1:34" s="10" customFormat="1" x14ac:dyDescent="0.2">
      <c r="A527" s="1"/>
      <c r="B527" s="102"/>
      <c r="C527" s="3"/>
      <c r="D527" s="4"/>
      <c r="E527" s="4"/>
      <c r="F527" s="103"/>
      <c r="G527" s="4"/>
      <c r="H527" s="3"/>
      <c r="I527" s="4"/>
      <c r="J527" s="3"/>
      <c r="K527" s="5"/>
      <c r="L527" s="3"/>
      <c r="M527" s="4"/>
      <c r="N527" s="3"/>
      <c r="O527" s="4"/>
      <c r="P527" s="3"/>
      <c r="Q527" s="4"/>
      <c r="R527" s="3"/>
      <c r="S527"/>
      <c r="T527"/>
      <c r="U527"/>
      <c r="V527"/>
      <c r="W527"/>
      <c r="X527"/>
      <c r="Y527"/>
      <c r="Z527"/>
      <c r="AA527"/>
      <c r="AB527"/>
      <c r="AC527"/>
      <c r="AD527"/>
      <c r="AE527"/>
      <c r="AF527"/>
      <c r="AG527"/>
      <c r="AH527"/>
    </row>
    <row r="528" spans="1:34" s="10" customFormat="1" x14ac:dyDescent="0.2">
      <c r="A528" s="1"/>
      <c r="B528" s="102"/>
      <c r="C528" s="3"/>
      <c r="D528" s="4"/>
      <c r="E528" s="4"/>
      <c r="F528" s="103"/>
      <c r="G528" s="4"/>
      <c r="H528" s="3"/>
      <c r="I528" s="4"/>
      <c r="J528" s="3"/>
      <c r="K528" s="5"/>
      <c r="L528" s="3"/>
      <c r="M528" s="4"/>
      <c r="N528" s="3"/>
      <c r="O528" s="4"/>
      <c r="P528" s="3"/>
      <c r="Q528" s="4"/>
      <c r="R528" s="3"/>
      <c r="S528"/>
      <c r="T528"/>
      <c r="U528"/>
      <c r="V528"/>
      <c r="W528"/>
      <c r="X528"/>
      <c r="Y528"/>
      <c r="Z528"/>
      <c r="AA528"/>
      <c r="AB528"/>
      <c r="AC528"/>
      <c r="AD528"/>
      <c r="AE528"/>
      <c r="AF528"/>
      <c r="AG528"/>
      <c r="AH528"/>
    </row>
    <row r="529" spans="1:34" s="10" customFormat="1" x14ac:dyDescent="0.2">
      <c r="A529" s="1"/>
      <c r="B529" s="102"/>
      <c r="C529" s="3"/>
      <c r="D529" s="4"/>
      <c r="E529" s="4"/>
      <c r="F529" s="103"/>
      <c r="G529" s="4"/>
      <c r="H529" s="3"/>
      <c r="I529" s="4"/>
      <c r="J529" s="3"/>
      <c r="K529" s="5"/>
      <c r="L529" s="3"/>
      <c r="M529" s="4"/>
      <c r="N529" s="3"/>
      <c r="O529" s="4"/>
      <c r="P529" s="3"/>
      <c r="Q529" s="4"/>
      <c r="R529" s="3"/>
      <c r="S529"/>
      <c r="T529"/>
      <c r="U529"/>
      <c r="V529"/>
      <c r="W529"/>
      <c r="X529"/>
      <c r="Y529"/>
      <c r="Z529"/>
      <c r="AA529"/>
      <c r="AB529"/>
      <c r="AC529"/>
      <c r="AD529"/>
      <c r="AE529"/>
      <c r="AF529"/>
      <c r="AG529"/>
      <c r="AH529"/>
    </row>
    <row r="530" spans="1:34" s="10" customFormat="1" x14ac:dyDescent="0.2">
      <c r="A530" s="1"/>
      <c r="B530" s="102"/>
      <c r="C530" s="3"/>
      <c r="D530" s="4"/>
      <c r="E530" s="4"/>
      <c r="F530" s="103"/>
      <c r="G530" s="4"/>
      <c r="H530" s="3"/>
      <c r="I530" s="4"/>
      <c r="J530" s="3"/>
      <c r="K530" s="5"/>
      <c r="L530" s="3"/>
      <c r="M530" s="4"/>
      <c r="N530" s="3"/>
      <c r="O530" s="4"/>
      <c r="P530" s="3"/>
      <c r="Q530" s="4"/>
      <c r="R530" s="3"/>
      <c r="S530"/>
      <c r="T530"/>
      <c r="U530"/>
      <c r="V530"/>
      <c r="W530"/>
      <c r="X530"/>
      <c r="Y530"/>
      <c r="Z530"/>
      <c r="AA530"/>
      <c r="AB530"/>
      <c r="AC530"/>
      <c r="AD530"/>
      <c r="AE530"/>
      <c r="AF530"/>
      <c r="AG530"/>
      <c r="AH530"/>
    </row>
    <row r="531" spans="1:34" s="10" customFormat="1" x14ac:dyDescent="0.2">
      <c r="A531" s="1"/>
      <c r="B531" s="102"/>
      <c r="C531" s="3"/>
      <c r="D531" s="4"/>
      <c r="E531" s="4"/>
      <c r="F531" s="103"/>
      <c r="G531" s="4"/>
      <c r="H531" s="3"/>
      <c r="I531" s="4"/>
      <c r="J531" s="3"/>
      <c r="K531" s="5"/>
      <c r="L531" s="3"/>
      <c r="M531" s="4"/>
      <c r="N531" s="3"/>
      <c r="O531" s="4"/>
      <c r="P531" s="3"/>
      <c r="Q531" s="4"/>
      <c r="R531" s="3"/>
      <c r="S531"/>
      <c r="T531"/>
      <c r="U531"/>
      <c r="V531"/>
      <c r="W531"/>
      <c r="X531"/>
      <c r="Y531"/>
      <c r="Z531"/>
      <c r="AA531"/>
      <c r="AB531"/>
      <c r="AC531"/>
      <c r="AD531"/>
      <c r="AE531"/>
      <c r="AF531"/>
      <c r="AG531"/>
      <c r="AH531"/>
    </row>
    <row r="532" spans="1:34" s="10" customFormat="1" x14ac:dyDescent="0.2">
      <c r="A532" s="1"/>
      <c r="B532" s="102"/>
      <c r="C532" s="3"/>
      <c r="D532" s="4"/>
      <c r="E532" s="4"/>
      <c r="F532" s="103"/>
      <c r="G532" s="4"/>
      <c r="H532" s="3"/>
      <c r="I532" s="4"/>
      <c r="J532" s="3"/>
      <c r="K532" s="5"/>
      <c r="L532" s="3"/>
      <c r="M532" s="4"/>
      <c r="N532" s="3"/>
      <c r="O532" s="4"/>
      <c r="P532" s="3"/>
      <c r="Q532" s="4"/>
      <c r="R532" s="3"/>
      <c r="S532"/>
      <c r="T532"/>
      <c r="U532"/>
      <c r="V532"/>
      <c r="W532"/>
      <c r="X532"/>
      <c r="Y532"/>
      <c r="Z532"/>
      <c r="AA532"/>
      <c r="AB532"/>
      <c r="AC532"/>
      <c r="AD532"/>
      <c r="AE532"/>
      <c r="AF532"/>
      <c r="AG532"/>
      <c r="AH532"/>
    </row>
    <row r="533" spans="1:34" s="10" customFormat="1" x14ac:dyDescent="0.2">
      <c r="A533" s="1"/>
      <c r="B533" s="102"/>
      <c r="C533" s="3"/>
      <c r="D533" s="4"/>
      <c r="E533" s="4"/>
      <c r="F533" s="103"/>
      <c r="G533" s="4"/>
      <c r="H533" s="3"/>
      <c r="I533" s="4"/>
      <c r="J533" s="3"/>
      <c r="K533" s="5"/>
      <c r="L533" s="3"/>
      <c r="M533" s="4"/>
      <c r="N533" s="3"/>
      <c r="O533" s="4"/>
      <c r="P533" s="3"/>
      <c r="Q533" s="4"/>
      <c r="R533" s="3"/>
      <c r="S533"/>
      <c r="T533"/>
      <c r="U533"/>
      <c r="V533"/>
      <c r="W533"/>
      <c r="X533"/>
      <c r="Y533"/>
      <c r="Z533"/>
      <c r="AA533"/>
      <c r="AB533"/>
      <c r="AC533"/>
      <c r="AD533"/>
      <c r="AE533"/>
      <c r="AF533"/>
      <c r="AG533"/>
      <c r="AH533"/>
    </row>
    <row r="534" spans="1:34" s="10" customFormat="1" x14ac:dyDescent="0.2">
      <c r="A534" s="1"/>
      <c r="B534" s="102"/>
      <c r="C534" s="3"/>
      <c r="D534" s="4"/>
      <c r="E534" s="4"/>
      <c r="F534" s="103"/>
      <c r="G534" s="4"/>
      <c r="H534" s="3"/>
      <c r="I534" s="4"/>
      <c r="J534" s="3"/>
      <c r="K534" s="5"/>
      <c r="L534" s="3"/>
      <c r="M534" s="4"/>
      <c r="N534" s="3"/>
      <c r="O534" s="4"/>
      <c r="P534" s="3"/>
      <c r="Q534" s="4"/>
      <c r="R534" s="3"/>
      <c r="S534"/>
      <c r="T534"/>
      <c r="U534"/>
      <c r="V534"/>
      <c r="W534"/>
      <c r="X534"/>
      <c r="Y534"/>
      <c r="Z534"/>
      <c r="AA534"/>
      <c r="AB534"/>
      <c r="AC534"/>
      <c r="AD534"/>
      <c r="AE534"/>
      <c r="AF534"/>
      <c r="AG534"/>
      <c r="AH534"/>
    </row>
    <row r="535" spans="1:34" s="10" customFormat="1" x14ac:dyDescent="0.2">
      <c r="A535" s="1"/>
      <c r="B535" s="102"/>
      <c r="C535" s="3"/>
      <c r="D535" s="4"/>
      <c r="E535" s="4"/>
      <c r="F535" s="103"/>
      <c r="G535" s="4"/>
      <c r="H535" s="3"/>
      <c r="I535" s="4"/>
      <c r="J535" s="3"/>
      <c r="K535" s="5"/>
      <c r="L535" s="3"/>
      <c r="M535" s="4"/>
      <c r="N535" s="3"/>
      <c r="O535" s="4"/>
      <c r="P535" s="3"/>
      <c r="Q535" s="4"/>
      <c r="R535" s="3"/>
      <c r="S535"/>
      <c r="T535"/>
      <c r="U535"/>
      <c r="V535"/>
      <c r="W535"/>
      <c r="X535"/>
      <c r="Y535"/>
      <c r="Z535"/>
      <c r="AA535"/>
      <c r="AB535"/>
      <c r="AC535"/>
      <c r="AD535"/>
      <c r="AE535"/>
      <c r="AF535"/>
      <c r="AG535"/>
      <c r="AH535"/>
    </row>
    <row r="536" spans="1:34" s="10" customFormat="1" x14ac:dyDescent="0.2">
      <c r="A536" s="1"/>
      <c r="B536" s="102"/>
      <c r="C536" s="3"/>
      <c r="D536" s="4"/>
      <c r="E536" s="4"/>
      <c r="F536" s="103"/>
      <c r="G536" s="4"/>
      <c r="H536" s="3"/>
      <c r="I536" s="4"/>
      <c r="J536" s="3"/>
      <c r="K536" s="5"/>
      <c r="L536" s="3"/>
      <c r="M536" s="4"/>
      <c r="N536" s="3"/>
      <c r="O536" s="4"/>
      <c r="P536" s="3"/>
      <c r="Q536" s="4"/>
      <c r="R536" s="3"/>
      <c r="S536"/>
      <c r="T536"/>
      <c r="U536"/>
      <c r="V536"/>
      <c r="W536"/>
      <c r="X536"/>
      <c r="Y536"/>
      <c r="Z536"/>
      <c r="AA536"/>
      <c r="AB536"/>
      <c r="AC536"/>
      <c r="AD536"/>
      <c r="AE536"/>
      <c r="AF536"/>
      <c r="AG536"/>
      <c r="AH536"/>
    </row>
    <row r="537" spans="1:34" s="10" customFormat="1" x14ac:dyDescent="0.2">
      <c r="A537" s="1"/>
      <c r="B537" s="102"/>
      <c r="C537" s="3"/>
      <c r="D537" s="4"/>
      <c r="E537" s="4"/>
      <c r="F537" s="103"/>
      <c r="G537" s="4"/>
      <c r="H537" s="3"/>
      <c r="I537" s="4"/>
      <c r="J537" s="3"/>
      <c r="K537" s="5"/>
      <c r="L537" s="3"/>
      <c r="M537" s="4"/>
      <c r="N537" s="3"/>
      <c r="O537" s="4"/>
      <c r="P537" s="3"/>
      <c r="Q537" s="4"/>
      <c r="R537" s="3"/>
      <c r="S537"/>
      <c r="T537"/>
      <c r="U537"/>
      <c r="V537"/>
      <c r="W537"/>
      <c r="X537"/>
      <c r="Y537"/>
      <c r="Z537"/>
      <c r="AA537"/>
      <c r="AB537"/>
      <c r="AC537"/>
      <c r="AD537"/>
      <c r="AE537"/>
      <c r="AF537"/>
      <c r="AG537"/>
      <c r="AH537"/>
    </row>
    <row r="538" spans="1:34" s="10" customFormat="1" x14ac:dyDescent="0.2">
      <c r="A538" s="1"/>
      <c r="B538" s="102"/>
      <c r="C538" s="3"/>
      <c r="D538" s="4"/>
      <c r="E538" s="4"/>
      <c r="F538" s="103"/>
      <c r="G538" s="4"/>
      <c r="H538" s="3"/>
      <c r="I538" s="4"/>
      <c r="J538" s="3"/>
      <c r="K538" s="5"/>
      <c r="L538" s="3"/>
      <c r="M538" s="4"/>
      <c r="N538" s="3"/>
      <c r="O538" s="4"/>
      <c r="P538" s="3"/>
      <c r="Q538" s="4"/>
      <c r="R538" s="3"/>
      <c r="S538"/>
      <c r="T538"/>
      <c r="U538"/>
      <c r="V538"/>
      <c r="W538"/>
      <c r="X538"/>
      <c r="Y538"/>
      <c r="Z538"/>
      <c r="AA538"/>
      <c r="AB538"/>
      <c r="AC538"/>
      <c r="AD538"/>
      <c r="AE538"/>
      <c r="AF538"/>
      <c r="AG538"/>
      <c r="AH538"/>
    </row>
    <row r="539" spans="1:34" s="10" customFormat="1" x14ac:dyDescent="0.2">
      <c r="A539" s="1"/>
      <c r="B539" s="102"/>
      <c r="C539" s="3"/>
      <c r="D539" s="4"/>
      <c r="E539" s="4"/>
      <c r="F539" s="103"/>
      <c r="G539" s="4"/>
      <c r="H539" s="3"/>
      <c r="I539" s="4"/>
      <c r="J539" s="3"/>
      <c r="K539" s="5"/>
      <c r="L539" s="3"/>
      <c r="M539" s="4"/>
      <c r="N539" s="3"/>
      <c r="O539" s="4"/>
      <c r="P539" s="3"/>
      <c r="Q539" s="4"/>
      <c r="R539" s="3"/>
      <c r="S539"/>
      <c r="T539"/>
      <c r="U539"/>
      <c r="V539"/>
      <c r="W539"/>
      <c r="X539"/>
      <c r="Y539"/>
      <c r="Z539"/>
      <c r="AA539"/>
      <c r="AB539"/>
      <c r="AC539"/>
      <c r="AD539"/>
      <c r="AE539"/>
      <c r="AF539"/>
      <c r="AG539"/>
      <c r="AH539"/>
    </row>
    <row r="540" spans="1:34" s="10" customFormat="1" x14ac:dyDescent="0.2">
      <c r="A540" s="1"/>
      <c r="B540" s="102"/>
      <c r="C540" s="3"/>
      <c r="D540" s="4"/>
      <c r="E540" s="4"/>
      <c r="F540" s="103"/>
      <c r="G540" s="4"/>
      <c r="H540" s="3"/>
      <c r="I540" s="4"/>
      <c r="J540" s="3"/>
      <c r="K540" s="5"/>
      <c r="L540" s="3"/>
      <c r="M540" s="4"/>
      <c r="N540" s="3"/>
      <c r="O540" s="4"/>
      <c r="P540" s="3"/>
      <c r="Q540" s="4"/>
      <c r="R540" s="3"/>
      <c r="S540"/>
      <c r="T540"/>
      <c r="U540"/>
      <c r="V540"/>
      <c r="W540"/>
      <c r="X540"/>
      <c r="Y540"/>
      <c r="Z540"/>
      <c r="AA540"/>
      <c r="AB540"/>
      <c r="AC540"/>
      <c r="AD540"/>
      <c r="AE540"/>
      <c r="AF540"/>
      <c r="AG540"/>
      <c r="AH540"/>
    </row>
    <row r="541" spans="1:34" s="10" customFormat="1" x14ac:dyDescent="0.2">
      <c r="A541" s="1"/>
      <c r="B541" s="102"/>
      <c r="C541" s="3"/>
      <c r="D541" s="4"/>
      <c r="E541" s="4"/>
      <c r="F541" s="103"/>
      <c r="G541" s="4"/>
      <c r="H541" s="3"/>
      <c r="I541" s="4"/>
      <c r="J541" s="3"/>
      <c r="K541" s="5"/>
      <c r="L541" s="3"/>
      <c r="M541" s="4"/>
      <c r="N541" s="3"/>
      <c r="O541" s="4"/>
      <c r="P541" s="3"/>
      <c r="Q541" s="4"/>
      <c r="R541" s="3"/>
      <c r="S541"/>
      <c r="T541"/>
      <c r="U541"/>
      <c r="V541"/>
      <c r="W541"/>
      <c r="X541"/>
      <c r="Y541"/>
      <c r="Z541"/>
      <c r="AA541"/>
      <c r="AB541"/>
      <c r="AC541"/>
      <c r="AD541"/>
      <c r="AE541"/>
      <c r="AF541"/>
      <c r="AG541"/>
      <c r="AH541"/>
    </row>
    <row r="542" spans="1:34" s="10" customFormat="1" x14ac:dyDescent="0.2">
      <c r="A542" s="1"/>
      <c r="B542" s="102"/>
      <c r="C542" s="3"/>
      <c r="D542" s="4"/>
      <c r="E542" s="4"/>
      <c r="F542" s="103"/>
      <c r="G542" s="4"/>
      <c r="H542" s="3"/>
      <c r="I542" s="4"/>
      <c r="J542" s="3"/>
      <c r="K542" s="5"/>
      <c r="L542" s="3"/>
      <c r="M542" s="4"/>
      <c r="N542" s="3"/>
      <c r="O542" s="4"/>
      <c r="P542" s="3"/>
      <c r="Q542" s="4"/>
      <c r="R542" s="3"/>
      <c r="S542"/>
      <c r="T542"/>
      <c r="U542"/>
      <c r="V542"/>
      <c r="W542"/>
      <c r="X542"/>
      <c r="Y542"/>
      <c r="Z542"/>
      <c r="AA542"/>
      <c r="AB542"/>
      <c r="AC542"/>
      <c r="AD542"/>
      <c r="AE542"/>
      <c r="AF542"/>
      <c r="AG542"/>
      <c r="AH542"/>
    </row>
    <row r="543" spans="1:34" s="10" customFormat="1" x14ac:dyDescent="0.2">
      <c r="A543" s="1"/>
      <c r="B543" s="102"/>
      <c r="C543" s="3"/>
      <c r="D543" s="4"/>
      <c r="E543" s="4"/>
      <c r="F543" s="103"/>
      <c r="G543" s="4"/>
      <c r="H543" s="3"/>
      <c r="I543" s="4"/>
      <c r="J543" s="3"/>
      <c r="K543" s="5"/>
      <c r="L543" s="3"/>
      <c r="M543" s="4"/>
      <c r="N543" s="3"/>
      <c r="O543" s="4"/>
      <c r="P543" s="3"/>
      <c r="Q543" s="4"/>
      <c r="R543" s="3"/>
      <c r="S543"/>
      <c r="T543"/>
      <c r="U543"/>
      <c r="V543"/>
      <c r="W543"/>
      <c r="X543"/>
      <c r="Y543"/>
      <c r="Z543"/>
      <c r="AA543"/>
      <c r="AB543"/>
      <c r="AC543"/>
      <c r="AD543"/>
      <c r="AE543"/>
      <c r="AF543"/>
      <c r="AG543"/>
      <c r="AH543"/>
    </row>
    <row r="544" spans="1:34" s="10" customFormat="1" x14ac:dyDescent="0.2">
      <c r="A544" s="1"/>
      <c r="B544" s="102"/>
      <c r="C544" s="3"/>
      <c r="D544" s="4"/>
      <c r="E544" s="4"/>
      <c r="F544" s="103"/>
      <c r="G544" s="4"/>
      <c r="H544" s="3"/>
      <c r="I544" s="4"/>
      <c r="J544" s="3"/>
      <c r="K544" s="5"/>
      <c r="L544" s="3"/>
      <c r="M544" s="4"/>
      <c r="N544" s="3"/>
      <c r="O544" s="4"/>
      <c r="P544" s="3"/>
      <c r="Q544" s="4"/>
      <c r="R544" s="3"/>
      <c r="S544"/>
      <c r="T544"/>
      <c r="U544"/>
      <c r="V544"/>
      <c r="W544"/>
      <c r="X544"/>
      <c r="Y544"/>
      <c r="Z544"/>
      <c r="AA544"/>
      <c r="AB544"/>
      <c r="AC544"/>
      <c r="AD544"/>
      <c r="AE544"/>
      <c r="AF544"/>
      <c r="AG544"/>
      <c r="AH544"/>
    </row>
    <row r="545" spans="1:34" s="10" customFormat="1" x14ac:dyDescent="0.2">
      <c r="A545" s="1"/>
      <c r="B545" s="102"/>
      <c r="C545" s="3"/>
      <c r="D545" s="4"/>
      <c r="E545" s="4"/>
      <c r="F545" s="103"/>
      <c r="G545" s="4"/>
      <c r="H545" s="3"/>
      <c r="I545" s="4"/>
      <c r="J545" s="3"/>
      <c r="K545" s="5"/>
      <c r="L545" s="3"/>
      <c r="M545" s="4"/>
      <c r="N545" s="3"/>
      <c r="O545" s="4"/>
      <c r="P545" s="3"/>
      <c r="Q545" s="4"/>
      <c r="R545" s="3"/>
      <c r="S545"/>
      <c r="T545"/>
      <c r="U545"/>
      <c r="V545"/>
      <c r="W545"/>
      <c r="X545"/>
      <c r="Y545"/>
      <c r="Z545"/>
      <c r="AA545"/>
      <c r="AB545"/>
      <c r="AC545"/>
      <c r="AD545"/>
      <c r="AE545"/>
      <c r="AF545"/>
      <c r="AG545"/>
      <c r="AH545"/>
    </row>
    <row r="546" spans="1:34" s="10" customFormat="1" x14ac:dyDescent="0.2">
      <c r="A546" s="1"/>
      <c r="B546" s="102"/>
      <c r="C546" s="3"/>
      <c r="D546" s="4"/>
      <c r="E546" s="4"/>
      <c r="F546" s="103"/>
      <c r="G546" s="4"/>
      <c r="H546" s="3"/>
      <c r="I546" s="4"/>
      <c r="J546" s="3"/>
      <c r="K546" s="5"/>
      <c r="L546" s="3"/>
      <c r="M546" s="4"/>
      <c r="N546" s="3"/>
      <c r="O546" s="4"/>
      <c r="P546" s="3"/>
      <c r="Q546" s="4"/>
      <c r="R546" s="3"/>
      <c r="S546"/>
      <c r="T546"/>
      <c r="U546"/>
      <c r="V546"/>
      <c r="W546"/>
      <c r="X546"/>
      <c r="Y546"/>
      <c r="Z546"/>
      <c r="AA546"/>
      <c r="AB546"/>
      <c r="AC546"/>
      <c r="AD546"/>
      <c r="AE546"/>
      <c r="AF546"/>
      <c r="AG546"/>
      <c r="AH546"/>
    </row>
    <row r="547" spans="1:34" s="10" customFormat="1" x14ac:dyDescent="0.2">
      <c r="A547" s="1"/>
      <c r="B547" s="102"/>
      <c r="C547" s="3"/>
      <c r="D547" s="4"/>
      <c r="E547" s="4"/>
      <c r="F547" s="103"/>
      <c r="G547" s="4"/>
      <c r="H547" s="3"/>
      <c r="I547" s="4"/>
      <c r="J547" s="3"/>
      <c r="K547" s="5"/>
      <c r="L547" s="3"/>
      <c r="M547" s="4"/>
      <c r="N547" s="3"/>
      <c r="O547" s="4"/>
      <c r="P547" s="3"/>
      <c r="Q547" s="4"/>
      <c r="R547" s="3"/>
      <c r="S547"/>
      <c r="T547"/>
      <c r="U547"/>
      <c r="V547"/>
      <c r="W547"/>
      <c r="X547"/>
      <c r="Y547"/>
      <c r="Z547"/>
      <c r="AA547"/>
      <c r="AB547"/>
      <c r="AC547"/>
      <c r="AD547"/>
      <c r="AE547"/>
      <c r="AF547"/>
      <c r="AG547"/>
      <c r="AH547"/>
    </row>
    <row r="548" spans="1:34" s="10" customFormat="1" x14ac:dyDescent="0.2">
      <c r="A548" s="1"/>
      <c r="B548" s="102"/>
      <c r="C548" s="3"/>
      <c r="D548" s="4"/>
      <c r="E548" s="4"/>
      <c r="F548" s="103"/>
      <c r="G548" s="4"/>
      <c r="H548" s="3"/>
      <c r="I548" s="4"/>
      <c r="J548" s="3"/>
      <c r="K548" s="5"/>
      <c r="L548" s="3"/>
      <c r="M548" s="4"/>
      <c r="N548" s="3"/>
      <c r="O548" s="4"/>
      <c r="P548" s="3"/>
      <c r="Q548" s="4"/>
      <c r="R548" s="3"/>
      <c r="S548"/>
      <c r="T548"/>
      <c r="U548"/>
      <c r="V548"/>
      <c r="W548"/>
      <c r="X548"/>
      <c r="Y548"/>
      <c r="Z548"/>
      <c r="AA548"/>
      <c r="AB548"/>
      <c r="AC548"/>
      <c r="AD548"/>
      <c r="AE548"/>
      <c r="AF548"/>
      <c r="AG548"/>
      <c r="AH548"/>
    </row>
    <row r="549" spans="1:34" s="10" customFormat="1" x14ac:dyDescent="0.2">
      <c r="A549" s="1"/>
      <c r="B549" s="102"/>
      <c r="C549" s="3"/>
      <c r="D549" s="4"/>
      <c r="E549" s="4"/>
      <c r="F549" s="103"/>
      <c r="G549" s="4"/>
      <c r="H549" s="3"/>
      <c r="I549" s="4"/>
      <c r="J549" s="3"/>
      <c r="K549" s="5"/>
      <c r="L549" s="3"/>
      <c r="M549" s="4"/>
      <c r="N549" s="3"/>
      <c r="O549" s="4"/>
      <c r="P549" s="3"/>
      <c r="Q549" s="4"/>
      <c r="R549" s="3"/>
      <c r="S549"/>
      <c r="T549"/>
      <c r="U549"/>
      <c r="V549"/>
      <c r="W549"/>
      <c r="X549"/>
      <c r="Y549"/>
      <c r="Z549"/>
      <c r="AA549"/>
      <c r="AB549"/>
      <c r="AC549"/>
      <c r="AD549"/>
      <c r="AE549"/>
      <c r="AF549"/>
      <c r="AG549"/>
      <c r="AH549"/>
    </row>
    <row r="550" spans="1:34" s="10" customFormat="1" x14ac:dyDescent="0.2">
      <c r="A550" s="1"/>
      <c r="B550" s="102"/>
      <c r="C550" s="3"/>
      <c r="D550" s="4"/>
      <c r="E550" s="4"/>
      <c r="F550" s="103"/>
      <c r="G550" s="4"/>
      <c r="H550" s="3"/>
      <c r="I550" s="4"/>
      <c r="J550" s="3"/>
      <c r="K550" s="5"/>
      <c r="L550" s="3"/>
      <c r="M550" s="4"/>
      <c r="N550" s="3"/>
      <c r="O550" s="4"/>
      <c r="P550" s="3"/>
      <c r="Q550" s="4"/>
      <c r="R550" s="3"/>
      <c r="S550"/>
      <c r="T550"/>
      <c r="U550"/>
      <c r="V550"/>
      <c r="W550"/>
      <c r="X550"/>
      <c r="Y550"/>
      <c r="Z550"/>
      <c r="AA550"/>
      <c r="AB550"/>
      <c r="AC550"/>
      <c r="AD550"/>
      <c r="AE550"/>
      <c r="AF550"/>
      <c r="AG550"/>
      <c r="AH550"/>
    </row>
    <row r="551" spans="1:34" s="10" customFormat="1" x14ac:dyDescent="0.2">
      <c r="A551" s="1"/>
      <c r="B551" s="102"/>
      <c r="C551" s="3"/>
      <c r="D551" s="4"/>
      <c r="E551" s="4"/>
      <c r="F551" s="103"/>
      <c r="G551" s="4"/>
      <c r="H551" s="3"/>
      <c r="I551" s="4"/>
      <c r="J551" s="3"/>
      <c r="K551" s="5"/>
      <c r="L551" s="3"/>
      <c r="M551" s="4"/>
      <c r="N551" s="3"/>
      <c r="O551" s="4"/>
      <c r="P551" s="3"/>
      <c r="Q551" s="4"/>
      <c r="R551" s="3"/>
      <c r="S551"/>
      <c r="T551"/>
      <c r="U551"/>
      <c r="V551"/>
      <c r="W551"/>
      <c r="X551"/>
      <c r="Y551"/>
      <c r="Z551"/>
      <c r="AA551"/>
      <c r="AB551"/>
      <c r="AC551"/>
      <c r="AD551"/>
      <c r="AE551"/>
      <c r="AF551"/>
      <c r="AG551"/>
      <c r="AH551"/>
    </row>
    <row r="552" spans="1:34" s="10" customFormat="1" x14ac:dyDescent="0.2">
      <c r="A552" s="1"/>
      <c r="B552" s="102"/>
      <c r="C552" s="3"/>
      <c r="D552" s="4"/>
      <c r="E552" s="4"/>
      <c r="F552" s="103"/>
      <c r="G552" s="4"/>
      <c r="H552" s="3"/>
      <c r="I552" s="4"/>
      <c r="J552" s="3"/>
      <c r="K552" s="5"/>
      <c r="L552" s="3"/>
      <c r="M552" s="4"/>
      <c r="N552" s="3"/>
      <c r="O552" s="4"/>
      <c r="P552" s="3"/>
      <c r="Q552" s="4"/>
      <c r="R552" s="3"/>
      <c r="S552"/>
      <c r="T552"/>
      <c r="U552"/>
      <c r="V552"/>
      <c r="W552"/>
      <c r="X552"/>
      <c r="Y552"/>
      <c r="Z552"/>
      <c r="AA552"/>
      <c r="AB552"/>
      <c r="AC552"/>
      <c r="AD552"/>
      <c r="AE552"/>
      <c r="AF552"/>
      <c r="AG552"/>
      <c r="AH552"/>
    </row>
    <row r="553" spans="1:34" s="10" customFormat="1" x14ac:dyDescent="0.2">
      <c r="A553" s="1"/>
      <c r="B553" s="102"/>
      <c r="C553" s="3"/>
      <c r="D553" s="4"/>
      <c r="E553" s="4"/>
      <c r="F553" s="103"/>
      <c r="G553" s="4"/>
      <c r="H553" s="3"/>
      <c r="I553" s="4"/>
      <c r="J553" s="3"/>
      <c r="K553" s="5"/>
      <c r="L553" s="3"/>
      <c r="M553" s="4"/>
      <c r="N553" s="3"/>
      <c r="O553" s="4"/>
      <c r="P553" s="3"/>
      <c r="Q553" s="4"/>
      <c r="R553" s="3"/>
      <c r="S553"/>
      <c r="T553"/>
      <c r="U553"/>
      <c r="V553"/>
      <c r="W553"/>
      <c r="X553"/>
      <c r="Y553"/>
      <c r="Z553"/>
      <c r="AA553"/>
      <c r="AB553"/>
      <c r="AC553"/>
      <c r="AD553"/>
      <c r="AE553"/>
      <c r="AF553"/>
      <c r="AG553"/>
      <c r="AH553"/>
    </row>
    <row r="554" spans="1:34" s="10" customFormat="1" x14ac:dyDescent="0.2">
      <c r="A554" s="1"/>
      <c r="B554" s="102"/>
      <c r="C554" s="3"/>
      <c r="D554" s="4"/>
      <c r="E554" s="4"/>
      <c r="F554" s="103"/>
      <c r="G554" s="4"/>
      <c r="H554" s="3"/>
      <c r="I554" s="4"/>
      <c r="J554" s="3"/>
      <c r="K554" s="5"/>
      <c r="L554" s="3"/>
      <c r="M554" s="4"/>
      <c r="N554" s="3"/>
      <c r="O554" s="4"/>
      <c r="P554" s="3"/>
      <c r="Q554" s="4"/>
      <c r="R554" s="3"/>
      <c r="S554"/>
      <c r="T554"/>
      <c r="U554"/>
      <c r="V554"/>
      <c r="W554"/>
      <c r="X554"/>
      <c r="Y554"/>
      <c r="Z554"/>
      <c r="AA554"/>
      <c r="AB554"/>
      <c r="AC554"/>
      <c r="AD554"/>
      <c r="AE554"/>
      <c r="AF554"/>
      <c r="AG554"/>
      <c r="AH554"/>
    </row>
    <row r="555" spans="1:34" s="10" customFormat="1" x14ac:dyDescent="0.2">
      <c r="A555" s="1"/>
      <c r="B555" s="102"/>
      <c r="C555" s="3"/>
      <c r="D555" s="4"/>
      <c r="E555" s="4"/>
      <c r="F555" s="103"/>
      <c r="G555" s="4"/>
      <c r="H555" s="3"/>
      <c r="I555" s="4"/>
      <c r="J555" s="3"/>
      <c r="K555" s="5"/>
      <c r="L555" s="3"/>
      <c r="M555" s="4"/>
      <c r="N555" s="3"/>
      <c r="O555" s="4"/>
      <c r="P555" s="3"/>
      <c r="Q555" s="4"/>
      <c r="R555" s="3"/>
      <c r="S555"/>
      <c r="T555"/>
      <c r="U555"/>
      <c r="V555"/>
      <c r="W555"/>
      <c r="X555"/>
      <c r="Y555"/>
      <c r="Z555"/>
      <c r="AA555"/>
      <c r="AB555"/>
      <c r="AC555"/>
      <c r="AD555"/>
      <c r="AE555"/>
      <c r="AF555"/>
      <c r="AG555"/>
      <c r="AH555"/>
    </row>
    <row r="556" spans="1:34" s="10" customFormat="1" x14ac:dyDescent="0.2">
      <c r="A556" s="1"/>
      <c r="B556" s="102"/>
      <c r="C556" s="3"/>
      <c r="D556" s="4"/>
      <c r="E556" s="4"/>
      <c r="F556" s="103"/>
      <c r="G556" s="4"/>
      <c r="H556" s="3"/>
      <c r="I556" s="4"/>
      <c r="J556" s="3"/>
      <c r="K556" s="5"/>
      <c r="L556" s="3"/>
      <c r="M556" s="4"/>
      <c r="N556" s="3"/>
      <c r="O556" s="4"/>
      <c r="P556" s="3"/>
      <c r="Q556" s="4"/>
      <c r="R556" s="3"/>
      <c r="S556"/>
      <c r="T556"/>
      <c r="U556"/>
      <c r="V556"/>
      <c r="W556"/>
      <c r="X556"/>
      <c r="Y556"/>
      <c r="Z556"/>
      <c r="AA556"/>
      <c r="AB556"/>
      <c r="AC556"/>
      <c r="AD556"/>
      <c r="AE556"/>
      <c r="AF556"/>
      <c r="AG556"/>
      <c r="AH556"/>
    </row>
    <row r="557" spans="1:34" s="10" customFormat="1" x14ac:dyDescent="0.2">
      <c r="A557" s="1"/>
      <c r="B557" s="102"/>
      <c r="C557" s="3"/>
      <c r="D557" s="4"/>
      <c r="E557" s="4"/>
      <c r="F557" s="103"/>
      <c r="G557" s="4"/>
      <c r="H557" s="3"/>
      <c r="I557" s="4"/>
      <c r="J557" s="3"/>
      <c r="K557" s="5"/>
      <c r="L557" s="3"/>
      <c r="M557" s="4"/>
      <c r="N557" s="3"/>
      <c r="O557" s="4"/>
      <c r="P557" s="3"/>
      <c r="Q557" s="4"/>
      <c r="R557" s="3"/>
      <c r="S557"/>
      <c r="T557"/>
      <c r="U557"/>
      <c r="V557"/>
      <c r="W557"/>
      <c r="X557"/>
      <c r="Y557"/>
      <c r="Z557"/>
      <c r="AA557"/>
      <c r="AB557"/>
      <c r="AC557"/>
      <c r="AD557"/>
      <c r="AE557"/>
      <c r="AF557"/>
      <c r="AG557"/>
      <c r="AH557"/>
    </row>
    <row r="558" spans="1:34" s="10" customFormat="1" x14ac:dyDescent="0.2">
      <c r="A558" s="1"/>
      <c r="B558" s="102"/>
      <c r="C558" s="3"/>
      <c r="D558" s="4"/>
      <c r="E558" s="4"/>
      <c r="F558" s="103"/>
      <c r="G558" s="4"/>
      <c r="H558" s="3"/>
      <c r="I558" s="4"/>
      <c r="J558" s="3"/>
      <c r="K558" s="5"/>
      <c r="L558" s="3"/>
      <c r="M558" s="4"/>
      <c r="N558" s="3"/>
      <c r="O558" s="4"/>
      <c r="P558" s="3"/>
      <c r="Q558" s="4"/>
      <c r="R558" s="3"/>
      <c r="S558"/>
      <c r="T558"/>
      <c r="U558"/>
      <c r="V558"/>
      <c r="W558"/>
      <c r="X558"/>
      <c r="Y558"/>
      <c r="Z558"/>
      <c r="AA558"/>
      <c r="AB558"/>
      <c r="AC558"/>
      <c r="AD558"/>
      <c r="AE558"/>
      <c r="AF558"/>
      <c r="AG558"/>
      <c r="AH558"/>
    </row>
    <row r="559" spans="1:34" s="10" customFormat="1" x14ac:dyDescent="0.2">
      <c r="A559" s="1"/>
      <c r="B559" s="102"/>
      <c r="C559" s="3"/>
      <c r="D559" s="4"/>
      <c r="E559" s="4"/>
      <c r="F559" s="103"/>
      <c r="G559" s="4"/>
      <c r="H559" s="3"/>
      <c r="I559" s="4"/>
      <c r="J559" s="3"/>
      <c r="K559" s="5"/>
      <c r="L559" s="3"/>
      <c r="M559" s="4"/>
      <c r="N559" s="3"/>
      <c r="O559" s="4"/>
      <c r="P559" s="3"/>
      <c r="Q559" s="4"/>
      <c r="R559" s="3"/>
      <c r="S559"/>
      <c r="T559"/>
      <c r="U559"/>
      <c r="V559"/>
      <c r="W559"/>
      <c r="X559"/>
      <c r="Y559"/>
      <c r="Z559"/>
      <c r="AA559"/>
      <c r="AB559"/>
      <c r="AC559"/>
      <c r="AD559"/>
      <c r="AE559"/>
      <c r="AF559"/>
      <c r="AG559"/>
      <c r="AH559"/>
    </row>
    <row r="560" spans="1:34" s="10" customFormat="1" x14ac:dyDescent="0.2">
      <c r="A560" s="1"/>
      <c r="B560" s="102"/>
      <c r="C560" s="3"/>
      <c r="D560" s="4"/>
      <c r="E560" s="4"/>
      <c r="F560" s="103"/>
      <c r="G560" s="4"/>
      <c r="H560" s="3"/>
      <c r="I560" s="4"/>
      <c r="J560" s="3"/>
      <c r="K560" s="5"/>
      <c r="L560" s="3"/>
      <c r="M560" s="4"/>
      <c r="N560" s="3"/>
      <c r="O560" s="4"/>
      <c r="P560" s="3"/>
      <c r="Q560" s="4"/>
      <c r="R560" s="3"/>
      <c r="S560"/>
      <c r="T560"/>
      <c r="U560"/>
      <c r="V560"/>
      <c r="W560"/>
      <c r="X560"/>
      <c r="Y560"/>
      <c r="Z560"/>
      <c r="AA560"/>
      <c r="AB560"/>
      <c r="AC560"/>
      <c r="AD560"/>
      <c r="AE560"/>
      <c r="AF560"/>
      <c r="AG560"/>
      <c r="AH560"/>
    </row>
    <row r="561" spans="1:34" s="10" customFormat="1" x14ac:dyDescent="0.2">
      <c r="A561" s="1"/>
      <c r="B561" s="102"/>
      <c r="C561" s="3"/>
      <c r="D561" s="4"/>
      <c r="E561" s="4"/>
      <c r="F561" s="103"/>
      <c r="G561" s="4"/>
      <c r="H561" s="3"/>
      <c r="I561" s="4"/>
      <c r="J561" s="3"/>
      <c r="K561" s="5"/>
      <c r="L561" s="3"/>
      <c r="M561" s="4"/>
      <c r="N561" s="3"/>
      <c r="O561" s="4"/>
      <c r="P561" s="3"/>
      <c r="Q561" s="4"/>
      <c r="R561" s="3"/>
      <c r="S561"/>
      <c r="T561"/>
      <c r="U561"/>
      <c r="V561"/>
      <c r="W561"/>
      <c r="X561"/>
      <c r="Y561"/>
      <c r="Z561"/>
      <c r="AA561"/>
      <c r="AB561"/>
      <c r="AC561"/>
      <c r="AD561"/>
      <c r="AE561"/>
      <c r="AF561"/>
      <c r="AG561"/>
      <c r="AH561"/>
    </row>
    <row r="562" spans="1:34" s="10" customFormat="1" x14ac:dyDescent="0.2">
      <c r="A562" s="1"/>
      <c r="B562" s="102"/>
      <c r="C562" s="3"/>
      <c r="D562" s="4"/>
      <c r="E562" s="4"/>
      <c r="F562" s="103"/>
      <c r="G562" s="4"/>
      <c r="H562" s="3"/>
      <c r="I562" s="4"/>
      <c r="J562" s="3"/>
      <c r="K562" s="5"/>
      <c r="L562" s="3"/>
      <c r="M562" s="4"/>
      <c r="N562" s="3"/>
      <c r="O562" s="4"/>
      <c r="P562" s="3"/>
      <c r="Q562" s="4"/>
      <c r="R562" s="3"/>
      <c r="S562"/>
      <c r="T562"/>
      <c r="U562"/>
      <c r="V562"/>
      <c r="W562"/>
      <c r="X562"/>
      <c r="Y562"/>
      <c r="Z562"/>
      <c r="AA562"/>
      <c r="AB562"/>
      <c r="AC562"/>
      <c r="AD562"/>
      <c r="AE562"/>
      <c r="AF562"/>
      <c r="AG562"/>
      <c r="AH562"/>
    </row>
    <row r="563" spans="1:34" s="10" customFormat="1" x14ac:dyDescent="0.2">
      <c r="A563" s="1"/>
      <c r="B563" s="102"/>
      <c r="C563" s="3"/>
      <c r="D563" s="4"/>
      <c r="E563" s="4"/>
      <c r="F563" s="103"/>
      <c r="G563" s="4"/>
      <c r="H563" s="3"/>
      <c r="I563" s="4"/>
      <c r="J563" s="3"/>
      <c r="K563" s="5"/>
      <c r="L563" s="3"/>
      <c r="M563" s="4"/>
      <c r="N563" s="3"/>
      <c r="O563" s="4"/>
      <c r="P563" s="3"/>
      <c r="Q563" s="4"/>
      <c r="R563" s="3"/>
      <c r="S563"/>
      <c r="T563"/>
      <c r="U563"/>
      <c r="V563"/>
      <c r="W563"/>
      <c r="X563"/>
      <c r="Y563"/>
      <c r="Z563"/>
      <c r="AA563"/>
      <c r="AB563"/>
      <c r="AC563"/>
      <c r="AD563"/>
      <c r="AE563"/>
      <c r="AF563"/>
      <c r="AG563"/>
      <c r="AH563"/>
    </row>
    <row r="564" spans="1:34" s="10" customFormat="1" x14ac:dyDescent="0.2">
      <c r="A564" s="1"/>
      <c r="B564" s="102"/>
      <c r="C564" s="3"/>
      <c r="D564" s="4"/>
      <c r="E564" s="4"/>
      <c r="F564" s="103"/>
      <c r="G564" s="4"/>
      <c r="H564" s="3"/>
      <c r="I564" s="4"/>
      <c r="J564" s="3"/>
      <c r="K564" s="5"/>
      <c r="L564" s="3"/>
      <c r="M564" s="4"/>
      <c r="N564" s="3"/>
      <c r="O564" s="4"/>
      <c r="P564" s="3"/>
      <c r="Q564" s="4"/>
      <c r="R564" s="3"/>
      <c r="S564"/>
      <c r="T564"/>
      <c r="U564"/>
      <c r="V564"/>
      <c r="W564"/>
      <c r="X564"/>
      <c r="Y564"/>
      <c r="Z564"/>
      <c r="AA564"/>
      <c r="AB564"/>
      <c r="AC564"/>
      <c r="AD564"/>
      <c r="AE564"/>
      <c r="AF564"/>
      <c r="AG564"/>
      <c r="AH564"/>
    </row>
    <row r="565" spans="1:34" s="10" customFormat="1" x14ac:dyDescent="0.2">
      <c r="A565" s="1"/>
      <c r="B565" s="102"/>
      <c r="C565" s="3"/>
      <c r="D565" s="4"/>
      <c r="E565" s="4"/>
      <c r="F565" s="103"/>
      <c r="G565" s="4"/>
      <c r="H565" s="3"/>
      <c r="I565" s="4"/>
      <c r="J565" s="3"/>
      <c r="K565" s="5"/>
      <c r="L565" s="3"/>
      <c r="M565" s="4"/>
      <c r="N565" s="3"/>
      <c r="O565" s="4"/>
      <c r="P565" s="3"/>
      <c r="Q565" s="4"/>
      <c r="R565" s="3"/>
      <c r="S565"/>
      <c r="T565"/>
      <c r="U565"/>
      <c r="V565"/>
      <c r="W565"/>
      <c r="X565"/>
      <c r="Y565"/>
      <c r="Z565"/>
      <c r="AA565"/>
      <c r="AB565"/>
      <c r="AC565"/>
      <c r="AD565"/>
      <c r="AE565"/>
      <c r="AF565"/>
      <c r="AG565"/>
      <c r="AH565"/>
    </row>
    <row r="566" spans="1:34" s="10" customFormat="1" x14ac:dyDescent="0.2">
      <c r="A566" s="1"/>
      <c r="B566" s="102"/>
      <c r="C566" s="3"/>
      <c r="D566" s="4"/>
      <c r="E566" s="4"/>
      <c r="F566" s="103"/>
      <c r="G566" s="4"/>
      <c r="H566" s="3"/>
      <c r="I566" s="4"/>
      <c r="J566" s="3"/>
      <c r="K566" s="5"/>
      <c r="L566" s="3"/>
      <c r="M566" s="4"/>
      <c r="N566" s="3"/>
      <c r="O566" s="4"/>
      <c r="P566" s="3"/>
      <c r="Q566" s="4"/>
      <c r="R566" s="3"/>
      <c r="S566"/>
      <c r="T566"/>
      <c r="U566"/>
      <c r="V566"/>
      <c r="W566"/>
      <c r="X566"/>
      <c r="Y566"/>
      <c r="Z566"/>
      <c r="AA566"/>
      <c r="AB566"/>
      <c r="AC566"/>
      <c r="AD566"/>
      <c r="AE566"/>
      <c r="AF566"/>
      <c r="AG566"/>
      <c r="AH566"/>
    </row>
    <row r="567" spans="1:34" s="10" customFormat="1" x14ac:dyDescent="0.2">
      <c r="A567" s="1"/>
      <c r="B567" s="102"/>
      <c r="C567" s="3"/>
      <c r="D567" s="4"/>
      <c r="E567" s="4"/>
      <c r="F567" s="103"/>
      <c r="G567" s="4"/>
      <c r="H567" s="3"/>
      <c r="I567" s="4"/>
      <c r="J567" s="3"/>
      <c r="K567" s="5"/>
      <c r="L567" s="3"/>
      <c r="M567" s="4"/>
      <c r="N567" s="3"/>
      <c r="O567" s="4"/>
      <c r="P567" s="3"/>
      <c r="Q567" s="4"/>
      <c r="R567" s="3"/>
      <c r="S567"/>
      <c r="T567"/>
      <c r="U567"/>
      <c r="V567"/>
      <c r="W567"/>
      <c r="X567"/>
      <c r="Y567"/>
      <c r="Z567"/>
      <c r="AA567"/>
      <c r="AB567"/>
      <c r="AC567"/>
      <c r="AD567"/>
      <c r="AE567"/>
      <c r="AF567"/>
      <c r="AG567"/>
      <c r="AH567"/>
    </row>
    <row r="568" spans="1:34" s="10" customFormat="1" x14ac:dyDescent="0.2">
      <c r="A568" s="1"/>
      <c r="B568" s="102"/>
      <c r="C568" s="3"/>
      <c r="D568" s="4"/>
      <c r="E568" s="4"/>
      <c r="F568" s="103"/>
      <c r="G568" s="4"/>
      <c r="H568" s="3"/>
      <c r="I568" s="4"/>
      <c r="J568" s="3"/>
      <c r="K568" s="5"/>
      <c r="L568" s="3"/>
      <c r="M568" s="4"/>
      <c r="N568" s="3"/>
      <c r="O568" s="4"/>
      <c r="P568" s="3"/>
      <c r="Q568" s="4"/>
      <c r="R568" s="3"/>
      <c r="S568"/>
      <c r="T568"/>
      <c r="U568"/>
      <c r="V568"/>
      <c r="W568"/>
      <c r="X568"/>
      <c r="Y568"/>
      <c r="Z568"/>
      <c r="AA568"/>
      <c r="AB568"/>
      <c r="AC568"/>
      <c r="AD568"/>
      <c r="AE568"/>
      <c r="AF568"/>
      <c r="AG568"/>
      <c r="AH568"/>
    </row>
    <row r="569" spans="1:34" s="10" customFormat="1" x14ac:dyDescent="0.2">
      <c r="A569" s="1"/>
      <c r="B569" s="102"/>
      <c r="C569" s="3"/>
      <c r="D569" s="4"/>
      <c r="E569" s="4"/>
      <c r="F569" s="103"/>
      <c r="G569" s="4"/>
      <c r="H569" s="3"/>
      <c r="I569" s="4"/>
      <c r="J569" s="3"/>
      <c r="K569" s="5"/>
      <c r="L569" s="3"/>
      <c r="M569" s="4"/>
      <c r="N569" s="3"/>
      <c r="O569" s="4"/>
      <c r="P569" s="3"/>
      <c r="Q569" s="4"/>
      <c r="R569" s="3"/>
      <c r="S569"/>
      <c r="T569"/>
      <c r="U569"/>
      <c r="V569"/>
      <c r="W569"/>
      <c r="X569"/>
      <c r="Y569"/>
      <c r="Z569"/>
      <c r="AA569"/>
      <c r="AB569"/>
      <c r="AC569"/>
      <c r="AD569"/>
      <c r="AE569"/>
      <c r="AF569"/>
      <c r="AG569"/>
      <c r="AH569"/>
    </row>
    <row r="570" spans="1:34" s="10" customFormat="1" x14ac:dyDescent="0.2">
      <c r="A570" s="1"/>
      <c r="B570" s="102"/>
      <c r="C570" s="3"/>
      <c r="D570" s="4"/>
      <c r="E570" s="4"/>
      <c r="F570" s="103"/>
      <c r="G570" s="4"/>
      <c r="H570" s="3"/>
      <c r="I570" s="4"/>
      <c r="J570" s="3"/>
      <c r="K570" s="5"/>
      <c r="L570" s="3"/>
      <c r="M570" s="4"/>
      <c r="N570" s="3"/>
      <c r="O570" s="4"/>
      <c r="P570" s="3"/>
      <c r="Q570" s="4"/>
      <c r="R570" s="3"/>
      <c r="S570"/>
      <c r="T570"/>
      <c r="U570"/>
      <c r="V570"/>
      <c r="W570"/>
      <c r="X570"/>
      <c r="Y570"/>
      <c r="Z570"/>
      <c r="AA570"/>
      <c r="AB570"/>
      <c r="AC570"/>
      <c r="AD570"/>
      <c r="AE570"/>
      <c r="AF570"/>
      <c r="AG570"/>
      <c r="AH570"/>
    </row>
    <row r="571" spans="1:34" s="10" customFormat="1" x14ac:dyDescent="0.2">
      <c r="A571" s="1"/>
      <c r="B571" s="102"/>
      <c r="C571" s="3"/>
      <c r="D571" s="4"/>
      <c r="E571" s="4"/>
      <c r="F571" s="103"/>
      <c r="G571" s="4"/>
      <c r="H571" s="3"/>
      <c r="I571" s="4"/>
      <c r="J571" s="3"/>
      <c r="K571" s="5"/>
      <c r="L571" s="3"/>
      <c r="M571" s="4"/>
      <c r="N571" s="3"/>
      <c r="O571" s="4"/>
      <c r="P571" s="3"/>
      <c r="Q571" s="4"/>
      <c r="R571" s="3"/>
      <c r="S571"/>
      <c r="T571"/>
      <c r="U571"/>
      <c r="V571"/>
      <c r="W571"/>
      <c r="X571"/>
      <c r="Y571"/>
      <c r="Z571"/>
      <c r="AA571"/>
      <c r="AB571"/>
      <c r="AC571"/>
      <c r="AD571"/>
      <c r="AE571"/>
      <c r="AF571"/>
      <c r="AG571"/>
      <c r="AH571"/>
    </row>
    <row r="572" spans="1:34" s="10" customFormat="1" x14ac:dyDescent="0.2">
      <c r="A572" s="1"/>
      <c r="B572" s="102"/>
      <c r="C572" s="3"/>
      <c r="D572" s="4"/>
      <c r="E572" s="4"/>
      <c r="F572" s="103"/>
      <c r="G572" s="4"/>
      <c r="H572" s="3"/>
      <c r="I572" s="4"/>
      <c r="J572" s="3"/>
      <c r="K572" s="5"/>
      <c r="L572" s="3"/>
      <c r="M572" s="4"/>
      <c r="N572" s="3"/>
      <c r="O572" s="4"/>
      <c r="P572" s="3"/>
      <c r="Q572" s="4"/>
      <c r="R572" s="3"/>
      <c r="S572"/>
      <c r="T572"/>
      <c r="U572"/>
      <c r="V572"/>
      <c r="W572"/>
      <c r="X572"/>
      <c r="Y572"/>
      <c r="Z572"/>
      <c r="AA572"/>
      <c r="AB572"/>
      <c r="AC572"/>
      <c r="AD572"/>
      <c r="AE572"/>
      <c r="AF572"/>
      <c r="AG572"/>
      <c r="AH572"/>
    </row>
    <row r="573" spans="1:34" s="10" customFormat="1" x14ac:dyDescent="0.2">
      <c r="A573" s="1"/>
      <c r="B573" s="102"/>
      <c r="C573" s="3"/>
      <c r="D573" s="4"/>
      <c r="E573" s="4"/>
      <c r="F573" s="103"/>
      <c r="G573" s="4"/>
      <c r="H573" s="3"/>
      <c r="I573" s="4"/>
      <c r="J573" s="3"/>
      <c r="K573" s="5"/>
      <c r="L573" s="3"/>
      <c r="M573" s="4"/>
      <c r="N573" s="3"/>
      <c r="O573" s="4"/>
      <c r="P573" s="3"/>
      <c r="Q573" s="4"/>
      <c r="R573" s="3"/>
      <c r="S573"/>
      <c r="T573"/>
      <c r="U573"/>
      <c r="V573"/>
      <c r="W573"/>
      <c r="X573"/>
      <c r="Y573"/>
      <c r="Z573"/>
      <c r="AA573"/>
      <c r="AB573"/>
      <c r="AC573"/>
      <c r="AD573"/>
      <c r="AE573"/>
      <c r="AF573"/>
      <c r="AG573"/>
      <c r="AH573"/>
    </row>
    <row r="574" spans="1:34" s="10" customFormat="1" x14ac:dyDescent="0.2">
      <c r="A574" s="1"/>
      <c r="B574" s="102"/>
      <c r="C574" s="3"/>
      <c r="D574" s="4"/>
      <c r="E574" s="4"/>
      <c r="F574" s="103"/>
      <c r="G574" s="4"/>
      <c r="H574" s="3"/>
      <c r="I574" s="4"/>
      <c r="J574" s="3"/>
      <c r="K574" s="5"/>
      <c r="L574" s="3"/>
      <c r="M574" s="4"/>
      <c r="N574" s="3"/>
      <c r="O574" s="4"/>
      <c r="P574" s="3"/>
      <c r="Q574" s="4"/>
      <c r="R574" s="3"/>
      <c r="S574"/>
      <c r="T574"/>
      <c r="U574"/>
      <c r="V574"/>
      <c r="W574"/>
      <c r="X574"/>
      <c r="Y574"/>
      <c r="Z574"/>
      <c r="AA574"/>
      <c r="AB574"/>
      <c r="AC574"/>
      <c r="AD574"/>
      <c r="AE574"/>
      <c r="AF574"/>
      <c r="AG574"/>
      <c r="AH574"/>
    </row>
    <row r="575" spans="1:34" s="10" customFormat="1" x14ac:dyDescent="0.2">
      <c r="A575" s="1"/>
      <c r="B575" s="102"/>
      <c r="C575" s="3"/>
      <c r="D575" s="4"/>
      <c r="E575" s="4"/>
      <c r="F575" s="103"/>
      <c r="G575" s="4"/>
      <c r="H575" s="3"/>
      <c r="I575" s="4"/>
      <c r="J575" s="3"/>
      <c r="K575" s="5"/>
      <c r="L575" s="3"/>
      <c r="M575" s="4"/>
      <c r="N575" s="3"/>
      <c r="O575" s="4"/>
      <c r="P575" s="3"/>
      <c r="Q575" s="4"/>
      <c r="R575" s="3"/>
      <c r="S575"/>
      <c r="T575"/>
      <c r="U575"/>
      <c r="V575"/>
      <c r="W575"/>
      <c r="X575"/>
      <c r="Y575"/>
      <c r="Z575"/>
      <c r="AA575"/>
      <c r="AB575"/>
      <c r="AC575"/>
      <c r="AD575"/>
      <c r="AE575"/>
      <c r="AF575"/>
      <c r="AG575"/>
      <c r="AH575"/>
    </row>
    <row r="576" spans="1:34" s="10" customFormat="1" x14ac:dyDescent="0.2">
      <c r="A576" s="1"/>
      <c r="B576" s="102"/>
      <c r="C576" s="3"/>
      <c r="D576" s="4"/>
      <c r="E576" s="4"/>
      <c r="F576" s="103"/>
      <c r="G576" s="4"/>
      <c r="H576" s="3"/>
      <c r="I576" s="4"/>
      <c r="J576" s="3"/>
      <c r="K576" s="5"/>
      <c r="L576" s="3"/>
      <c r="M576" s="4"/>
      <c r="N576" s="3"/>
      <c r="O576" s="4"/>
      <c r="P576" s="3"/>
      <c r="Q576" s="4"/>
      <c r="R576" s="3"/>
      <c r="S576"/>
      <c r="T576"/>
      <c r="U576"/>
      <c r="V576"/>
      <c r="W576"/>
      <c r="X576"/>
      <c r="Y576"/>
      <c r="Z576"/>
      <c r="AA576"/>
      <c r="AB576"/>
      <c r="AC576"/>
      <c r="AD576"/>
      <c r="AE576"/>
      <c r="AF576"/>
      <c r="AG576"/>
      <c r="AH576"/>
    </row>
    <row r="577" spans="1:34" s="10" customFormat="1" x14ac:dyDescent="0.2">
      <c r="A577" s="1"/>
      <c r="B577" s="102"/>
      <c r="C577" s="3"/>
      <c r="D577" s="4"/>
      <c r="E577" s="4"/>
      <c r="F577" s="103"/>
      <c r="G577" s="4"/>
      <c r="H577" s="3"/>
      <c r="I577" s="4"/>
      <c r="J577" s="3"/>
      <c r="K577" s="5"/>
      <c r="L577" s="3"/>
      <c r="M577" s="4"/>
      <c r="N577" s="3"/>
      <c r="O577" s="4"/>
      <c r="P577" s="3"/>
      <c r="Q577" s="4"/>
      <c r="R577" s="3"/>
      <c r="S577"/>
      <c r="T577"/>
      <c r="U577"/>
      <c r="V577"/>
      <c r="W577"/>
      <c r="X577"/>
      <c r="Y577"/>
      <c r="Z577"/>
      <c r="AA577"/>
      <c r="AB577"/>
      <c r="AC577"/>
      <c r="AD577"/>
      <c r="AE577"/>
      <c r="AF577"/>
      <c r="AG577"/>
      <c r="AH577"/>
    </row>
    <row r="578" spans="1:34" s="10" customFormat="1" x14ac:dyDescent="0.2">
      <c r="A578" s="1"/>
      <c r="B578" s="102"/>
      <c r="C578" s="3"/>
      <c r="D578" s="4"/>
      <c r="E578" s="4"/>
      <c r="F578" s="103"/>
      <c r="G578" s="4"/>
      <c r="H578" s="3"/>
      <c r="I578" s="4"/>
      <c r="J578" s="3"/>
      <c r="K578" s="5"/>
      <c r="L578" s="3"/>
      <c r="M578" s="4"/>
      <c r="N578" s="3"/>
      <c r="O578" s="4"/>
      <c r="P578" s="3"/>
      <c r="Q578" s="4"/>
      <c r="R578" s="3"/>
      <c r="S578"/>
      <c r="T578"/>
      <c r="U578"/>
      <c r="V578"/>
      <c r="W578"/>
      <c r="X578"/>
      <c r="Y578"/>
      <c r="Z578"/>
      <c r="AA578"/>
      <c r="AB578"/>
      <c r="AC578"/>
      <c r="AD578"/>
      <c r="AE578"/>
      <c r="AF578"/>
      <c r="AG578"/>
      <c r="AH578"/>
    </row>
    <row r="579" spans="1:34" s="10" customFormat="1" x14ac:dyDescent="0.2">
      <c r="A579" s="1"/>
      <c r="B579" s="102"/>
      <c r="C579" s="3"/>
      <c r="D579" s="4"/>
      <c r="E579" s="4"/>
      <c r="F579" s="103"/>
      <c r="G579" s="4"/>
      <c r="H579" s="3"/>
      <c r="I579" s="4"/>
      <c r="J579" s="3"/>
      <c r="K579" s="5"/>
      <c r="L579" s="3"/>
      <c r="M579" s="4"/>
      <c r="N579" s="3"/>
      <c r="O579" s="4"/>
      <c r="P579" s="3"/>
      <c r="Q579" s="4"/>
      <c r="R579" s="3"/>
      <c r="S579"/>
      <c r="T579"/>
      <c r="U579"/>
      <c r="V579"/>
      <c r="W579"/>
      <c r="X579"/>
      <c r="Y579"/>
      <c r="Z579"/>
      <c r="AA579"/>
      <c r="AB579"/>
      <c r="AC579"/>
      <c r="AD579"/>
      <c r="AE579"/>
      <c r="AF579"/>
      <c r="AG579"/>
      <c r="AH579"/>
    </row>
    <row r="580" spans="1:34" s="10" customFormat="1" x14ac:dyDescent="0.2">
      <c r="A580" s="1"/>
      <c r="B580" s="102"/>
      <c r="C580" s="3"/>
      <c r="D580" s="4"/>
      <c r="E580" s="4"/>
      <c r="F580" s="103"/>
      <c r="G580" s="4"/>
      <c r="H580" s="3"/>
      <c r="I580" s="4"/>
      <c r="J580" s="3"/>
      <c r="K580" s="5"/>
      <c r="L580" s="3"/>
      <c r="M580" s="4"/>
      <c r="N580" s="3"/>
      <c r="O580" s="4"/>
      <c r="P580" s="3"/>
      <c r="Q580" s="4"/>
      <c r="R580" s="3"/>
      <c r="S580"/>
      <c r="T580"/>
      <c r="U580"/>
      <c r="V580"/>
      <c r="W580"/>
      <c r="X580"/>
      <c r="Y580"/>
      <c r="Z580"/>
      <c r="AA580"/>
      <c r="AB580"/>
      <c r="AC580"/>
      <c r="AD580"/>
      <c r="AE580"/>
      <c r="AF580"/>
      <c r="AG580"/>
      <c r="AH580"/>
    </row>
    <row r="581" spans="1:34" s="10" customFormat="1" x14ac:dyDescent="0.2">
      <c r="A581" s="1"/>
      <c r="B581" s="102"/>
      <c r="C581" s="3"/>
      <c r="D581" s="4"/>
      <c r="E581" s="4"/>
      <c r="F581" s="103"/>
      <c r="G581" s="4"/>
      <c r="H581" s="3"/>
      <c r="I581" s="4"/>
      <c r="J581" s="3"/>
      <c r="K581" s="5"/>
      <c r="L581" s="3"/>
      <c r="M581" s="4"/>
      <c r="N581" s="3"/>
      <c r="O581" s="4"/>
      <c r="P581" s="3"/>
      <c r="Q581" s="4"/>
      <c r="R581" s="3"/>
      <c r="S581"/>
      <c r="T581"/>
      <c r="U581"/>
      <c r="V581"/>
      <c r="W581"/>
      <c r="X581"/>
      <c r="Y581"/>
      <c r="Z581"/>
      <c r="AA581"/>
      <c r="AB581"/>
      <c r="AC581"/>
      <c r="AD581"/>
      <c r="AE581"/>
      <c r="AF581"/>
      <c r="AG581"/>
      <c r="AH581"/>
    </row>
    <row r="582" spans="1:34" s="10" customFormat="1" x14ac:dyDescent="0.2">
      <c r="A582" s="1"/>
      <c r="B582" s="102"/>
      <c r="C582" s="3"/>
      <c r="D582" s="4"/>
      <c r="E582" s="4"/>
      <c r="F582" s="103"/>
      <c r="G582" s="4"/>
      <c r="H582" s="3"/>
      <c r="I582" s="4"/>
      <c r="J582" s="3"/>
      <c r="K582" s="5"/>
      <c r="L582" s="3"/>
      <c r="M582" s="4"/>
      <c r="N582" s="3"/>
      <c r="O582" s="4"/>
      <c r="P582" s="3"/>
      <c r="Q582" s="4"/>
      <c r="R582" s="3"/>
      <c r="S582"/>
      <c r="T582"/>
      <c r="U582"/>
      <c r="V582"/>
      <c r="W582"/>
      <c r="X582"/>
      <c r="Y582"/>
      <c r="Z582"/>
      <c r="AA582"/>
      <c r="AB582"/>
      <c r="AC582"/>
      <c r="AD582"/>
      <c r="AE582"/>
      <c r="AF582"/>
      <c r="AG582"/>
      <c r="AH582"/>
    </row>
    <row r="583" spans="1:34" s="10" customFormat="1" x14ac:dyDescent="0.2">
      <c r="A583" s="1"/>
      <c r="B583" s="102"/>
      <c r="C583" s="3"/>
      <c r="D583" s="4"/>
      <c r="E583" s="4"/>
      <c r="F583" s="103"/>
      <c r="G583" s="4"/>
      <c r="H583" s="3"/>
      <c r="I583" s="4"/>
      <c r="J583" s="3"/>
      <c r="K583" s="5"/>
      <c r="L583" s="3"/>
      <c r="M583" s="4"/>
      <c r="N583" s="3"/>
      <c r="O583" s="4"/>
      <c r="P583" s="3"/>
      <c r="Q583" s="4"/>
      <c r="R583" s="3"/>
      <c r="S583"/>
      <c r="T583"/>
      <c r="U583"/>
      <c r="V583"/>
      <c r="W583"/>
      <c r="X583"/>
      <c r="Y583"/>
      <c r="Z583"/>
      <c r="AA583"/>
      <c r="AB583"/>
      <c r="AC583"/>
      <c r="AD583"/>
      <c r="AE583"/>
      <c r="AF583"/>
      <c r="AG583"/>
      <c r="AH583"/>
    </row>
    <row r="584" spans="1:34" s="10" customFormat="1" x14ac:dyDescent="0.2">
      <c r="A584" s="1"/>
      <c r="B584" s="102"/>
      <c r="C584" s="3"/>
      <c r="D584" s="4"/>
      <c r="E584" s="4"/>
      <c r="F584" s="103"/>
      <c r="G584" s="4"/>
      <c r="H584" s="3"/>
      <c r="I584" s="4"/>
      <c r="J584" s="3"/>
      <c r="K584" s="5"/>
      <c r="L584" s="3"/>
      <c r="M584" s="4"/>
      <c r="N584" s="3"/>
      <c r="O584" s="4"/>
      <c r="P584" s="3"/>
      <c r="Q584" s="4"/>
      <c r="R584" s="3"/>
      <c r="S584"/>
      <c r="T584"/>
      <c r="U584"/>
      <c r="V584"/>
      <c r="W584"/>
      <c r="X584"/>
      <c r="Y584"/>
      <c r="Z584"/>
      <c r="AA584"/>
      <c r="AB584"/>
      <c r="AC584"/>
      <c r="AD584"/>
      <c r="AE584"/>
      <c r="AF584"/>
      <c r="AG584"/>
      <c r="AH584"/>
    </row>
    <row r="585" spans="1:34" s="10" customFormat="1" x14ac:dyDescent="0.2">
      <c r="A585" s="1"/>
      <c r="B585" s="102"/>
      <c r="C585" s="3"/>
      <c r="D585" s="4"/>
      <c r="E585" s="4"/>
      <c r="F585" s="103"/>
      <c r="G585" s="4"/>
      <c r="H585" s="3"/>
      <c r="I585" s="4"/>
      <c r="J585" s="3"/>
      <c r="K585" s="5"/>
      <c r="L585" s="3"/>
      <c r="M585" s="4"/>
      <c r="N585" s="3"/>
      <c r="O585" s="4"/>
      <c r="P585" s="3"/>
      <c r="Q585" s="4"/>
      <c r="R585" s="3"/>
      <c r="S585"/>
      <c r="T585"/>
      <c r="U585"/>
      <c r="V585"/>
      <c r="W585"/>
      <c r="X585"/>
      <c r="Y585"/>
      <c r="Z585"/>
      <c r="AA585"/>
      <c r="AB585"/>
      <c r="AC585"/>
      <c r="AD585"/>
      <c r="AE585"/>
      <c r="AF585"/>
      <c r="AG585"/>
      <c r="AH585"/>
    </row>
    <row r="586" spans="1:34" s="10" customFormat="1" x14ac:dyDescent="0.2">
      <c r="A586" s="1"/>
      <c r="B586" s="102"/>
      <c r="C586" s="3"/>
      <c r="D586" s="4"/>
      <c r="E586" s="4"/>
      <c r="F586" s="103"/>
      <c r="G586" s="4"/>
      <c r="H586" s="3"/>
      <c r="I586" s="4"/>
      <c r="J586" s="3"/>
      <c r="K586" s="5"/>
      <c r="L586" s="3"/>
      <c r="M586" s="4"/>
      <c r="N586" s="3"/>
      <c r="O586" s="4"/>
      <c r="P586" s="3"/>
      <c r="Q586" s="4"/>
      <c r="R586" s="3"/>
      <c r="S586"/>
      <c r="T586"/>
      <c r="U586"/>
      <c r="V586"/>
      <c r="W586"/>
      <c r="X586"/>
      <c r="Y586"/>
      <c r="Z586"/>
      <c r="AA586"/>
      <c r="AB586"/>
      <c r="AC586"/>
      <c r="AD586"/>
      <c r="AE586"/>
      <c r="AF586"/>
      <c r="AG586"/>
      <c r="AH586"/>
    </row>
    <row r="587" spans="1:34" s="10" customFormat="1" x14ac:dyDescent="0.2">
      <c r="A587" s="1"/>
      <c r="B587" s="102"/>
      <c r="C587" s="3"/>
      <c r="D587" s="4"/>
      <c r="E587" s="4"/>
      <c r="F587" s="103"/>
      <c r="G587" s="4"/>
      <c r="H587" s="3"/>
      <c r="I587" s="4"/>
      <c r="J587" s="3"/>
      <c r="K587" s="5"/>
      <c r="L587" s="3"/>
      <c r="M587" s="4"/>
      <c r="N587" s="3"/>
      <c r="O587" s="4"/>
      <c r="P587" s="3"/>
      <c r="Q587" s="4"/>
      <c r="R587" s="3"/>
      <c r="S587"/>
      <c r="T587"/>
      <c r="U587"/>
      <c r="V587"/>
      <c r="W587"/>
      <c r="X587"/>
      <c r="Y587"/>
      <c r="Z587"/>
      <c r="AA587"/>
      <c r="AB587"/>
      <c r="AC587"/>
      <c r="AD587"/>
      <c r="AE587"/>
      <c r="AF587"/>
      <c r="AG587"/>
      <c r="AH587"/>
    </row>
    <row r="588" spans="1:34" s="10" customFormat="1" x14ac:dyDescent="0.2">
      <c r="A588" s="1"/>
      <c r="B588" s="102"/>
      <c r="C588" s="3"/>
      <c r="D588" s="4"/>
      <c r="E588" s="4"/>
      <c r="F588" s="103"/>
      <c r="G588" s="4"/>
      <c r="H588" s="3"/>
      <c r="I588" s="4"/>
      <c r="J588" s="3"/>
      <c r="K588" s="5"/>
      <c r="L588" s="3"/>
      <c r="M588" s="4"/>
      <c r="N588" s="3"/>
      <c r="O588" s="4"/>
      <c r="P588" s="3"/>
      <c r="Q588" s="4"/>
      <c r="R588" s="3"/>
      <c r="S588"/>
      <c r="T588"/>
      <c r="U588"/>
      <c r="V588"/>
      <c r="W588"/>
      <c r="X588"/>
      <c r="Y588"/>
      <c r="Z588"/>
      <c r="AA588"/>
      <c r="AB588"/>
      <c r="AC588"/>
      <c r="AD588"/>
      <c r="AE588"/>
      <c r="AF588"/>
      <c r="AG588"/>
      <c r="AH588"/>
    </row>
    <row r="589" spans="1:34" s="10" customFormat="1" x14ac:dyDescent="0.2">
      <c r="A589" s="1"/>
      <c r="B589" s="102"/>
      <c r="C589" s="3"/>
      <c r="D589" s="4"/>
      <c r="E589" s="4"/>
      <c r="F589" s="103"/>
      <c r="G589" s="4"/>
      <c r="H589" s="3"/>
      <c r="I589" s="4"/>
      <c r="J589" s="3"/>
      <c r="K589" s="5"/>
      <c r="L589" s="3"/>
      <c r="M589" s="4"/>
      <c r="N589" s="3"/>
      <c r="O589" s="4"/>
      <c r="P589" s="3"/>
      <c r="Q589" s="4"/>
      <c r="R589" s="3"/>
      <c r="S589"/>
      <c r="T589"/>
      <c r="U589"/>
      <c r="V589"/>
      <c r="W589"/>
      <c r="X589"/>
      <c r="Y589"/>
      <c r="Z589"/>
      <c r="AA589"/>
      <c r="AB589"/>
      <c r="AC589"/>
      <c r="AD589"/>
      <c r="AE589"/>
      <c r="AF589"/>
      <c r="AG589"/>
      <c r="AH589"/>
    </row>
    <row r="590" spans="1:34" s="10" customFormat="1" x14ac:dyDescent="0.2">
      <c r="A590" s="1"/>
      <c r="B590" s="102"/>
      <c r="C590" s="3"/>
      <c r="D590" s="4"/>
      <c r="E590" s="4"/>
      <c r="F590" s="103"/>
      <c r="G590" s="4"/>
      <c r="H590" s="3"/>
      <c r="I590" s="4"/>
      <c r="J590" s="3"/>
      <c r="K590" s="5"/>
      <c r="L590" s="3"/>
      <c r="M590" s="4"/>
      <c r="N590" s="3"/>
      <c r="O590" s="4"/>
      <c r="P590" s="3"/>
      <c r="Q590" s="4"/>
      <c r="R590" s="3"/>
      <c r="S590"/>
      <c r="T590"/>
      <c r="U590"/>
      <c r="V590"/>
      <c r="W590"/>
      <c r="X590"/>
      <c r="Y590"/>
      <c r="Z590"/>
      <c r="AA590"/>
      <c r="AB590"/>
      <c r="AC590"/>
      <c r="AD590"/>
      <c r="AE590"/>
      <c r="AF590"/>
      <c r="AG590"/>
      <c r="AH590"/>
    </row>
    <row r="591" spans="1:34" s="10" customFormat="1" x14ac:dyDescent="0.2">
      <c r="A591" s="1"/>
      <c r="B591" s="102"/>
      <c r="C591" s="3"/>
      <c r="D591" s="4"/>
      <c r="E591" s="4"/>
      <c r="F591" s="103"/>
      <c r="G591" s="4"/>
      <c r="H591" s="3"/>
      <c r="I591" s="4"/>
      <c r="J591" s="3"/>
      <c r="K591" s="5"/>
      <c r="L591" s="3"/>
      <c r="M591" s="4"/>
      <c r="N591" s="3"/>
      <c r="O591" s="4"/>
      <c r="P591" s="3"/>
      <c r="Q591" s="4"/>
      <c r="R591" s="3"/>
      <c r="S591"/>
      <c r="T591"/>
      <c r="U591"/>
      <c r="V591"/>
      <c r="W591"/>
      <c r="X591"/>
      <c r="Y591"/>
      <c r="Z591"/>
      <c r="AA591"/>
      <c r="AB591"/>
      <c r="AC591"/>
      <c r="AD591"/>
      <c r="AE591"/>
      <c r="AF591"/>
      <c r="AG591"/>
      <c r="AH591"/>
    </row>
    <row r="592" spans="1:34" s="10" customFormat="1" x14ac:dyDescent="0.2">
      <c r="A592" s="1"/>
      <c r="B592" s="102"/>
      <c r="C592" s="3"/>
      <c r="D592" s="4"/>
      <c r="E592" s="4"/>
      <c r="F592" s="103"/>
      <c r="G592" s="4"/>
      <c r="H592" s="3"/>
      <c r="I592" s="4"/>
      <c r="J592" s="3"/>
      <c r="K592" s="5"/>
      <c r="L592" s="3"/>
      <c r="M592" s="4"/>
      <c r="N592" s="3"/>
      <c r="O592" s="4"/>
      <c r="P592" s="3"/>
      <c r="Q592" s="4"/>
      <c r="R592" s="3"/>
      <c r="S592"/>
      <c r="T592"/>
      <c r="U592"/>
      <c r="V592"/>
      <c r="W592"/>
      <c r="X592"/>
      <c r="Y592"/>
      <c r="Z592"/>
      <c r="AA592"/>
      <c r="AB592"/>
      <c r="AC592"/>
      <c r="AD592"/>
      <c r="AE592"/>
      <c r="AF592"/>
      <c r="AG592"/>
      <c r="AH592"/>
    </row>
    <row r="593" spans="1:34" s="10" customFormat="1" x14ac:dyDescent="0.2">
      <c r="A593" s="1"/>
      <c r="B593" s="102"/>
      <c r="C593" s="3"/>
      <c r="D593" s="4"/>
      <c r="E593" s="4"/>
      <c r="F593" s="103"/>
      <c r="G593" s="4"/>
      <c r="H593" s="3"/>
      <c r="I593" s="4"/>
      <c r="J593" s="3"/>
      <c r="K593" s="5"/>
      <c r="L593" s="3"/>
      <c r="M593" s="4"/>
      <c r="N593" s="3"/>
      <c r="O593" s="4"/>
      <c r="P593" s="3"/>
      <c r="Q593" s="4"/>
      <c r="R593" s="3"/>
      <c r="S593"/>
      <c r="T593"/>
      <c r="U593"/>
      <c r="V593"/>
      <c r="W593"/>
      <c r="X593"/>
      <c r="Y593"/>
      <c r="Z593"/>
      <c r="AA593"/>
      <c r="AB593"/>
      <c r="AC593"/>
      <c r="AD593"/>
      <c r="AE593"/>
      <c r="AF593"/>
      <c r="AG593"/>
      <c r="AH593"/>
    </row>
    <row r="594" spans="1:34" s="10" customFormat="1" x14ac:dyDescent="0.2">
      <c r="A594" s="1"/>
      <c r="B594" s="102"/>
      <c r="C594" s="3"/>
      <c r="D594" s="4"/>
      <c r="E594" s="4"/>
      <c r="F594" s="103"/>
      <c r="G594" s="4"/>
      <c r="H594" s="3"/>
      <c r="I594" s="4"/>
      <c r="J594" s="3"/>
      <c r="K594" s="5"/>
      <c r="L594" s="3"/>
      <c r="M594" s="4"/>
      <c r="N594" s="3"/>
      <c r="O594" s="4"/>
      <c r="P594" s="3"/>
      <c r="Q594" s="4"/>
      <c r="R594" s="3"/>
      <c r="S594"/>
      <c r="T594"/>
      <c r="U594"/>
      <c r="V594"/>
      <c r="W594"/>
      <c r="X594"/>
      <c r="Y594"/>
      <c r="Z594"/>
      <c r="AA594"/>
      <c r="AB594"/>
      <c r="AC594"/>
      <c r="AD594"/>
      <c r="AE594"/>
      <c r="AF594"/>
      <c r="AG594"/>
      <c r="AH594"/>
    </row>
    <row r="595" spans="1:34" s="10" customFormat="1" x14ac:dyDescent="0.2">
      <c r="A595" s="1"/>
      <c r="B595" s="102"/>
      <c r="C595" s="3"/>
      <c r="D595" s="4"/>
      <c r="E595" s="4"/>
      <c r="F595" s="103"/>
      <c r="G595" s="4"/>
      <c r="H595" s="3"/>
      <c r="I595" s="4"/>
      <c r="J595" s="3"/>
      <c r="K595" s="5"/>
      <c r="L595" s="3"/>
      <c r="M595" s="4"/>
      <c r="N595" s="3"/>
      <c r="O595" s="4"/>
      <c r="P595" s="3"/>
      <c r="Q595" s="4"/>
      <c r="R595" s="3"/>
      <c r="S595"/>
      <c r="T595"/>
      <c r="U595"/>
      <c r="V595"/>
      <c r="W595"/>
      <c r="X595"/>
      <c r="Y595"/>
      <c r="Z595"/>
      <c r="AA595"/>
      <c r="AB595"/>
      <c r="AC595"/>
      <c r="AD595"/>
      <c r="AE595"/>
      <c r="AF595"/>
      <c r="AG595"/>
      <c r="AH595"/>
    </row>
    <row r="596" spans="1:34" s="10" customFormat="1" x14ac:dyDescent="0.2">
      <c r="A596" s="1"/>
      <c r="B596" s="102"/>
      <c r="C596" s="3"/>
      <c r="D596" s="4"/>
      <c r="E596" s="4"/>
      <c r="F596" s="103"/>
      <c r="G596" s="4"/>
      <c r="H596" s="3"/>
      <c r="I596" s="4"/>
      <c r="J596" s="3"/>
      <c r="K596" s="5"/>
      <c r="L596" s="3"/>
      <c r="M596" s="4"/>
      <c r="N596" s="3"/>
      <c r="O596" s="4"/>
      <c r="P596" s="3"/>
      <c r="Q596" s="4"/>
      <c r="R596" s="3"/>
      <c r="S596"/>
      <c r="T596"/>
      <c r="U596"/>
      <c r="V596"/>
      <c r="W596"/>
      <c r="X596"/>
      <c r="Y596"/>
      <c r="Z596"/>
      <c r="AA596"/>
      <c r="AB596"/>
      <c r="AC596"/>
      <c r="AD596"/>
      <c r="AE596"/>
      <c r="AF596"/>
      <c r="AG596"/>
      <c r="AH596"/>
    </row>
    <row r="597" spans="1:34" s="10" customFormat="1" x14ac:dyDescent="0.2">
      <c r="A597" s="1"/>
      <c r="B597" s="102"/>
      <c r="C597" s="3"/>
      <c r="D597" s="4"/>
      <c r="E597" s="4"/>
      <c r="F597" s="103"/>
      <c r="G597" s="4"/>
      <c r="H597" s="3"/>
      <c r="I597" s="4"/>
      <c r="J597" s="3"/>
      <c r="K597" s="5"/>
      <c r="L597" s="3"/>
      <c r="M597" s="4"/>
      <c r="N597" s="3"/>
      <c r="O597" s="4"/>
      <c r="P597" s="3"/>
      <c r="Q597" s="4"/>
      <c r="R597" s="3"/>
      <c r="S597"/>
      <c r="T597"/>
      <c r="U597"/>
      <c r="V597"/>
      <c r="W597"/>
      <c r="X597"/>
      <c r="Y597"/>
      <c r="Z597"/>
      <c r="AA597"/>
      <c r="AB597"/>
      <c r="AC597"/>
      <c r="AD597"/>
      <c r="AE597"/>
      <c r="AF597"/>
      <c r="AG597"/>
      <c r="AH597"/>
    </row>
    <row r="598" spans="1:34" s="10" customFormat="1" x14ac:dyDescent="0.2">
      <c r="A598" s="1"/>
      <c r="B598" s="102"/>
      <c r="C598" s="3"/>
      <c r="D598" s="4"/>
      <c r="E598" s="4"/>
      <c r="F598" s="103"/>
      <c r="G598" s="4"/>
      <c r="H598" s="3"/>
      <c r="I598" s="4"/>
      <c r="J598" s="3"/>
      <c r="K598" s="5"/>
      <c r="L598" s="3"/>
      <c r="M598" s="4"/>
      <c r="N598" s="3"/>
      <c r="O598" s="4"/>
      <c r="P598" s="3"/>
      <c r="Q598" s="4"/>
      <c r="R598" s="3"/>
      <c r="S598"/>
      <c r="T598"/>
      <c r="U598"/>
      <c r="V598"/>
      <c r="W598"/>
      <c r="X598"/>
      <c r="Y598"/>
      <c r="Z598"/>
      <c r="AA598"/>
      <c r="AB598"/>
      <c r="AC598"/>
      <c r="AD598"/>
      <c r="AE598"/>
      <c r="AF598"/>
      <c r="AG598"/>
      <c r="AH598"/>
    </row>
    <row r="599" spans="1:34" s="10" customFormat="1" x14ac:dyDescent="0.2">
      <c r="A599" s="1"/>
      <c r="B599" s="102"/>
      <c r="C599" s="3"/>
      <c r="D599" s="4"/>
      <c r="E599" s="4"/>
      <c r="F599" s="103"/>
      <c r="G599" s="4"/>
      <c r="H599" s="3"/>
      <c r="I599" s="4"/>
      <c r="J599" s="3"/>
      <c r="K599" s="5"/>
      <c r="L599" s="3"/>
      <c r="M599" s="4"/>
      <c r="N599" s="3"/>
      <c r="O599" s="4"/>
      <c r="P599" s="3"/>
      <c r="Q599" s="4"/>
      <c r="R599" s="3"/>
      <c r="S599"/>
      <c r="T599"/>
      <c r="U599"/>
      <c r="V599"/>
      <c r="W599"/>
      <c r="X599"/>
      <c r="Y599"/>
      <c r="Z599"/>
      <c r="AA599"/>
      <c r="AB599"/>
      <c r="AC599"/>
      <c r="AD599"/>
      <c r="AE599"/>
      <c r="AF599"/>
      <c r="AG599"/>
      <c r="AH599"/>
    </row>
    <row r="600" spans="1:34" s="10" customFormat="1" x14ac:dyDescent="0.2">
      <c r="A600" s="1"/>
      <c r="B600" s="102"/>
      <c r="C600" s="3"/>
      <c r="D600" s="4"/>
      <c r="E600" s="4"/>
      <c r="F600" s="103"/>
      <c r="G600" s="4"/>
      <c r="H600" s="3"/>
      <c r="I600" s="4"/>
      <c r="J600" s="3"/>
      <c r="K600" s="5"/>
      <c r="L600" s="3"/>
      <c r="M600" s="4"/>
      <c r="N600" s="3"/>
      <c r="O600" s="4"/>
      <c r="P600" s="3"/>
      <c r="Q600" s="4"/>
      <c r="R600" s="3"/>
      <c r="S600"/>
      <c r="T600"/>
      <c r="U600"/>
      <c r="V600"/>
      <c r="W600"/>
      <c r="X600"/>
      <c r="Y600"/>
      <c r="Z600"/>
      <c r="AA600"/>
      <c r="AB600"/>
      <c r="AC600"/>
      <c r="AD600"/>
      <c r="AE600"/>
      <c r="AF600"/>
      <c r="AG600"/>
      <c r="AH600"/>
    </row>
    <row r="601" spans="1:34" s="10" customFormat="1" x14ac:dyDescent="0.2">
      <c r="A601" s="1"/>
      <c r="B601" s="102"/>
      <c r="C601" s="3"/>
      <c r="D601" s="4"/>
      <c r="E601" s="4"/>
      <c r="F601" s="103"/>
      <c r="G601" s="4"/>
      <c r="H601" s="3"/>
      <c r="I601" s="4"/>
      <c r="J601" s="3"/>
      <c r="K601" s="5"/>
      <c r="L601" s="3"/>
      <c r="M601" s="4"/>
      <c r="N601" s="3"/>
      <c r="O601" s="4"/>
      <c r="P601" s="3"/>
      <c r="Q601" s="4"/>
      <c r="R601" s="3"/>
      <c r="S601"/>
      <c r="T601"/>
      <c r="U601"/>
      <c r="V601"/>
      <c r="W601"/>
      <c r="X601"/>
      <c r="Y601"/>
      <c r="Z601"/>
      <c r="AA601"/>
      <c r="AB601"/>
      <c r="AC601"/>
      <c r="AD601"/>
      <c r="AE601"/>
      <c r="AF601"/>
      <c r="AG601"/>
      <c r="AH601"/>
    </row>
    <row r="602" spans="1:34" s="10" customFormat="1" x14ac:dyDescent="0.2">
      <c r="A602" s="1"/>
      <c r="B602" s="102"/>
      <c r="C602" s="3"/>
      <c r="D602" s="4"/>
      <c r="E602" s="4"/>
      <c r="F602" s="103"/>
      <c r="G602" s="4"/>
      <c r="H602" s="3"/>
      <c r="I602" s="4"/>
      <c r="J602" s="3"/>
      <c r="K602" s="5"/>
      <c r="L602" s="3"/>
      <c r="M602" s="4"/>
      <c r="N602" s="3"/>
      <c r="O602" s="4"/>
      <c r="P602" s="3"/>
      <c r="Q602" s="4"/>
      <c r="R602" s="3"/>
      <c r="S602"/>
      <c r="T602"/>
      <c r="U602"/>
      <c r="V602"/>
      <c r="W602"/>
      <c r="X602"/>
      <c r="Y602"/>
      <c r="Z602"/>
      <c r="AA602"/>
      <c r="AB602"/>
      <c r="AC602"/>
      <c r="AD602"/>
      <c r="AE602"/>
      <c r="AF602"/>
      <c r="AG602"/>
      <c r="AH602"/>
    </row>
    <row r="603" spans="1:34" s="10" customFormat="1" x14ac:dyDescent="0.2">
      <c r="A603" s="1"/>
      <c r="B603" s="102"/>
      <c r="C603" s="3"/>
      <c r="D603" s="4"/>
      <c r="E603" s="4"/>
      <c r="F603" s="103"/>
      <c r="G603" s="4"/>
      <c r="H603" s="3"/>
      <c r="I603" s="4"/>
      <c r="J603" s="3"/>
      <c r="K603" s="5"/>
      <c r="L603" s="3"/>
      <c r="M603" s="4"/>
      <c r="N603" s="3"/>
      <c r="O603" s="4"/>
      <c r="P603" s="3"/>
      <c r="Q603" s="4"/>
      <c r="R603" s="3"/>
      <c r="S603"/>
      <c r="T603"/>
      <c r="U603"/>
      <c r="V603"/>
      <c r="W603"/>
      <c r="X603"/>
      <c r="Y603"/>
      <c r="Z603"/>
      <c r="AA603"/>
      <c r="AB603"/>
      <c r="AC603"/>
      <c r="AD603"/>
      <c r="AE603"/>
      <c r="AF603"/>
      <c r="AG603"/>
      <c r="AH603"/>
    </row>
    <row r="604" spans="1:34" s="10" customFormat="1" x14ac:dyDescent="0.2">
      <c r="A604" s="1"/>
      <c r="B604" s="102"/>
      <c r="C604" s="3"/>
      <c r="D604" s="4"/>
      <c r="E604" s="4"/>
      <c r="F604" s="103"/>
      <c r="G604" s="4"/>
      <c r="H604" s="3"/>
      <c r="I604" s="4"/>
      <c r="J604" s="3"/>
      <c r="K604" s="5"/>
      <c r="L604" s="3"/>
      <c r="M604" s="4"/>
      <c r="N604" s="3"/>
      <c r="O604" s="4"/>
      <c r="P604" s="3"/>
      <c r="Q604" s="4"/>
      <c r="R604" s="3"/>
      <c r="S604"/>
      <c r="T604"/>
      <c r="U604"/>
      <c r="V604"/>
      <c r="W604"/>
      <c r="X604"/>
      <c r="Y604"/>
      <c r="Z604"/>
      <c r="AA604"/>
      <c r="AB604"/>
      <c r="AC604"/>
      <c r="AD604"/>
      <c r="AE604"/>
      <c r="AF604"/>
      <c r="AG604"/>
      <c r="AH604"/>
    </row>
    <row r="605" spans="1:34" s="10" customFormat="1" x14ac:dyDescent="0.2">
      <c r="A605" s="1"/>
      <c r="B605" s="102"/>
      <c r="C605" s="3"/>
      <c r="D605" s="4"/>
      <c r="E605" s="4"/>
      <c r="F605" s="103"/>
      <c r="G605" s="4"/>
      <c r="H605" s="3"/>
      <c r="I605" s="4"/>
      <c r="J605" s="3"/>
      <c r="K605" s="5"/>
      <c r="L605" s="3"/>
      <c r="M605" s="4"/>
      <c r="N605" s="3"/>
      <c r="O605" s="4"/>
      <c r="P605" s="3"/>
      <c r="Q605" s="4"/>
      <c r="R605" s="3"/>
      <c r="S605"/>
      <c r="T605"/>
      <c r="U605"/>
      <c r="V605"/>
      <c r="W605"/>
      <c r="X605"/>
      <c r="Y605"/>
      <c r="Z605"/>
      <c r="AA605"/>
      <c r="AB605"/>
      <c r="AC605"/>
      <c r="AD605"/>
      <c r="AE605"/>
      <c r="AF605"/>
      <c r="AG605"/>
      <c r="AH605"/>
    </row>
    <row r="606" spans="1:34" s="10" customFormat="1" x14ac:dyDescent="0.2">
      <c r="A606" s="1"/>
      <c r="B606" s="102"/>
      <c r="C606" s="3"/>
      <c r="D606" s="4"/>
      <c r="E606" s="4"/>
      <c r="F606" s="103"/>
      <c r="G606" s="4"/>
      <c r="H606" s="3"/>
      <c r="I606" s="4"/>
      <c r="J606" s="3"/>
      <c r="K606" s="5"/>
      <c r="L606" s="3"/>
      <c r="M606" s="4"/>
      <c r="N606" s="3"/>
      <c r="O606" s="4"/>
      <c r="P606" s="3"/>
      <c r="Q606" s="4"/>
      <c r="R606" s="3"/>
      <c r="S606"/>
      <c r="T606"/>
      <c r="U606"/>
      <c r="V606"/>
      <c r="W606"/>
      <c r="X606"/>
      <c r="Y606"/>
      <c r="Z606"/>
      <c r="AA606"/>
      <c r="AB606"/>
      <c r="AC606"/>
      <c r="AD606"/>
      <c r="AE606"/>
      <c r="AF606"/>
      <c r="AG606"/>
      <c r="AH606"/>
    </row>
    <row r="607" spans="1:34" s="10" customFormat="1" x14ac:dyDescent="0.2">
      <c r="A607" s="1"/>
      <c r="B607" s="102"/>
      <c r="C607" s="3"/>
      <c r="D607" s="4"/>
      <c r="E607" s="4"/>
      <c r="F607" s="103"/>
      <c r="G607" s="4"/>
      <c r="H607" s="3"/>
      <c r="I607" s="4"/>
      <c r="J607" s="3"/>
      <c r="K607" s="5"/>
      <c r="L607" s="3"/>
      <c r="M607" s="4"/>
      <c r="N607" s="3"/>
      <c r="O607" s="4"/>
      <c r="P607" s="3"/>
      <c r="Q607" s="4"/>
      <c r="R607" s="3"/>
      <c r="S607"/>
      <c r="T607"/>
      <c r="U607"/>
      <c r="V607"/>
      <c r="W607"/>
      <c r="X607"/>
      <c r="Y607"/>
      <c r="Z607"/>
      <c r="AA607"/>
      <c r="AB607"/>
      <c r="AC607"/>
      <c r="AD607"/>
      <c r="AE607"/>
      <c r="AF607"/>
      <c r="AG607"/>
      <c r="AH607"/>
    </row>
    <row r="608" spans="1:34" s="10" customFormat="1" x14ac:dyDescent="0.2">
      <c r="A608" s="1"/>
      <c r="B608" s="102"/>
      <c r="C608" s="3"/>
      <c r="D608" s="4"/>
      <c r="E608" s="4"/>
      <c r="F608" s="103"/>
      <c r="G608" s="4"/>
      <c r="H608" s="3"/>
      <c r="I608" s="4"/>
      <c r="J608" s="3"/>
      <c r="K608" s="5"/>
      <c r="L608" s="3"/>
      <c r="M608" s="4"/>
      <c r="N608" s="3"/>
      <c r="O608" s="4"/>
      <c r="P608" s="3"/>
      <c r="Q608" s="4"/>
      <c r="R608" s="3"/>
      <c r="S608"/>
      <c r="T608"/>
      <c r="U608"/>
      <c r="V608"/>
      <c r="W608"/>
      <c r="X608"/>
      <c r="Y608"/>
      <c r="Z608"/>
      <c r="AA608"/>
      <c r="AB608"/>
      <c r="AC608"/>
      <c r="AD608"/>
      <c r="AE608"/>
      <c r="AF608"/>
      <c r="AG608"/>
      <c r="AH608"/>
    </row>
    <row r="609" spans="1:34" s="10" customFormat="1" x14ac:dyDescent="0.2">
      <c r="A609" s="1"/>
      <c r="B609" s="102"/>
      <c r="C609" s="3"/>
      <c r="D609" s="4"/>
      <c r="E609" s="4"/>
      <c r="F609" s="103"/>
      <c r="G609" s="4"/>
      <c r="H609" s="3"/>
      <c r="I609" s="4"/>
      <c r="J609" s="3"/>
      <c r="K609" s="5"/>
      <c r="L609" s="3"/>
      <c r="M609" s="4"/>
      <c r="N609" s="3"/>
      <c r="O609" s="4"/>
      <c r="P609" s="3"/>
      <c r="Q609" s="4"/>
      <c r="R609" s="3"/>
      <c r="S609"/>
      <c r="T609"/>
      <c r="U609"/>
      <c r="V609"/>
      <c r="W609"/>
      <c r="X609"/>
      <c r="Y609"/>
      <c r="Z609"/>
      <c r="AA609"/>
      <c r="AB609"/>
      <c r="AC609"/>
      <c r="AD609"/>
      <c r="AE609"/>
      <c r="AF609"/>
      <c r="AG609"/>
      <c r="AH609"/>
    </row>
    <row r="610" spans="1:34" s="10" customFormat="1" x14ac:dyDescent="0.2">
      <c r="A610" s="1"/>
      <c r="B610" s="102"/>
      <c r="C610" s="3"/>
      <c r="D610" s="4"/>
      <c r="E610" s="4"/>
      <c r="F610" s="103"/>
      <c r="G610" s="4"/>
      <c r="H610" s="3"/>
      <c r="I610" s="4"/>
      <c r="J610" s="3"/>
      <c r="K610" s="5"/>
      <c r="L610" s="3"/>
      <c r="M610" s="4"/>
      <c r="N610" s="3"/>
      <c r="O610" s="4"/>
      <c r="P610" s="3"/>
      <c r="Q610" s="4"/>
      <c r="R610" s="3"/>
      <c r="S610"/>
      <c r="T610"/>
      <c r="U610"/>
      <c r="V610"/>
      <c r="W610"/>
      <c r="X610"/>
      <c r="Y610"/>
      <c r="Z610"/>
      <c r="AA610"/>
      <c r="AB610"/>
      <c r="AC610"/>
      <c r="AD610"/>
      <c r="AE610"/>
      <c r="AF610"/>
      <c r="AG610"/>
      <c r="AH610"/>
    </row>
    <row r="611" spans="1:34" s="10" customFormat="1" x14ac:dyDescent="0.2">
      <c r="A611" s="1"/>
      <c r="B611" s="102"/>
      <c r="C611" s="3"/>
      <c r="D611" s="4"/>
      <c r="E611" s="4"/>
      <c r="F611" s="103"/>
      <c r="G611" s="4"/>
      <c r="H611" s="3"/>
      <c r="I611" s="4"/>
      <c r="J611" s="3"/>
      <c r="K611" s="5"/>
      <c r="L611" s="3"/>
      <c r="M611" s="4"/>
      <c r="N611" s="3"/>
      <c r="O611" s="4"/>
      <c r="P611" s="3"/>
      <c r="Q611" s="4"/>
      <c r="R611" s="3"/>
      <c r="S611"/>
      <c r="T611"/>
      <c r="U611"/>
      <c r="V611"/>
      <c r="W611"/>
      <c r="X611"/>
      <c r="Y611"/>
      <c r="Z611"/>
      <c r="AA611"/>
      <c r="AB611"/>
      <c r="AC611"/>
      <c r="AD611"/>
      <c r="AE611"/>
      <c r="AF611"/>
      <c r="AG611"/>
      <c r="AH611"/>
    </row>
    <row r="612" spans="1:34" s="10" customFormat="1" x14ac:dyDescent="0.2">
      <c r="A612" s="1"/>
      <c r="B612" s="102"/>
      <c r="C612" s="3"/>
      <c r="D612" s="4"/>
      <c r="E612" s="4"/>
      <c r="F612" s="103"/>
      <c r="G612" s="4"/>
      <c r="H612" s="3"/>
      <c r="I612" s="4"/>
      <c r="J612" s="3"/>
      <c r="K612" s="5"/>
      <c r="L612" s="3"/>
      <c r="M612" s="4"/>
      <c r="N612" s="3"/>
      <c r="O612" s="4"/>
      <c r="P612" s="3"/>
      <c r="Q612" s="4"/>
      <c r="R612" s="3"/>
      <c r="S612"/>
      <c r="T612"/>
      <c r="U612"/>
      <c r="V612"/>
      <c r="W612"/>
      <c r="X612"/>
      <c r="Y612"/>
      <c r="Z612"/>
      <c r="AA612"/>
      <c r="AB612"/>
      <c r="AC612"/>
      <c r="AD612"/>
      <c r="AE612"/>
      <c r="AF612"/>
      <c r="AG612"/>
      <c r="AH612"/>
    </row>
    <row r="613" spans="1:34" s="10" customFormat="1" x14ac:dyDescent="0.2">
      <c r="A613" s="1"/>
      <c r="B613" s="102"/>
      <c r="C613" s="3"/>
      <c r="D613" s="4"/>
      <c r="E613" s="4"/>
      <c r="F613" s="103"/>
      <c r="G613" s="4"/>
      <c r="H613" s="3"/>
      <c r="I613" s="4"/>
      <c r="J613" s="3"/>
      <c r="K613" s="5"/>
      <c r="L613" s="3"/>
      <c r="M613" s="4"/>
      <c r="N613" s="3"/>
      <c r="O613" s="4"/>
      <c r="P613" s="3"/>
      <c r="Q613" s="4"/>
      <c r="R613" s="3"/>
      <c r="S613"/>
      <c r="T613"/>
      <c r="U613"/>
      <c r="V613"/>
      <c r="W613"/>
      <c r="X613"/>
      <c r="Y613"/>
      <c r="Z613"/>
      <c r="AA613"/>
      <c r="AB613"/>
      <c r="AC613"/>
      <c r="AD613"/>
      <c r="AE613"/>
      <c r="AF613"/>
      <c r="AG613"/>
      <c r="AH613"/>
    </row>
    <row r="614" spans="1:34" s="10" customFormat="1" x14ac:dyDescent="0.2">
      <c r="A614" s="1"/>
      <c r="B614" s="102"/>
      <c r="C614" s="3"/>
      <c r="D614" s="4"/>
      <c r="E614" s="4"/>
      <c r="F614" s="103"/>
      <c r="G614" s="4"/>
      <c r="H614" s="3"/>
      <c r="I614" s="4"/>
      <c r="J614" s="3"/>
      <c r="K614" s="5"/>
      <c r="L614" s="3"/>
      <c r="M614" s="4"/>
      <c r="N614" s="3"/>
      <c r="O614" s="4"/>
      <c r="P614" s="3"/>
      <c r="Q614" s="4"/>
      <c r="R614" s="3"/>
      <c r="S614"/>
      <c r="T614"/>
      <c r="U614"/>
      <c r="V614"/>
      <c r="W614"/>
      <c r="X614"/>
      <c r="Y614"/>
      <c r="Z614"/>
      <c r="AA614"/>
      <c r="AB614"/>
      <c r="AC614"/>
      <c r="AD614"/>
      <c r="AE614"/>
      <c r="AF614"/>
      <c r="AG614"/>
      <c r="AH614"/>
    </row>
    <row r="615" spans="1:34" s="10" customFormat="1" x14ac:dyDescent="0.2">
      <c r="A615" s="1"/>
      <c r="B615" s="102"/>
      <c r="C615" s="3"/>
      <c r="D615" s="4"/>
      <c r="E615" s="4"/>
      <c r="F615" s="103"/>
      <c r="G615" s="4"/>
      <c r="H615" s="3"/>
      <c r="I615" s="4"/>
      <c r="J615" s="3"/>
      <c r="K615" s="5"/>
      <c r="L615" s="3"/>
      <c r="M615" s="4"/>
      <c r="N615" s="3"/>
      <c r="O615" s="4"/>
      <c r="P615" s="3"/>
      <c r="Q615" s="4"/>
      <c r="R615" s="3"/>
      <c r="S615"/>
      <c r="T615"/>
      <c r="U615"/>
      <c r="V615"/>
      <c r="W615"/>
      <c r="X615"/>
      <c r="Y615"/>
      <c r="Z615"/>
      <c r="AA615"/>
      <c r="AB615"/>
      <c r="AC615"/>
      <c r="AD615"/>
      <c r="AE615"/>
      <c r="AF615"/>
      <c r="AG615"/>
      <c r="AH615"/>
    </row>
    <row r="616" spans="1:34" s="10" customFormat="1" x14ac:dyDescent="0.2">
      <c r="A616" s="1"/>
      <c r="B616" s="102"/>
      <c r="C616" s="3"/>
      <c r="D616" s="4"/>
      <c r="E616" s="4"/>
      <c r="F616" s="103"/>
      <c r="G616" s="4"/>
      <c r="H616" s="3"/>
      <c r="I616" s="4"/>
      <c r="J616" s="3"/>
      <c r="K616" s="5"/>
      <c r="L616" s="3"/>
      <c r="M616" s="4"/>
      <c r="N616" s="3"/>
      <c r="O616" s="4"/>
      <c r="P616" s="3"/>
      <c r="Q616" s="4"/>
      <c r="R616" s="3"/>
      <c r="S616"/>
      <c r="T616"/>
      <c r="U616"/>
      <c r="V616"/>
      <c r="W616"/>
      <c r="X616"/>
      <c r="Y616"/>
      <c r="Z616"/>
      <c r="AA616"/>
      <c r="AB616"/>
      <c r="AC616"/>
      <c r="AD616"/>
      <c r="AE616"/>
      <c r="AF616"/>
      <c r="AG616"/>
      <c r="AH616"/>
    </row>
    <row r="617" spans="1:34" s="10" customFormat="1" x14ac:dyDescent="0.2">
      <c r="A617" s="1"/>
      <c r="B617" s="102"/>
      <c r="C617" s="3"/>
      <c r="D617" s="4"/>
      <c r="E617" s="4"/>
      <c r="F617" s="103"/>
      <c r="G617" s="4"/>
      <c r="H617" s="3"/>
      <c r="I617" s="4"/>
      <c r="J617" s="3"/>
      <c r="K617" s="5"/>
      <c r="L617" s="3"/>
      <c r="M617" s="4"/>
      <c r="N617" s="3"/>
      <c r="O617" s="4"/>
      <c r="P617" s="3"/>
      <c r="Q617" s="4"/>
      <c r="R617" s="3"/>
      <c r="S617"/>
      <c r="T617"/>
      <c r="U617"/>
      <c r="V617"/>
      <c r="W617"/>
      <c r="X617"/>
      <c r="Y617"/>
      <c r="Z617"/>
      <c r="AA617"/>
      <c r="AB617"/>
      <c r="AC617"/>
      <c r="AD617"/>
      <c r="AE617"/>
      <c r="AF617"/>
      <c r="AG617"/>
      <c r="AH617"/>
    </row>
    <row r="618" spans="1:34" s="10" customFormat="1" x14ac:dyDescent="0.2">
      <c r="A618" s="1"/>
      <c r="B618" s="102"/>
      <c r="C618" s="3"/>
      <c r="D618" s="4"/>
      <c r="E618" s="4"/>
      <c r="F618" s="103"/>
      <c r="G618" s="4"/>
      <c r="H618" s="3"/>
      <c r="I618" s="4"/>
      <c r="J618" s="3"/>
      <c r="K618" s="5"/>
      <c r="L618" s="3"/>
      <c r="M618" s="4"/>
      <c r="N618" s="3"/>
      <c r="O618" s="4"/>
      <c r="P618" s="3"/>
      <c r="Q618" s="4"/>
      <c r="R618" s="3"/>
      <c r="S618"/>
      <c r="T618"/>
      <c r="U618"/>
      <c r="V618"/>
      <c r="W618"/>
      <c r="X618"/>
      <c r="Y618"/>
      <c r="Z618"/>
      <c r="AA618"/>
      <c r="AB618"/>
      <c r="AC618"/>
      <c r="AD618"/>
      <c r="AE618"/>
      <c r="AF618"/>
      <c r="AG618"/>
      <c r="AH618"/>
    </row>
    <row r="619" spans="1:34" s="10" customFormat="1" x14ac:dyDescent="0.2">
      <c r="A619" s="1"/>
      <c r="B619" s="102"/>
      <c r="C619" s="3"/>
      <c r="D619" s="4"/>
      <c r="E619" s="4"/>
      <c r="F619" s="103"/>
      <c r="G619" s="4"/>
      <c r="H619" s="3"/>
      <c r="I619" s="4"/>
      <c r="J619" s="3"/>
      <c r="K619" s="5"/>
      <c r="L619" s="3"/>
      <c r="M619" s="4"/>
      <c r="N619" s="3"/>
      <c r="O619" s="4"/>
      <c r="P619" s="3"/>
      <c r="Q619" s="4"/>
      <c r="R619" s="3"/>
      <c r="S619"/>
      <c r="T619"/>
      <c r="U619"/>
      <c r="V619"/>
      <c r="W619"/>
      <c r="X619"/>
      <c r="Y619"/>
      <c r="Z619"/>
      <c r="AA619"/>
      <c r="AB619"/>
      <c r="AC619"/>
      <c r="AD619"/>
      <c r="AE619"/>
      <c r="AF619"/>
      <c r="AG619"/>
      <c r="AH619"/>
    </row>
    <row r="620" spans="1:34" s="10" customFormat="1" x14ac:dyDescent="0.2">
      <c r="A620" s="1"/>
      <c r="B620" s="102"/>
      <c r="C620" s="3"/>
      <c r="D620" s="4"/>
      <c r="E620" s="4"/>
      <c r="F620" s="103"/>
      <c r="G620" s="4"/>
      <c r="H620" s="3"/>
      <c r="I620" s="4"/>
      <c r="J620" s="3"/>
      <c r="K620" s="5"/>
      <c r="L620" s="3"/>
      <c r="M620" s="4"/>
      <c r="N620" s="3"/>
      <c r="O620" s="4"/>
      <c r="P620" s="3"/>
      <c r="Q620" s="4"/>
      <c r="R620" s="3"/>
      <c r="S620"/>
      <c r="T620"/>
      <c r="U620"/>
      <c r="V620"/>
      <c r="W620"/>
      <c r="X620"/>
      <c r="Y620"/>
      <c r="Z620"/>
      <c r="AA620"/>
      <c r="AB620"/>
      <c r="AC620"/>
      <c r="AD620"/>
      <c r="AE620"/>
      <c r="AF620"/>
      <c r="AG620"/>
      <c r="AH620"/>
    </row>
    <row r="621" spans="1:34" s="10" customFormat="1" x14ac:dyDescent="0.2">
      <c r="A621" s="1"/>
      <c r="B621" s="102"/>
      <c r="C621" s="3"/>
      <c r="D621" s="4"/>
      <c r="E621" s="4"/>
      <c r="F621" s="103"/>
      <c r="G621" s="4"/>
      <c r="H621" s="3"/>
      <c r="I621" s="4"/>
      <c r="J621" s="3"/>
      <c r="K621" s="5"/>
      <c r="L621" s="3"/>
      <c r="M621" s="4"/>
      <c r="N621" s="3"/>
      <c r="O621" s="4"/>
      <c r="P621" s="3"/>
      <c r="Q621" s="4"/>
      <c r="R621" s="3"/>
      <c r="S621"/>
      <c r="T621"/>
      <c r="U621"/>
      <c r="V621"/>
      <c r="W621"/>
      <c r="X621"/>
      <c r="Y621"/>
      <c r="Z621"/>
      <c r="AA621"/>
      <c r="AB621"/>
      <c r="AC621"/>
      <c r="AD621"/>
      <c r="AE621"/>
      <c r="AF621"/>
      <c r="AG621"/>
      <c r="AH621"/>
    </row>
    <row r="622" spans="1:34" s="10" customFormat="1" x14ac:dyDescent="0.2">
      <c r="A622" s="1"/>
      <c r="B622" s="102"/>
      <c r="C622" s="3"/>
      <c r="D622" s="4"/>
      <c r="E622" s="4"/>
      <c r="F622" s="103"/>
      <c r="G622" s="4"/>
      <c r="H622" s="3"/>
      <c r="I622" s="4"/>
      <c r="J622" s="3"/>
      <c r="K622" s="5"/>
      <c r="L622" s="3"/>
      <c r="M622" s="4"/>
      <c r="N622" s="3"/>
      <c r="O622" s="4"/>
      <c r="P622" s="3"/>
      <c r="Q622" s="4"/>
      <c r="R622" s="3"/>
      <c r="S622"/>
      <c r="T622"/>
      <c r="U622"/>
      <c r="V622"/>
      <c r="W622"/>
      <c r="X622"/>
      <c r="Y622"/>
      <c r="Z622"/>
      <c r="AA622"/>
      <c r="AB622"/>
      <c r="AC622"/>
      <c r="AD622"/>
      <c r="AE622"/>
      <c r="AF622"/>
      <c r="AG622"/>
      <c r="AH622"/>
    </row>
    <row r="623" spans="1:34" s="10" customFormat="1" x14ac:dyDescent="0.2">
      <c r="A623" s="1"/>
      <c r="B623" s="102"/>
      <c r="C623" s="3"/>
      <c r="D623" s="4"/>
      <c r="E623" s="4"/>
      <c r="F623" s="103"/>
      <c r="G623" s="4"/>
      <c r="H623" s="3"/>
      <c r="I623" s="4"/>
      <c r="J623" s="3"/>
      <c r="K623" s="5"/>
      <c r="L623" s="3"/>
      <c r="M623" s="4"/>
      <c r="N623" s="3"/>
      <c r="O623" s="4"/>
      <c r="P623" s="3"/>
      <c r="Q623" s="4"/>
      <c r="R623" s="3"/>
      <c r="S623"/>
      <c r="T623"/>
      <c r="U623"/>
      <c r="V623"/>
      <c r="W623"/>
      <c r="X623"/>
      <c r="Y623"/>
      <c r="Z623"/>
      <c r="AA623"/>
      <c r="AB623"/>
      <c r="AC623"/>
      <c r="AD623"/>
      <c r="AE623"/>
      <c r="AF623"/>
      <c r="AG623"/>
      <c r="AH623"/>
    </row>
    <row r="624" spans="1:34" s="10" customFormat="1" x14ac:dyDescent="0.2">
      <c r="A624" s="1"/>
      <c r="B624" s="102"/>
      <c r="C624" s="3"/>
      <c r="D624" s="4"/>
      <c r="E624" s="4"/>
      <c r="F624" s="103"/>
      <c r="G624" s="4"/>
      <c r="H624" s="3"/>
      <c r="I624" s="4"/>
      <c r="J624" s="3"/>
      <c r="K624" s="5"/>
      <c r="L624" s="3"/>
      <c r="M624" s="4"/>
      <c r="N624" s="3"/>
      <c r="O624" s="4"/>
      <c r="P624" s="3"/>
      <c r="Q624" s="4"/>
      <c r="R624" s="3"/>
      <c r="S624"/>
      <c r="T624"/>
      <c r="U624"/>
      <c r="V624"/>
      <c r="W624"/>
      <c r="X624"/>
      <c r="Y624"/>
      <c r="Z624"/>
      <c r="AA624"/>
      <c r="AB624"/>
      <c r="AC624"/>
      <c r="AD624"/>
      <c r="AE624"/>
      <c r="AF624"/>
      <c r="AG624"/>
      <c r="AH624"/>
    </row>
    <row r="625" spans="1:34" s="10" customFormat="1" x14ac:dyDescent="0.2">
      <c r="A625" s="1"/>
      <c r="B625" s="102"/>
      <c r="C625" s="3"/>
      <c r="D625" s="4"/>
      <c r="E625" s="4"/>
      <c r="F625" s="103"/>
      <c r="G625" s="4"/>
      <c r="H625" s="3"/>
      <c r="I625" s="4"/>
      <c r="J625" s="3"/>
      <c r="K625" s="5"/>
      <c r="L625" s="3"/>
      <c r="M625" s="4"/>
      <c r="N625" s="3"/>
      <c r="O625" s="4"/>
      <c r="P625" s="3"/>
      <c r="Q625" s="4"/>
      <c r="R625" s="3"/>
      <c r="S625"/>
      <c r="T625"/>
      <c r="U625"/>
      <c r="V625"/>
      <c r="W625"/>
      <c r="X625"/>
      <c r="Y625"/>
      <c r="Z625"/>
      <c r="AA625"/>
      <c r="AB625"/>
      <c r="AC625"/>
      <c r="AD625"/>
      <c r="AE625"/>
      <c r="AF625"/>
      <c r="AG625"/>
      <c r="AH625"/>
    </row>
    <row r="626" spans="1:34" s="10" customFormat="1" x14ac:dyDescent="0.2">
      <c r="A626" s="1"/>
      <c r="B626" s="102"/>
      <c r="C626" s="3"/>
      <c r="D626" s="4"/>
      <c r="E626" s="4"/>
      <c r="F626" s="103"/>
      <c r="G626" s="4"/>
      <c r="H626" s="3"/>
      <c r="I626" s="4"/>
      <c r="J626" s="3"/>
      <c r="K626" s="5"/>
      <c r="L626" s="3"/>
      <c r="M626" s="4"/>
      <c r="N626" s="3"/>
      <c r="O626" s="4"/>
      <c r="P626" s="3"/>
      <c r="Q626" s="4"/>
      <c r="R626" s="3"/>
      <c r="S626"/>
      <c r="T626"/>
      <c r="U626"/>
      <c r="V626"/>
      <c r="W626"/>
      <c r="X626"/>
      <c r="Y626"/>
      <c r="Z626"/>
      <c r="AA626"/>
      <c r="AB626"/>
      <c r="AC626"/>
      <c r="AD626"/>
      <c r="AE626"/>
      <c r="AF626"/>
      <c r="AG626"/>
      <c r="AH626"/>
    </row>
    <row r="627" spans="1:34" s="10" customFormat="1" x14ac:dyDescent="0.2">
      <c r="A627" s="1"/>
      <c r="B627" s="102"/>
      <c r="C627" s="3"/>
      <c r="D627" s="4"/>
      <c r="E627" s="4"/>
      <c r="F627" s="103"/>
      <c r="G627" s="4"/>
      <c r="H627" s="3"/>
      <c r="I627" s="4"/>
      <c r="J627" s="3"/>
      <c r="K627" s="5"/>
      <c r="L627" s="3"/>
      <c r="M627" s="4"/>
      <c r="N627" s="3"/>
      <c r="O627" s="4"/>
      <c r="P627" s="3"/>
      <c r="Q627" s="4"/>
      <c r="R627" s="3"/>
      <c r="S627"/>
      <c r="T627"/>
      <c r="U627"/>
      <c r="V627"/>
      <c r="W627"/>
      <c r="X627"/>
      <c r="Y627"/>
      <c r="Z627"/>
      <c r="AA627"/>
      <c r="AB627"/>
      <c r="AC627"/>
      <c r="AD627"/>
      <c r="AE627"/>
      <c r="AF627"/>
      <c r="AG627"/>
      <c r="AH627"/>
    </row>
    <row r="628" spans="1:34" s="10" customFormat="1" x14ac:dyDescent="0.2">
      <c r="A628" s="1"/>
      <c r="B628" s="102"/>
      <c r="C628" s="3"/>
      <c r="D628" s="4"/>
      <c r="E628" s="4"/>
      <c r="F628" s="103"/>
      <c r="G628" s="4"/>
      <c r="H628" s="3"/>
      <c r="I628" s="4"/>
      <c r="J628" s="3"/>
      <c r="K628" s="5"/>
      <c r="L628" s="3"/>
      <c r="M628" s="4"/>
      <c r="N628" s="3"/>
      <c r="O628" s="4"/>
      <c r="P628" s="3"/>
      <c r="Q628" s="4"/>
      <c r="R628" s="3"/>
      <c r="S628"/>
      <c r="T628"/>
      <c r="U628"/>
      <c r="V628"/>
      <c r="W628"/>
      <c r="X628"/>
      <c r="Y628"/>
      <c r="Z628"/>
      <c r="AA628"/>
      <c r="AB628"/>
      <c r="AC628"/>
      <c r="AD628"/>
      <c r="AE628"/>
      <c r="AF628"/>
      <c r="AG628"/>
      <c r="AH628"/>
    </row>
    <row r="629" spans="1:34" s="10" customFormat="1" x14ac:dyDescent="0.2">
      <c r="A629" s="1"/>
      <c r="B629" s="102"/>
      <c r="C629" s="3"/>
      <c r="D629" s="4"/>
      <c r="E629" s="4"/>
      <c r="F629" s="103"/>
      <c r="G629" s="4"/>
      <c r="H629" s="3"/>
      <c r="I629" s="4"/>
      <c r="J629" s="3"/>
      <c r="K629" s="5"/>
      <c r="L629" s="3"/>
      <c r="M629" s="4"/>
      <c r="N629" s="3"/>
      <c r="O629" s="4"/>
      <c r="P629" s="3"/>
      <c r="Q629" s="4"/>
      <c r="R629" s="3"/>
      <c r="S629"/>
      <c r="T629"/>
      <c r="U629"/>
      <c r="V629"/>
      <c r="W629"/>
      <c r="X629"/>
      <c r="Y629"/>
      <c r="Z629"/>
      <c r="AA629"/>
      <c r="AB629"/>
      <c r="AC629"/>
      <c r="AD629"/>
      <c r="AE629"/>
      <c r="AF629"/>
      <c r="AG629"/>
      <c r="AH629"/>
    </row>
    <row r="630" spans="1:34" s="10" customFormat="1" x14ac:dyDescent="0.2">
      <c r="A630" s="1"/>
      <c r="B630" s="102"/>
      <c r="C630" s="3"/>
      <c r="D630" s="4"/>
      <c r="E630" s="4"/>
      <c r="F630" s="103"/>
      <c r="G630" s="4"/>
      <c r="H630" s="3"/>
      <c r="I630" s="4"/>
      <c r="J630" s="3"/>
      <c r="K630" s="5"/>
      <c r="L630" s="3"/>
      <c r="M630" s="4"/>
      <c r="N630" s="3"/>
      <c r="O630" s="4"/>
      <c r="P630" s="3"/>
      <c r="Q630" s="4"/>
      <c r="R630" s="3"/>
      <c r="S630"/>
      <c r="T630"/>
      <c r="U630"/>
      <c r="V630"/>
      <c r="W630"/>
      <c r="X630"/>
      <c r="Y630"/>
      <c r="Z630"/>
      <c r="AA630"/>
      <c r="AB630"/>
      <c r="AC630"/>
      <c r="AD630"/>
      <c r="AE630"/>
      <c r="AF630"/>
      <c r="AG630"/>
      <c r="AH630"/>
    </row>
    <row r="631" spans="1:34" s="10" customFormat="1" x14ac:dyDescent="0.2">
      <c r="A631" s="1"/>
      <c r="B631" s="102"/>
      <c r="C631" s="3"/>
      <c r="D631" s="4"/>
      <c r="E631" s="4"/>
      <c r="F631" s="103"/>
      <c r="G631" s="4"/>
      <c r="H631" s="3"/>
      <c r="I631" s="4"/>
      <c r="J631" s="3"/>
      <c r="K631" s="5"/>
      <c r="L631" s="3"/>
      <c r="M631" s="4"/>
      <c r="N631" s="3"/>
      <c r="O631" s="4"/>
      <c r="P631" s="3"/>
      <c r="Q631" s="4"/>
      <c r="R631" s="3"/>
      <c r="S631"/>
      <c r="T631"/>
      <c r="U631"/>
      <c r="V631"/>
      <c r="W631"/>
      <c r="X631"/>
      <c r="Y631"/>
      <c r="Z631"/>
      <c r="AA631"/>
      <c r="AB631"/>
      <c r="AC631"/>
      <c r="AD631"/>
      <c r="AE631"/>
      <c r="AF631"/>
      <c r="AG631"/>
      <c r="AH631"/>
    </row>
    <row r="632" spans="1:34" s="10" customFormat="1" x14ac:dyDescent="0.2">
      <c r="A632" s="1"/>
      <c r="B632" s="102"/>
      <c r="C632" s="3"/>
      <c r="D632" s="4"/>
      <c r="E632" s="4"/>
      <c r="F632" s="103"/>
      <c r="G632" s="4"/>
      <c r="H632" s="3"/>
      <c r="I632" s="4"/>
      <c r="J632" s="3"/>
      <c r="K632" s="5"/>
      <c r="L632" s="3"/>
      <c r="M632" s="4"/>
      <c r="N632" s="3"/>
      <c r="O632" s="4"/>
      <c r="P632" s="3"/>
      <c r="Q632" s="4"/>
      <c r="R632" s="3"/>
      <c r="S632"/>
      <c r="T632"/>
      <c r="U632"/>
      <c r="V632"/>
      <c r="W632"/>
      <c r="X632"/>
      <c r="Y632"/>
      <c r="Z632"/>
      <c r="AA632"/>
      <c r="AB632"/>
      <c r="AC632"/>
      <c r="AD632"/>
      <c r="AE632"/>
      <c r="AF632"/>
      <c r="AG632"/>
      <c r="AH632"/>
    </row>
    <row r="633" spans="1:34" s="10" customFormat="1" x14ac:dyDescent="0.2">
      <c r="A633" s="1"/>
      <c r="B633" s="102"/>
      <c r="C633" s="3"/>
      <c r="D633" s="4"/>
      <c r="E633" s="4"/>
      <c r="F633" s="103"/>
      <c r="G633" s="4"/>
      <c r="H633" s="3"/>
      <c r="I633" s="4"/>
      <c r="J633" s="3"/>
      <c r="K633" s="5"/>
      <c r="L633" s="3"/>
      <c r="M633" s="4"/>
      <c r="N633" s="3"/>
      <c r="O633" s="4"/>
      <c r="P633" s="3"/>
      <c r="Q633" s="4"/>
      <c r="R633" s="3"/>
      <c r="S633"/>
      <c r="T633"/>
      <c r="U633"/>
      <c r="V633"/>
      <c r="W633"/>
      <c r="X633"/>
      <c r="Y633"/>
      <c r="Z633"/>
      <c r="AA633"/>
      <c r="AB633"/>
      <c r="AC633"/>
      <c r="AD633"/>
      <c r="AE633"/>
      <c r="AF633"/>
      <c r="AG633"/>
      <c r="AH633"/>
    </row>
    <row r="634" spans="1:34" s="10" customFormat="1" x14ac:dyDescent="0.2">
      <c r="A634" s="1"/>
      <c r="B634" s="102"/>
      <c r="C634" s="3"/>
      <c r="D634" s="4"/>
      <c r="E634" s="4"/>
      <c r="F634" s="103"/>
      <c r="G634" s="4"/>
      <c r="H634" s="3"/>
      <c r="I634" s="4"/>
      <c r="J634" s="3"/>
      <c r="K634" s="5"/>
      <c r="L634" s="3"/>
      <c r="M634" s="4"/>
      <c r="N634" s="3"/>
      <c r="O634" s="4"/>
      <c r="P634" s="3"/>
      <c r="Q634" s="4"/>
      <c r="R634" s="3"/>
      <c r="S634"/>
      <c r="T634"/>
      <c r="U634"/>
      <c r="V634"/>
      <c r="W634"/>
      <c r="X634"/>
      <c r="Y634"/>
      <c r="Z634"/>
      <c r="AA634"/>
      <c r="AB634"/>
      <c r="AC634"/>
      <c r="AD634"/>
      <c r="AE634"/>
      <c r="AF634"/>
      <c r="AG634"/>
      <c r="AH634"/>
    </row>
    <row r="635" spans="1:34" s="10" customFormat="1" x14ac:dyDescent="0.2">
      <c r="A635" s="1"/>
      <c r="B635" s="102"/>
      <c r="C635" s="3"/>
      <c r="D635" s="4"/>
      <c r="E635" s="4"/>
      <c r="F635" s="103"/>
      <c r="G635" s="4"/>
      <c r="H635" s="3"/>
      <c r="I635" s="4"/>
      <c r="J635" s="3"/>
      <c r="K635" s="5"/>
      <c r="L635" s="3"/>
      <c r="M635" s="4"/>
      <c r="N635" s="3"/>
      <c r="O635" s="4"/>
      <c r="P635" s="3"/>
      <c r="Q635" s="4"/>
      <c r="R635" s="3"/>
      <c r="S635"/>
      <c r="T635"/>
      <c r="U635"/>
      <c r="V635"/>
      <c r="W635"/>
      <c r="X635"/>
      <c r="Y635"/>
      <c r="Z635"/>
      <c r="AA635"/>
      <c r="AB635"/>
      <c r="AC635"/>
      <c r="AD635"/>
      <c r="AE635"/>
      <c r="AF635"/>
      <c r="AG635"/>
      <c r="AH635"/>
    </row>
    <row r="636" spans="1:34" s="10" customFormat="1" x14ac:dyDescent="0.2">
      <c r="A636" s="1"/>
      <c r="B636" s="102"/>
      <c r="C636" s="3"/>
      <c r="D636" s="4"/>
      <c r="E636" s="4"/>
      <c r="F636" s="103"/>
      <c r="G636" s="4"/>
      <c r="H636" s="3"/>
      <c r="I636" s="4"/>
      <c r="J636" s="3"/>
      <c r="K636" s="5"/>
      <c r="L636" s="3"/>
      <c r="M636" s="4"/>
      <c r="N636" s="3"/>
      <c r="O636" s="4"/>
      <c r="P636" s="3"/>
      <c r="Q636" s="4"/>
      <c r="R636" s="3"/>
      <c r="S636"/>
      <c r="T636"/>
      <c r="U636"/>
      <c r="V636"/>
      <c r="W636"/>
      <c r="X636"/>
      <c r="Y636"/>
      <c r="Z636"/>
      <c r="AA636"/>
      <c r="AB636"/>
      <c r="AC636"/>
      <c r="AD636"/>
      <c r="AE636"/>
      <c r="AF636"/>
      <c r="AG636"/>
      <c r="AH636"/>
    </row>
    <row r="637" spans="1:34" s="10" customFormat="1" x14ac:dyDescent="0.2">
      <c r="A637" s="1"/>
      <c r="B637" s="102"/>
      <c r="C637" s="3"/>
      <c r="D637" s="4"/>
      <c r="E637" s="4"/>
      <c r="F637" s="103"/>
      <c r="G637" s="4"/>
      <c r="H637" s="3"/>
      <c r="I637" s="4"/>
      <c r="J637" s="3"/>
      <c r="K637" s="5"/>
      <c r="L637" s="3"/>
      <c r="M637" s="4"/>
      <c r="N637" s="3"/>
      <c r="O637" s="4"/>
      <c r="P637" s="3"/>
      <c r="Q637" s="4"/>
      <c r="R637" s="3"/>
      <c r="S637"/>
      <c r="T637"/>
      <c r="U637"/>
      <c r="V637"/>
      <c r="W637"/>
      <c r="X637"/>
      <c r="Y637"/>
      <c r="Z637"/>
      <c r="AA637"/>
      <c r="AB637"/>
      <c r="AC637"/>
      <c r="AD637"/>
      <c r="AE637"/>
      <c r="AF637"/>
      <c r="AG637"/>
      <c r="AH637"/>
    </row>
    <row r="638" spans="1:34" s="10" customFormat="1" x14ac:dyDescent="0.2">
      <c r="A638" s="1"/>
      <c r="B638" s="102"/>
      <c r="C638" s="3"/>
      <c r="D638" s="4"/>
      <c r="E638" s="4"/>
      <c r="F638" s="103"/>
      <c r="G638" s="4"/>
      <c r="H638" s="3"/>
      <c r="I638" s="4"/>
      <c r="J638" s="3"/>
      <c r="K638" s="5"/>
      <c r="L638" s="3"/>
      <c r="M638" s="4"/>
      <c r="N638" s="3"/>
      <c r="O638" s="4"/>
      <c r="P638" s="3"/>
      <c r="Q638" s="4"/>
      <c r="R638" s="3"/>
      <c r="S638"/>
      <c r="T638"/>
      <c r="U638"/>
      <c r="V638"/>
      <c r="W638"/>
      <c r="X638"/>
      <c r="Y638"/>
      <c r="Z638"/>
      <c r="AA638"/>
      <c r="AB638"/>
      <c r="AC638"/>
      <c r="AD638"/>
      <c r="AE638"/>
      <c r="AF638"/>
      <c r="AG638"/>
      <c r="AH638"/>
    </row>
    <row r="639" spans="1:34" s="10" customFormat="1" x14ac:dyDescent="0.2">
      <c r="A639" s="1"/>
      <c r="B639" s="102"/>
      <c r="C639" s="3"/>
      <c r="D639" s="4"/>
      <c r="E639" s="4"/>
      <c r="F639" s="103"/>
      <c r="G639" s="4"/>
      <c r="H639" s="3"/>
      <c r="I639" s="4"/>
      <c r="J639" s="3"/>
      <c r="K639" s="5"/>
      <c r="L639" s="3"/>
      <c r="M639" s="4"/>
      <c r="N639" s="3"/>
      <c r="O639" s="4"/>
      <c r="P639" s="3"/>
      <c r="Q639" s="4"/>
      <c r="R639" s="3"/>
      <c r="S639"/>
      <c r="T639"/>
      <c r="U639"/>
      <c r="V639"/>
      <c r="W639"/>
      <c r="X639"/>
      <c r="Y639"/>
      <c r="Z639"/>
      <c r="AA639"/>
      <c r="AB639"/>
      <c r="AC639"/>
      <c r="AD639"/>
      <c r="AE639"/>
      <c r="AF639"/>
      <c r="AG639"/>
      <c r="AH639"/>
    </row>
    <row r="640" spans="1:34" s="10" customFormat="1" x14ac:dyDescent="0.2">
      <c r="A640" s="1"/>
      <c r="B640" s="102"/>
      <c r="C640" s="3"/>
      <c r="D640" s="4"/>
      <c r="E640" s="4"/>
      <c r="F640" s="103"/>
      <c r="G640" s="4"/>
      <c r="H640" s="3"/>
      <c r="I640" s="4"/>
      <c r="J640" s="3"/>
      <c r="K640" s="5"/>
      <c r="L640" s="3"/>
      <c r="M640" s="4"/>
      <c r="N640" s="3"/>
      <c r="O640" s="4"/>
      <c r="P640" s="3"/>
      <c r="Q640" s="4"/>
      <c r="R640" s="3"/>
      <c r="S640"/>
      <c r="T640"/>
      <c r="U640"/>
      <c r="V640"/>
      <c r="W640"/>
      <c r="X640"/>
      <c r="Y640"/>
      <c r="Z640"/>
      <c r="AA640"/>
      <c r="AB640"/>
      <c r="AC640"/>
      <c r="AD640"/>
      <c r="AE640"/>
      <c r="AF640"/>
      <c r="AG640"/>
      <c r="AH640"/>
    </row>
    <row r="641" spans="1:34" s="10" customFormat="1" x14ac:dyDescent="0.2">
      <c r="A641" s="1"/>
      <c r="B641" s="102"/>
      <c r="C641" s="3"/>
      <c r="D641" s="4"/>
      <c r="E641" s="4"/>
      <c r="F641" s="103"/>
      <c r="G641" s="4"/>
      <c r="H641" s="3"/>
      <c r="I641" s="4"/>
      <c r="J641" s="3"/>
      <c r="K641" s="5"/>
      <c r="L641" s="3"/>
      <c r="M641" s="4"/>
      <c r="N641" s="3"/>
      <c r="O641" s="4"/>
      <c r="P641" s="3"/>
      <c r="Q641" s="4"/>
      <c r="R641" s="3"/>
      <c r="S641"/>
      <c r="T641"/>
      <c r="U641"/>
      <c r="V641"/>
      <c r="W641"/>
      <c r="X641"/>
      <c r="Y641"/>
      <c r="Z641"/>
      <c r="AA641"/>
      <c r="AB641"/>
      <c r="AC641"/>
      <c r="AD641"/>
      <c r="AE641"/>
      <c r="AF641"/>
      <c r="AG641"/>
      <c r="AH641"/>
    </row>
    <row r="642" spans="1:34" s="10" customFormat="1" x14ac:dyDescent="0.2">
      <c r="A642" s="1"/>
      <c r="B642" s="102"/>
      <c r="C642" s="3"/>
      <c r="D642" s="4"/>
      <c r="E642" s="4"/>
      <c r="F642" s="103"/>
      <c r="G642" s="4"/>
      <c r="H642" s="3"/>
      <c r="I642" s="4"/>
      <c r="J642" s="3"/>
      <c r="K642" s="5"/>
      <c r="L642" s="3"/>
      <c r="M642" s="4"/>
      <c r="N642" s="3"/>
      <c r="O642" s="4"/>
      <c r="P642" s="3"/>
      <c r="Q642" s="4"/>
      <c r="R642" s="3"/>
      <c r="S642"/>
      <c r="T642"/>
      <c r="U642"/>
      <c r="V642"/>
      <c r="W642"/>
      <c r="X642"/>
      <c r="Y642"/>
      <c r="Z642"/>
      <c r="AA642"/>
      <c r="AB642"/>
      <c r="AC642"/>
      <c r="AD642"/>
      <c r="AE642"/>
      <c r="AF642"/>
      <c r="AG642"/>
      <c r="AH642"/>
    </row>
    <row r="643" spans="1:34" s="10" customFormat="1" x14ac:dyDescent="0.2">
      <c r="A643" s="1"/>
      <c r="B643" s="102"/>
      <c r="C643" s="3"/>
      <c r="D643" s="4"/>
      <c r="E643" s="4"/>
      <c r="F643" s="103"/>
      <c r="G643" s="4"/>
      <c r="H643" s="3"/>
      <c r="I643" s="4"/>
      <c r="J643" s="3"/>
      <c r="K643" s="5"/>
      <c r="L643" s="3"/>
      <c r="M643" s="4"/>
      <c r="N643" s="3"/>
      <c r="O643" s="4"/>
      <c r="P643" s="3"/>
      <c r="Q643" s="4"/>
      <c r="R643" s="3"/>
      <c r="S643"/>
      <c r="T643"/>
      <c r="U643"/>
      <c r="V643"/>
      <c r="W643"/>
      <c r="X643"/>
      <c r="Y643"/>
      <c r="Z643"/>
      <c r="AA643"/>
      <c r="AB643"/>
      <c r="AC643"/>
      <c r="AD643"/>
      <c r="AE643"/>
      <c r="AF643"/>
      <c r="AG643"/>
      <c r="AH643"/>
    </row>
    <row r="644" spans="1:34" s="10" customFormat="1" x14ac:dyDescent="0.2">
      <c r="A644" s="1"/>
      <c r="B644" s="102"/>
      <c r="C644" s="3"/>
      <c r="D644" s="4"/>
      <c r="E644" s="4"/>
      <c r="F644" s="103"/>
      <c r="G644" s="4"/>
      <c r="H644" s="3"/>
      <c r="I644" s="4"/>
      <c r="J644" s="3"/>
      <c r="K644" s="5"/>
      <c r="L644" s="3"/>
      <c r="M644" s="4"/>
      <c r="N644" s="3"/>
      <c r="O644" s="4"/>
      <c r="P644" s="3"/>
      <c r="Q644" s="4"/>
      <c r="R644" s="3"/>
      <c r="S644"/>
      <c r="T644"/>
      <c r="U644"/>
      <c r="V644"/>
      <c r="W644"/>
      <c r="X644"/>
      <c r="Y644"/>
      <c r="Z644"/>
      <c r="AA644"/>
      <c r="AB644"/>
      <c r="AC644"/>
      <c r="AD644"/>
      <c r="AE644"/>
      <c r="AF644"/>
      <c r="AG644"/>
      <c r="AH644"/>
    </row>
    <row r="645" spans="1:34" s="10" customFormat="1" x14ac:dyDescent="0.2">
      <c r="A645" s="1"/>
      <c r="B645" s="102"/>
      <c r="C645" s="3"/>
      <c r="D645" s="4"/>
      <c r="E645" s="4"/>
      <c r="F645" s="103"/>
      <c r="G645" s="4"/>
      <c r="H645" s="3"/>
      <c r="I645" s="4"/>
      <c r="J645" s="3"/>
      <c r="K645" s="5"/>
      <c r="L645" s="3"/>
      <c r="M645" s="4"/>
      <c r="N645" s="3"/>
      <c r="O645" s="4"/>
      <c r="P645" s="3"/>
      <c r="Q645" s="4"/>
      <c r="R645" s="3"/>
      <c r="S645"/>
      <c r="T645"/>
      <c r="U645"/>
      <c r="V645"/>
      <c r="W645"/>
      <c r="X645"/>
      <c r="Y645"/>
      <c r="Z645"/>
      <c r="AA645"/>
      <c r="AB645"/>
      <c r="AC645"/>
      <c r="AD645"/>
      <c r="AE645"/>
      <c r="AF645"/>
      <c r="AG645"/>
      <c r="AH645"/>
    </row>
    <row r="646" spans="1:34" s="10" customFormat="1" x14ac:dyDescent="0.2">
      <c r="A646" s="1"/>
      <c r="B646" s="102"/>
      <c r="C646" s="3"/>
      <c r="D646" s="4"/>
      <c r="E646" s="4"/>
      <c r="F646" s="103"/>
      <c r="G646" s="4"/>
      <c r="H646" s="3"/>
      <c r="I646" s="4"/>
      <c r="J646" s="3"/>
      <c r="K646" s="5"/>
      <c r="L646" s="3"/>
      <c r="M646" s="4"/>
      <c r="N646" s="3"/>
      <c r="O646" s="4"/>
      <c r="P646" s="3"/>
      <c r="Q646" s="4"/>
      <c r="R646" s="3"/>
      <c r="S646"/>
      <c r="T646"/>
      <c r="U646"/>
      <c r="V646"/>
      <c r="W646"/>
      <c r="X646"/>
      <c r="Y646"/>
      <c r="Z646"/>
      <c r="AA646"/>
      <c r="AB646"/>
      <c r="AC646"/>
      <c r="AD646"/>
      <c r="AE646"/>
      <c r="AF646"/>
      <c r="AG646"/>
      <c r="AH646"/>
    </row>
    <row r="647" spans="1:34" s="10" customFormat="1" x14ac:dyDescent="0.2">
      <c r="A647" s="1"/>
      <c r="B647" s="102"/>
      <c r="C647" s="3"/>
      <c r="D647" s="4"/>
      <c r="E647" s="4"/>
      <c r="F647" s="103"/>
      <c r="G647" s="4"/>
      <c r="H647" s="3"/>
      <c r="I647" s="4"/>
      <c r="J647" s="3"/>
      <c r="K647" s="5"/>
      <c r="L647" s="3"/>
      <c r="M647" s="4"/>
      <c r="N647" s="3"/>
      <c r="O647" s="4"/>
      <c r="P647" s="3"/>
      <c r="Q647" s="4"/>
      <c r="R647" s="3"/>
      <c r="S647"/>
      <c r="T647"/>
      <c r="U647"/>
      <c r="V647"/>
      <c r="W647"/>
      <c r="X647"/>
      <c r="Y647"/>
      <c r="Z647"/>
      <c r="AA647"/>
      <c r="AB647"/>
      <c r="AC647"/>
      <c r="AD647"/>
      <c r="AE647"/>
      <c r="AF647"/>
      <c r="AG647"/>
      <c r="AH647"/>
    </row>
    <row r="648" spans="1:34" s="10" customFormat="1" x14ac:dyDescent="0.2">
      <c r="A648" s="1"/>
      <c r="B648" s="102"/>
      <c r="C648" s="3"/>
      <c r="D648" s="4"/>
      <c r="E648" s="4"/>
      <c r="F648" s="103"/>
      <c r="G648" s="4"/>
      <c r="H648" s="3"/>
      <c r="I648" s="4"/>
      <c r="J648" s="3"/>
      <c r="K648" s="5"/>
      <c r="L648" s="3"/>
      <c r="M648" s="4"/>
      <c r="N648" s="3"/>
      <c r="O648" s="4"/>
      <c r="P648" s="3"/>
      <c r="Q648" s="4"/>
      <c r="R648" s="3"/>
      <c r="S648"/>
      <c r="T648"/>
      <c r="U648"/>
      <c r="V648"/>
      <c r="W648"/>
      <c r="X648"/>
      <c r="Y648"/>
      <c r="Z648"/>
      <c r="AA648"/>
      <c r="AB648"/>
      <c r="AC648"/>
      <c r="AD648"/>
      <c r="AE648"/>
      <c r="AF648"/>
      <c r="AG648"/>
      <c r="AH648"/>
    </row>
    <row r="649" spans="1:34" s="10" customFormat="1" x14ac:dyDescent="0.2">
      <c r="A649" s="1"/>
      <c r="B649" s="102"/>
      <c r="C649" s="3"/>
      <c r="D649" s="4"/>
      <c r="E649" s="4"/>
      <c r="F649" s="103"/>
      <c r="G649" s="4"/>
      <c r="H649" s="3"/>
      <c r="I649" s="4"/>
      <c r="J649" s="3"/>
      <c r="K649" s="5"/>
      <c r="L649" s="3"/>
      <c r="M649" s="4"/>
      <c r="N649" s="3"/>
      <c r="O649" s="4"/>
      <c r="P649" s="3"/>
      <c r="Q649" s="4"/>
      <c r="R649" s="3"/>
      <c r="S649"/>
      <c r="T649"/>
      <c r="U649"/>
      <c r="V649"/>
      <c r="W649"/>
      <c r="X649"/>
      <c r="Y649"/>
      <c r="Z649"/>
      <c r="AA649"/>
      <c r="AB649"/>
      <c r="AC649"/>
      <c r="AD649"/>
      <c r="AE649"/>
      <c r="AF649"/>
      <c r="AG649"/>
      <c r="AH649"/>
    </row>
    <row r="650" spans="1:34" s="10" customFormat="1" x14ac:dyDescent="0.2">
      <c r="A650" s="1"/>
      <c r="B650" s="102"/>
      <c r="C650" s="3"/>
      <c r="D650" s="4"/>
      <c r="E650" s="4"/>
      <c r="F650" s="103"/>
      <c r="G650" s="4"/>
      <c r="H650" s="3"/>
      <c r="I650" s="4"/>
      <c r="J650" s="3"/>
      <c r="K650" s="5"/>
      <c r="L650" s="3"/>
      <c r="M650" s="4"/>
      <c r="N650" s="3"/>
      <c r="O650" s="4"/>
      <c r="P650" s="3"/>
      <c r="Q650" s="4"/>
      <c r="R650" s="3"/>
      <c r="S650"/>
      <c r="T650"/>
      <c r="U650"/>
      <c r="V650"/>
      <c r="W650"/>
      <c r="X650"/>
      <c r="Y650"/>
      <c r="Z650"/>
      <c r="AA650"/>
      <c r="AB650"/>
      <c r="AC650"/>
      <c r="AD650"/>
      <c r="AE650"/>
      <c r="AF650"/>
      <c r="AG650"/>
      <c r="AH650"/>
    </row>
    <row r="651" spans="1:34" s="10" customFormat="1" x14ac:dyDescent="0.2">
      <c r="A651" s="1"/>
      <c r="B651" s="102"/>
      <c r="C651" s="3"/>
      <c r="D651" s="4"/>
      <c r="E651" s="4"/>
      <c r="F651" s="103"/>
      <c r="G651" s="4"/>
      <c r="H651" s="3"/>
      <c r="I651" s="4"/>
      <c r="J651" s="3"/>
      <c r="K651" s="5"/>
      <c r="L651" s="3"/>
      <c r="M651" s="4"/>
      <c r="N651" s="3"/>
      <c r="O651" s="4"/>
      <c r="P651" s="3"/>
      <c r="Q651" s="4"/>
      <c r="R651" s="3"/>
      <c r="S651"/>
      <c r="T651"/>
      <c r="U651"/>
      <c r="V651"/>
      <c r="W651"/>
      <c r="X651"/>
      <c r="Y651"/>
      <c r="Z651"/>
      <c r="AA651"/>
      <c r="AB651"/>
      <c r="AC651"/>
      <c r="AD651"/>
      <c r="AE651"/>
      <c r="AF651"/>
      <c r="AG651"/>
      <c r="AH651"/>
    </row>
    <row r="652" spans="1:34" s="10" customFormat="1" x14ac:dyDescent="0.2">
      <c r="A652" s="1"/>
      <c r="B652" s="102"/>
      <c r="C652" s="3"/>
      <c r="D652" s="4"/>
      <c r="E652" s="4"/>
      <c r="F652" s="103"/>
      <c r="G652" s="4"/>
      <c r="H652" s="3"/>
      <c r="I652" s="4"/>
      <c r="J652" s="3"/>
      <c r="K652" s="5"/>
      <c r="L652" s="3"/>
      <c r="M652" s="4"/>
      <c r="N652" s="3"/>
      <c r="O652" s="4"/>
      <c r="P652" s="3"/>
      <c r="Q652" s="4"/>
      <c r="R652" s="3"/>
      <c r="S652"/>
      <c r="T652"/>
      <c r="U652"/>
      <c r="V652"/>
      <c r="W652"/>
      <c r="X652"/>
      <c r="Y652"/>
      <c r="Z652"/>
      <c r="AA652"/>
      <c r="AB652"/>
      <c r="AC652"/>
      <c r="AD652"/>
      <c r="AE652"/>
      <c r="AF652"/>
      <c r="AG652"/>
      <c r="AH652"/>
    </row>
    <row r="653" spans="1:34" s="10" customFormat="1" x14ac:dyDescent="0.2">
      <c r="A653" s="1"/>
      <c r="B653" s="102"/>
      <c r="C653" s="3"/>
      <c r="D653" s="4"/>
      <c r="E653" s="4"/>
      <c r="F653" s="103"/>
      <c r="G653" s="4"/>
      <c r="H653" s="3"/>
      <c r="I653" s="4"/>
      <c r="J653" s="3"/>
      <c r="K653" s="5"/>
      <c r="L653" s="3"/>
      <c r="M653" s="4"/>
      <c r="N653" s="3"/>
      <c r="O653" s="4"/>
      <c r="P653" s="3"/>
      <c r="Q653" s="4"/>
      <c r="R653" s="3"/>
      <c r="S653"/>
      <c r="T653"/>
      <c r="U653"/>
      <c r="V653"/>
      <c r="W653"/>
      <c r="X653"/>
      <c r="Y653"/>
      <c r="Z653"/>
      <c r="AA653"/>
      <c r="AB653"/>
      <c r="AC653"/>
      <c r="AD653"/>
      <c r="AE653"/>
      <c r="AF653"/>
      <c r="AG653"/>
      <c r="AH653"/>
    </row>
    <row r="654" spans="1:34" s="10" customFormat="1" x14ac:dyDescent="0.2">
      <c r="A654" s="1"/>
      <c r="B654" s="102"/>
      <c r="C654" s="3"/>
      <c r="D654" s="4"/>
      <c r="E654" s="4"/>
      <c r="F654" s="103"/>
      <c r="G654" s="4"/>
      <c r="H654" s="3"/>
      <c r="I654" s="4"/>
      <c r="J654" s="3"/>
      <c r="K654" s="5"/>
      <c r="L654" s="3"/>
      <c r="M654" s="4"/>
      <c r="N654" s="3"/>
      <c r="O654" s="4"/>
      <c r="P654" s="3"/>
      <c r="Q654" s="4"/>
      <c r="R654" s="3"/>
      <c r="S654"/>
      <c r="T654"/>
      <c r="U654"/>
      <c r="V654"/>
      <c r="W654"/>
      <c r="X654"/>
      <c r="Y654"/>
      <c r="Z654"/>
      <c r="AA654"/>
      <c r="AB654"/>
      <c r="AC654"/>
      <c r="AD654"/>
      <c r="AE654"/>
      <c r="AF654"/>
      <c r="AG654"/>
      <c r="AH654"/>
    </row>
    <row r="655" spans="1:34" s="10" customFormat="1" x14ac:dyDescent="0.2">
      <c r="A655" s="1"/>
      <c r="B655" s="102"/>
      <c r="C655" s="3"/>
      <c r="D655" s="4"/>
      <c r="E655" s="4"/>
      <c r="F655" s="103"/>
      <c r="G655" s="4"/>
      <c r="H655" s="3"/>
      <c r="I655" s="4"/>
      <c r="J655" s="3"/>
      <c r="K655" s="5"/>
      <c r="L655" s="3"/>
      <c r="M655" s="4"/>
      <c r="N655" s="3"/>
      <c r="O655" s="4"/>
      <c r="P655" s="3"/>
      <c r="Q655" s="4"/>
      <c r="R655" s="3"/>
      <c r="S655"/>
      <c r="T655"/>
      <c r="U655"/>
      <c r="V655"/>
      <c r="W655"/>
      <c r="X655"/>
      <c r="Y655"/>
      <c r="Z655"/>
      <c r="AA655"/>
      <c r="AB655"/>
      <c r="AC655"/>
      <c r="AD655"/>
      <c r="AE655"/>
      <c r="AF655"/>
      <c r="AG655"/>
      <c r="AH655"/>
    </row>
    <row r="656" spans="1:34" s="10" customFormat="1" x14ac:dyDescent="0.2">
      <c r="A656" s="1"/>
      <c r="B656" s="102"/>
      <c r="C656" s="3"/>
      <c r="D656" s="4"/>
      <c r="E656" s="4"/>
      <c r="F656" s="103"/>
      <c r="G656" s="4"/>
      <c r="H656" s="3"/>
      <c r="I656" s="4"/>
      <c r="J656" s="3"/>
      <c r="K656" s="5"/>
      <c r="L656" s="3"/>
      <c r="M656" s="4"/>
      <c r="N656" s="3"/>
      <c r="O656" s="4"/>
      <c r="P656" s="3"/>
      <c r="Q656" s="4"/>
      <c r="R656" s="3"/>
      <c r="S656"/>
      <c r="T656"/>
      <c r="U656"/>
      <c r="V656"/>
      <c r="W656"/>
      <c r="X656"/>
      <c r="Y656"/>
      <c r="Z656"/>
      <c r="AA656"/>
      <c r="AB656"/>
      <c r="AC656"/>
      <c r="AD656"/>
      <c r="AE656"/>
      <c r="AF656"/>
      <c r="AG656"/>
      <c r="AH656"/>
    </row>
    <row r="657" spans="1:34" s="10" customFormat="1" x14ac:dyDescent="0.2">
      <c r="A657" s="1"/>
      <c r="B657" s="102"/>
      <c r="C657" s="3"/>
      <c r="D657" s="4"/>
      <c r="E657" s="4"/>
      <c r="F657" s="103"/>
      <c r="G657" s="4"/>
      <c r="H657" s="3"/>
      <c r="I657" s="4"/>
      <c r="J657" s="3"/>
      <c r="K657" s="5"/>
      <c r="L657" s="3"/>
      <c r="M657" s="4"/>
      <c r="N657" s="3"/>
      <c r="O657" s="4"/>
      <c r="P657" s="3"/>
      <c r="Q657" s="4"/>
      <c r="R657" s="3"/>
      <c r="S657"/>
      <c r="T657"/>
      <c r="U657"/>
      <c r="V657"/>
      <c r="W657"/>
      <c r="X657"/>
      <c r="Y657"/>
      <c r="Z657"/>
      <c r="AA657"/>
      <c r="AB657"/>
      <c r="AC657"/>
      <c r="AD657"/>
      <c r="AE657"/>
      <c r="AF657"/>
      <c r="AG657"/>
      <c r="AH657"/>
    </row>
    <row r="658" spans="1:34" s="10" customFormat="1" x14ac:dyDescent="0.2">
      <c r="A658" s="1"/>
      <c r="B658" s="102"/>
      <c r="C658" s="3"/>
      <c r="D658" s="4"/>
      <c r="E658" s="4"/>
      <c r="F658" s="103"/>
      <c r="G658" s="4"/>
      <c r="H658" s="3"/>
      <c r="I658" s="4"/>
      <c r="J658" s="3"/>
      <c r="K658" s="5"/>
      <c r="L658" s="3"/>
      <c r="M658" s="4"/>
      <c r="N658" s="3"/>
      <c r="O658" s="4"/>
      <c r="P658" s="3"/>
      <c r="Q658" s="4"/>
      <c r="R658" s="3"/>
      <c r="S658"/>
      <c r="T658"/>
      <c r="U658"/>
      <c r="V658"/>
      <c r="W658"/>
      <c r="X658"/>
      <c r="Y658"/>
      <c r="Z658"/>
      <c r="AA658"/>
      <c r="AB658"/>
      <c r="AC658"/>
      <c r="AD658"/>
      <c r="AE658"/>
      <c r="AF658"/>
      <c r="AG658"/>
      <c r="AH658"/>
    </row>
    <row r="659" spans="1:34" s="10" customFormat="1" x14ac:dyDescent="0.2">
      <c r="A659" s="1"/>
      <c r="B659" s="102"/>
      <c r="C659" s="3"/>
      <c r="D659" s="4"/>
      <c r="E659" s="4"/>
      <c r="F659" s="103"/>
      <c r="G659" s="4"/>
      <c r="H659" s="3"/>
      <c r="I659" s="4"/>
      <c r="J659" s="3"/>
      <c r="K659" s="5"/>
      <c r="L659" s="3"/>
      <c r="M659" s="4"/>
      <c r="N659" s="3"/>
      <c r="O659" s="4"/>
      <c r="P659" s="3"/>
      <c r="Q659" s="4"/>
      <c r="R659" s="3"/>
      <c r="S659"/>
      <c r="T659"/>
      <c r="U659"/>
      <c r="V659"/>
      <c r="W659"/>
      <c r="X659"/>
      <c r="Y659"/>
      <c r="Z659"/>
      <c r="AA659"/>
      <c r="AB659"/>
      <c r="AC659"/>
      <c r="AD659"/>
      <c r="AE659"/>
      <c r="AF659"/>
      <c r="AG659"/>
      <c r="AH659"/>
    </row>
    <row r="660" spans="1:34" s="10" customFormat="1" x14ac:dyDescent="0.2">
      <c r="A660" s="1"/>
      <c r="B660" s="102"/>
      <c r="C660" s="3"/>
      <c r="D660" s="4"/>
      <c r="E660" s="4"/>
      <c r="F660" s="103"/>
      <c r="G660" s="4"/>
      <c r="H660" s="3"/>
      <c r="I660" s="4"/>
      <c r="J660" s="3"/>
      <c r="K660" s="5"/>
      <c r="L660" s="3"/>
      <c r="M660" s="4"/>
      <c r="N660" s="3"/>
      <c r="O660" s="4"/>
      <c r="P660" s="3"/>
      <c r="Q660" s="4"/>
      <c r="R660" s="3"/>
      <c r="S660"/>
      <c r="T660"/>
      <c r="U660"/>
      <c r="V660"/>
      <c r="W660"/>
      <c r="X660"/>
      <c r="Y660"/>
      <c r="Z660"/>
      <c r="AA660"/>
      <c r="AB660"/>
      <c r="AC660"/>
      <c r="AD660"/>
      <c r="AE660"/>
      <c r="AF660"/>
      <c r="AG660"/>
      <c r="AH660"/>
    </row>
    <row r="661" spans="1:34" s="10" customFormat="1" x14ac:dyDescent="0.2">
      <c r="A661" s="1"/>
      <c r="B661" s="102"/>
      <c r="C661" s="3"/>
      <c r="D661" s="4"/>
      <c r="E661" s="4"/>
      <c r="F661" s="103"/>
      <c r="G661" s="4"/>
      <c r="H661" s="3"/>
      <c r="I661" s="4"/>
      <c r="J661" s="3"/>
      <c r="K661" s="5"/>
      <c r="L661" s="3"/>
      <c r="M661" s="4"/>
      <c r="N661" s="3"/>
      <c r="O661" s="4"/>
      <c r="P661" s="3"/>
      <c r="Q661" s="4"/>
      <c r="R661" s="3"/>
      <c r="S661"/>
      <c r="T661"/>
      <c r="U661"/>
      <c r="V661"/>
      <c r="W661"/>
      <c r="X661"/>
      <c r="Y661"/>
      <c r="Z661"/>
      <c r="AA661"/>
      <c r="AB661"/>
      <c r="AC661"/>
      <c r="AD661"/>
      <c r="AE661"/>
      <c r="AF661"/>
      <c r="AG661"/>
      <c r="AH661"/>
    </row>
    <row r="662" spans="1:34" s="10" customFormat="1" x14ac:dyDescent="0.2">
      <c r="A662" s="1"/>
      <c r="B662" s="102"/>
      <c r="C662" s="3"/>
      <c r="D662" s="4"/>
      <c r="E662" s="4"/>
      <c r="F662" s="103"/>
      <c r="G662" s="4"/>
      <c r="H662" s="3"/>
      <c r="I662" s="4"/>
      <c r="J662" s="3"/>
      <c r="K662" s="5"/>
      <c r="L662" s="3"/>
      <c r="M662" s="4"/>
      <c r="N662" s="3"/>
      <c r="O662" s="4"/>
      <c r="P662" s="3"/>
      <c r="Q662" s="4"/>
      <c r="R662" s="3"/>
      <c r="S662"/>
      <c r="T662"/>
      <c r="U662"/>
      <c r="V662"/>
      <c r="W662"/>
      <c r="X662"/>
      <c r="Y662"/>
      <c r="Z662"/>
      <c r="AA662"/>
      <c r="AB662"/>
      <c r="AC662"/>
      <c r="AD662"/>
      <c r="AE662"/>
      <c r="AF662"/>
      <c r="AG662"/>
      <c r="AH662"/>
    </row>
    <row r="663" spans="1:34" s="10" customFormat="1" x14ac:dyDescent="0.2">
      <c r="A663" s="1"/>
      <c r="B663" s="102"/>
      <c r="C663" s="3"/>
      <c r="D663" s="4"/>
      <c r="E663" s="4"/>
      <c r="F663" s="103"/>
      <c r="G663" s="4"/>
      <c r="H663" s="3"/>
      <c r="I663" s="4"/>
      <c r="J663" s="3"/>
      <c r="K663" s="5"/>
      <c r="L663" s="3"/>
      <c r="M663" s="4"/>
      <c r="N663" s="3"/>
      <c r="O663" s="4"/>
      <c r="P663" s="3"/>
      <c r="Q663" s="4"/>
      <c r="R663" s="3"/>
      <c r="S663"/>
      <c r="T663"/>
      <c r="U663"/>
      <c r="V663"/>
      <c r="W663"/>
      <c r="X663"/>
      <c r="Y663"/>
      <c r="Z663"/>
      <c r="AA663"/>
      <c r="AB663"/>
      <c r="AC663"/>
      <c r="AD663"/>
      <c r="AE663"/>
      <c r="AF663"/>
      <c r="AG663"/>
      <c r="AH663"/>
    </row>
    <row r="664" spans="1:34" s="10" customFormat="1" x14ac:dyDescent="0.2">
      <c r="A664" s="1"/>
      <c r="B664" s="102"/>
      <c r="C664" s="3"/>
      <c r="D664" s="4"/>
      <c r="E664" s="4"/>
      <c r="F664" s="103"/>
      <c r="G664" s="4"/>
      <c r="H664" s="3"/>
      <c r="I664" s="4"/>
      <c r="J664" s="3"/>
      <c r="K664" s="5"/>
      <c r="L664" s="3"/>
      <c r="M664" s="4"/>
      <c r="N664" s="3"/>
      <c r="O664" s="4"/>
      <c r="P664" s="3"/>
      <c r="Q664" s="4"/>
      <c r="R664" s="3"/>
      <c r="S664"/>
      <c r="T664"/>
      <c r="U664"/>
      <c r="V664"/>
      <c r="W664"/>
      <c r="X664"/>
      <c r="Y664"/>
      <c r="Z664"/>
      <c r="AA664"/>
      <c r="AB664"/>
      <c r="AC664"/>
      <c r="AD664"/>
      <c r="AE664"/>
      <c r="AF664"/>
      <c r="AG664"/>
      <c r="AH664"/>
    </row>
    <row r="665" spans="1:34" s="10" customFormat="1" x14ac:dyDescent="0.2">
      <c r="A665" s="1"/>
      <c r="B665" s="102"/>
      <c r="C665" s="3"/>
      <c r="D665" s="4"/>
      <c r="E665" s="4"/>
      <c r="F665" s="103"/>
      <c r="G665" s="4"/>
      <c r="H665" s="3"/>
      <c r="I665" s="4"/>
      <c r="J665" s="3"/>
      <c r="K665" s="5"/>
      <c r="L665" s="3"/>
      <c r="M665" s="4"/>
      <c r="N665" s="3"/>
      <c r="O665" s="4"/>
      <c r="P665" s="3"/>
      <c r="Q665" s="4"/>
      <c r="R665" s="3"/>
      <c r="S665"/>
      <c r="T665"/>
      <c r="U665"/>
      <c r="V665"/>
      <c r="W665"/>
      <c r="X665"/>
      <c r="Y665"/>
      <c r="Z665"/>
      <c r="AA665"/>
      <c r="AB665"/>
      <c r="AC665"/>
      <c r="AD665"/>
      <c r="AE665"/>
      <c r="AF665"/>
      <c r="AG665"/>
      <c r="AH665"/>
    </row>
    <row r="666" spans="1:34" s="10" customFormat="1" x14ac:dyDescent="0.2">
      <c r="A666" s="1"/>
      <c r="B666" s="102"/>
      <c r="C666" s="3"/>
      <c r="D666" s="4"/>
      <c r="E666" s="4"/>
      <c r="F666" s="103"/>
      <c r="G666" s="4"/>
      <c r="H666" s="3"/>
      <c r="I666" s="4"/>
      <c r="J666" s="3"/>
      <c r="K666" s="5"/>
      <c r="L666" s="3"/>
      <c r="M666" s="4"/>
      <c r="N666" s="3"/>
      <c r="O666" s="4"/>
      <c r="P666" s="3"/>
      <c r="Q666" s="4"/>
      <c r="R666" s="3"/>
      <c r="S666"/>
      <c r="T666"/>
      <c r="U666"/>
      <c r="V666"/>
      <c r="W666"/>
      <c r="X666"/>
      <c r="Y666"/>
      <c r="Z666"/>
      <c r="AA666"/>
      <c r="AB666"/>
      <c r="AC666"/>
      <c r="AD666"/>
      <c r="AE666"/>
      <c r="AF666"/>
      <c r="AG666"/>
      <c r="AH666"/>
    </row>
    <row r="667" spans="1:34" s="10" customFormat="1" x14ac:dyDescent="0.2">
      <c r="A667" s="1"/>
      <c r="B667" s="102"/>
      <c r="C667" s="3"/>
      <c r="D667" s="4"/>
      <c r="E667" s="4"/>
      <c r="F667" s="103"/>
      <c r="G667" s="4"/>
      <c r="H667" s="3"/>
      <c r="I667" s="4"/>
      <c r="J667" s="3"/>
      <c r="K667" s="5"/>
      <c r="L667" s="3"/>
      <c r="M667" s="4"/>
      <c r="N667" s="3"/>
      <c r="O667" s="4"/>
      <c r="P667" s="3"/>
      <c r="Q667" s="4"/>
      <c r="R667" s="3"/>
      <c r="S667"/>
      <c r="T667"/>
      <c r="U667"/>
      <c r="V667"/>
      <c r="W667"/>
      <c r="X667"/>
      <c r="Y667"/>
      <c r="Z667"/>
      <c r="AA667"/>
      <c r="AB667"/>
      <c r="AC667"/>
      <c r="AD667"/>
      <c r="AE667"/>
      <c r="AF667"/>
      <c r="AG667"/>
      <c r="AH667"/>
    </row>
    <row r="668" spans="1:34" s="10" customFormat="1" x14ac:dyDescent="0.2">
      <c r="A668" s="1"/>
      <c r="B668" s="102"/>
      <c r="C668" s="3"/>
      <c r="D668" s="4"/>
      <c r="E668" s="4"/>
      <c r="F668" s="103"/>
      <c r="G668" s="4"/>
      <c r="H668" s="3"/>
      <c r="I668" s="4"/>
      <c r="J668" s="3"/>
      <c r="K668" s="5"/>
      <c r="L668" s="3"/>
      <c r="M668" s="4"/>
      <c r="N668" s="3"/>
      <c r="O668" s="4"/>
      <c r="P668" s="3"/>
      <c r="Q668" s="4"/>
      <c r="R668" s="3"/>
      <c r="S668"/>
      <c r="T668"/>
      <c r="U668"/>
      <c r="V668"/>
      <c r="W668"/>
      <c r="X668"/>
      <c r="Y668"/>
      <c r="Z668"/>
      <c r="AA668"/>
      <c r="AB668"/>
      <c r="AC668"/>
      <c r="AD668"/>
      <c r="AE668"/>
      <c r="AF668"/>
      <c r="AG668"/>
      <c r="AH668"/>
    </row>
    <row r="669" spans="1:34" s="10" customFormat="1" x14ac:dyDescent="0.2">
      <c r="A669" s="1"/>
      <c r="B669" s="102"/>
      <c r="C669" s="3"/>
      <c r="D669" s="4"/>
      <c r="E669" s="4"/>
      <c r="F669" s="103"/>
      <c r="G669" s="4"/>
      <c r="H669" s="3"/>
      <c r="I669" s="4"/>
      <c r="J669" s="3"/>
      <c r="K669" s="5"/>
      <c r="L669" s="3"/>
      <c r="M669" s="4"/>
      <c r="N669" s="3"/>
      <c r="O669" s="4"/>
      <c r="P669" s="3"/>
      <c r="Q669" s="4"/>
      <c r="R669" s="3"/>
      <c r="S669"/>
      <c r="T669"/>
      <c r="U669"/>
      <c r="V669"/>
      <c r="W669"/>
      <c r="X669"/>
      <c r="Y669"/>
      <c r="Z669"/>
      <c r="AA669"/>
      <c r="AB669"/>
      <c r="AC669"/>
      <c r="AD669"/>
      <c r="AE669"/>
      <c r="AF669"/>
      <c r="AG669"/>
      <c r="AH669"/>
    </row>
    <row r="670" spans="1:34" s="10" customFormat="1" x14ac:dyDescent="0.2">
      <c r="A670" s="1"/>
      <c r="B670" s="102"/>
      <c r="C670" s="3"/>
      <c r="D670" s="4"/>
      <c r="E670" s="4"/>
      <c r="F670" s="103"/>
      <c r="G670" s="4"/>
      <c r="H670" s="3"/>
      <c r="I670" s="4"/>
      <c r="J670" s="3"/>
      <c r="K670" s="5"/>
      <c r="L670" s="3"/>
      <c r="M670" s="4"/>
      <c r="N670" s="3"/>
      <c r="O670" s="4"/>
      <c r="P670" s="3"/>
      <c r="Q670" s="4"/>
      <c r="R670" s="3"/>
      <c r="S670"/>
      <c r="T670"/>
      <c r="U670"/>
      <c r="V670"/>
      <c r="W670"/>
      <c r="X670"/>
      <c r="Y670"/>
      <c r="Z670"/>
      <c r="AA670"/>
      <c r="AB670"/>
      <c r="AC670"/>
      <c r="AD670"/>
      <c r="AE670"/>
      <c r="AF670"/>
      <c r="AG670"/>
      <c r="AH670"/>
    </row>
    <row r="671" spans="1:34" s="10" customFormat="1" x14ac:dyDescent="0.2">
      <c r="A671" s="1"/>
      <c r="B671" s="102"/>
      <c r="C671" s="3"/>
      <c r="D671" s="4"/>
      <c r="E671" s="4"/>
      <c r="F671" s="103"/>
      <c r="G671" s="4"/>
      <c r="H671" s="3"/>
      <c r="I671" s="4"/>
      <c r="J671" s="3"/>
      <c r="K671" s="5"/>
      <c r="L671" s="3"/>
      <c r="M671" s="4"/>
      <c r="N671" s="3"/>
      <c r="O671" s="4"/>
      <c r="P671" s="3"/>
      <c r="Q671" s="4"/>
      <c r="R671" s="3"/>
      <c r="S671"/>
      <c r="T671"/>
      <c r="U671"/>
      <c r="V671"/>
      <c r="W671"/>
      <c r="X671"/>
      <c r="Y671"/>
      <c r="Z671"/>
      <c r="AA671"/>
      <c r="AB671"/>
      <c r="AC671"/>
      <c r="AD671"/>
      <c r="AE671"/>
      <c r="AF671"/>
      <c r="AG671"/>
      <c r="AH671"/>
    </row>
    <row r="672" spans="1:34" s="10" customFormat="1" x14ac:dyDescent="0.2">
      <c r="A672" s="1"/>
      <c r="B672" s="102"/>
      <c r="C672" s="3"/>
      <c r="D672" s="4"/>
      <c r="E672" s="4"/>
      <c r="F672" s="103"/>
      <c r="G672" s="4"/>
      <c r="H672" s="3"/>
      <c r="I672" s="4"/>
      <c r="J672" s="3"/>
      <c r="K672" s="5"/>
      <c r="L672" s="3"/>
      <c r="M672" s="4"/>
      <c r="N672" s="3"/>
      <c r="O672" s="4"/>
      <c r="P672" s="3"/>
      <c r="Q672" s="4"/>
      <c r="R672" s="3"/>
      <c r="S672"/>
      <c r="T672"/>
      <c r="U672"/>
      <c r="V672"/>
      <c r="W672"/>
      <c r="X672"/>
      <c r="Y672"/>
      <c r="Z672"/>
      <c r="AA672"/>
      <c r="AB672"/>
      <c r="AC672"/>
      <c r="AD672"/>
      <c r="AE672"/>
      <c r="AF672"/>
      <c r="AG672"/>
      <c r="AH672"/>
    </row>
    <row r="673" spans="1:34" s="10" customFormat="1" x14ac:dyDescent="0.2">
      <c r="A673" s="1"/>
      <c r="B673" s="102"/>
      <c r="C673" s="3"/>
      <c r="D673" s="4"/>
      <c r="E673" s="4"/>
      <c r="F673" s="103"/>
      <c r="G673" s="4"/>
      <c r="H673" s="3"/>
      <c r="I673" s="4"/>
      <c r="J673" s="3"/>
      <c r="K673" s="5"/>
      <c r="L673" s="3"/>
      <c r="M673" s="4"/>
      <c r="N673" s="3"/>
      <c r="O673" s="4"/>
      <c r="P673" s="3"/>
      <c r="Q673" s="4"/>
      <c r="R673" s="3"/>
      <c r="S673"/>
      <c r="T673"/>
      <c r="U673"/>
      <c r="V673"/>
      <c r="W673"/>
      <c r="X673"/>
      <c r="Y673"/>
      <c r="Z673"/>
      <c r="AA673"/>
      <c r="AB673"/>
      <c r="AC673"/>
      <c r="AD673"/>
      <c r="AE673"/>
      <c r="AF673"/>
      <c r="AG673"/>
      <c r="AH673"/>
    </row>
    <row r="674" spans="1:34" s="10" customFormat="1" x14ac:dyDescent="0.2">
      <c r="A674" s="1"/>
      <c r="B674" s="102"/>
      <c r="C674" s="3"/>
      <c r="D674" s="4"/>
      <c r="E674" s="4"/>
      <c r="F674" s="103"/>
      <c r="G674" s="4"/>
      <c r="H674" s="3"/>
      <c r="I674" s="4"/>
      <c r="J674" s="3"/>
      <c r="K674" s="5"/>
      <c r="L674" s="3"/>
      <c r="M674" s="4"/>
      <c r="N674" s="3"/>
      <c r="O674" s="4"/>
      <c r="P674" s="3"/>
      <c r="Q674" s="4"/>
      <c r="R674" s="3"/>
      <c r="S674"/>
      <c r="T674"/>
      <c r="U674"/>
      <c r="V674"/>
      <c r="W674"/>
      <c r="X674"/>
      <c r="Y674"/>
      <c r="Z674"/>
      <c r="AA674"/>
      <c r="AB674"/>
      <c r="AC674"/>
      <c r="AD674"/>
      <c r="AE674"/>
      <c r="AF674"/>
      <c r="AG674"/>
      <c r="AH674"/>
    </row>
    <row r="675" spans="1:34" s="10" customFormat="1" x14ac:dyDescent="0.2">
      <c r="A675" s="1"/>
      <c r="B675" s="102"/>
      <c r="C675" s="3"/>
      <c r="D675" s="4"/>
      <c r="E675" s="4"/>
      <c r="F675" s="103"/>
      <c r="G675" s="4"/>
      <c r="H675" s="3"/>
      <c r="I675" s="4"/>
      <c r="J675" s="3"/>
      <c r="K675" s="5"/>
      <c r="L675" s="3"/>
      <c r="M675" s="4"/>
      <c r="N675" s="3"/>
      <c r="O675" s="4"/>
      <c r="P675" s="3"/>
      <c r="Q675" s="4"/>
      <c r="R675" s="3"/>
      <c r="S675"/>
      <c r="T675"/>
      <c r="U675"/>
      <c r="V675"/>
      <c r="W675"/>
      <c r="X675"/>
      <c r="Y675"/>
      <c r="Z675"/>
      <c r="AA675"/>
      <c r="AB675"/>
      <c r="AC675"/>
      <c r="AD675"/>
      <c r="AE675"/>
      <c r="AF675"/>
      <c r="AG675"/>
      <c r="AH675"/>
    </row>
    <row r="676" spans="1:34" s="10" customFormat="1" x14ac:dyDescent="0.2">
      <c r="A676" s="1"/>
      <c r="B676" s="102"/>
      <c r="C676" s="3"/>
      <c r="D676" s="4"/>
      <c r="E676" s="4"/>
      <c r="F676" s="103"/>
      <c r="G676" s="4"/>
      <c r="H676" s="3"/>
      <c r="I676" s="4"/>
      <c r="J676" s="3"/>
      <c r="K676" s="5"/>
      <c r="L676" s="3"/>
      <c r="M676" s="4"/>
      <c r="N676" s="3"/>
      <c r="O676" s="4"/>
      <c r="P676" s="3"/>
      <c r="Q676" s="4"/>
      <c r="R676" s="3"/>
      <c r="S676"/>
      <c r="T676"/>
      <c r="U676"/>
      <c r="V676"/>
      <c r="W676"/>
      <c r="X676"/>
      <c r="Y676"/>
      <c r="Z676"/>
      <c r="AA676"/>
      <c r="AB676"/>
      <c r="AC676"/>
      <c r="AD676"/>
      <c r="AE676"/>
      <c r="AF676"/>
      <c r="AG676"/>
      <c r="AH676"/>
    </row>
    <row r="677" spans="1:34" s="10" customFormat="1" x14ac:dyDescent="0.2">
      <c r="A677" s="1"/>
      <c r="B677" s="102"/>
      <c r="C677" s="3"/>
      <c r="D677" s="4"/>
      <c r="E677" s="4"/>
      <c r="F677" s="103"/>
      <c r="G677" s="4"/>
      <c r="H677" s="3"/>
      <c r="I677" s="4"/>
      <c r="J677" s="3"/>
      <c r="K677" s="5"/>
      <c r="L677" s="3"/>
      <c r="M677" s="4"/>
      <c r="N677" s="3"/>
      <c r="O677" s="4"/>
      <c r="P677" s="3"/>
      <c r="Q677" s="4"/>
      <c r="R677" s="3"/>
      <c r="S677"/>
      <c r="T677"/>
      <c r="U677"/>
      <c r="V677"/>
      <c r="W677"/>
      <c r="X677"/>
      <c r="Y677"/>
      <c r="Z677"/>
      <c r="AA677"/>
      <c r="AB677"/>
      <c r="AC677"/>
      <c r="AD677"/>
      <c r="AE677"/>
      <c r="AF677"/>
      <c r="AG677"/>
      <c r="AH677"/>
    </row>
    <row r="678" spans="1:34" s="10" customFormat="1" x14ac:dyDescent="0.2">
      <c r="A678" s="1"/>
      <c r="B678" s="2"/>
      <c r="C678" s="3"/>
      <c r="D678" s="4"/>
      <c r="E678" s="4"/>
      <c r="F678" s="103"/>
      <c r="G678" s="4"/>
      <c r="H678" s="3"/>
      <c r="I678" s="4"/>
      <c r="J678" s="3"/>
      <c r="K678" s="5"/>
      <c r="L678" s="3"/>
      <c r="M678" s="4"/>
      <c r="N678" s="3"/>
      <c r="O678" s="4"/>
      <c r="P678" s="3"/>
      <c r="Q678" s="4"/>
      <c r="R678" s="3"/>
      <c r="S678"/>
      <c r="T678"/>
      <c r="U678"/>
      <c r="V678"/>
      <c r="W678"/>
      <c r="X678"/>
      <c r="Y678"/>
      <c r="Z678"/>
      <c r="AA678"/>
      <c r="AB678"/>
      <c r="AC678"/>
      <c r="AD678"/>
      <c r="AE678"/>
      <c r="AF678"/>
      <c r="AG678"/>
      <c r="AH678"/>
    </row>
    <row r="679" spans="1:34" s="10" customFormat="1" x14ac:dyDescent="0.2">
      <c r="A679" s="1"/>
      <c r="B679" s="2"/>
      <c r="C679" s="3"/>
      <c r="D679" s="4"/>
      <c r="E679" s="4"/>
      <c r="F679" s="103"/>
      <c r="G679" s="4"/>
      <c r="H679" s="3"/>
      <c r="I679" s="4"/>
      <c r="J679" s="3"/>
      <c r="K679" s="5"/>
      <c r="L679" s="3"/>
      <c r="M679" s="4"/>
      <c r="N679" s="3"/>
      <c r="O679" s="4"/>
      <c r="P679" s="3"/>
      <c r="Q679" s="4"/>
      <c r="R679" s="3"/>
      <c r="S679"/>
      <c r="T679"/>
      <c r="U679"/>
      <c r="V679"/>
      <c r="W679"/>
      <c r="X679"/>
      <c r="Y679"/>
      <c r="Z679"/>
      <c r="AA679"/>
      <c r="AB679"/>
      <c r="AC679"/>
      <c r="AD679"/>
      <c r="AE679"/>
      <c r="AF679"/>
      <c r="AG679"/>
      <c r="AH679"/>
    </row>
    <row r="680" spans="1:34" s="10" customFormat="1" x14ac:dyDescent="0.2">
      <c r="A680" s="1"/>
      <c r="B680" s="2"/>
      <c r="C680" s="3"/>
      <c r="D680" s="4"/>
      <c r="E680" s="4"/>
      <c r="F680" s="103"/>
      <c r="G680" s="4"/>
      <c r="H680" s="3"/>
      <c r="I680" s="4"/>
      <c r="J680" s="3"/>
      <c r="K680" s="5"/>
      <c r="L680" s="3"/>
      <c r="M680" s="4"/>
      <c r="N680" s="3"/>
      <c r="O680" s="4"/>
      <c r="P680" s="3"/>
      <c r="Q680" s="4"/>
      <c r="R680" s="3"/>
      <c r="S680"/>
      <c r="T680"/>
      <c r="U680"/>
      <c r="V680"/>
      <c r="W680"/>
      <c r="X680"/>
      <c r="Y680"/>
      <c r="Z680"/>
      <c r="AA680"/>
      <c r="AB680"/>
      <c r="AC680"/>
      <c r="AD680"/>
      <c r="AE680"/>
      <c r="AF680"/>
      <c r="AG680"/>
      <c r="AH680"/>
    </row>
    <row r="681" spans="1:34" s="10" customFormat="1" x14ac:dyDescent="0.2">
      <c r="A681" s="1"/>
      <c r="B681" s="2"/>
      <c r="C681" s="3"/>
      <c r="D681" s="4"/>
      <c r="E681" s="4"/>
      <c r="F681" s="103"/>
      <c r="G681" s="4"/>
      <c r="H681" s="3"/>
      <c r="I681" s="4"/>
      <c r="J681" s="3"/>
      <c r="K681" s="5"/>
      <c r="L681" s="3"/>
      <c r="M681" s="4"/>
      <c r="N681" s="3"/>
      <c r="O681" s="4"/>
      <c r="P681" s="3"/>
      <c r="Q681" s="4"/>
      <c r="R681" s="3"/>
      <c r="S681"/>
      <c r="T681"/>
      <c r="U681"/>
      <c r="V681"/>
      <c r="W681"/>
      <c r="X681"/>
      <c r="Y681"/>
      <c r="Z681"/>
      <c r="AA681"/>
      <c r="AB681"/>
      <c r="AC681"/>
      <c r="AD681"/>
      <c r="AE681"/>
      <c r="AF681"/>
      <c r="AG681"/>
      <c r="AH681"/>
    </row>
    <row r="682" spans="1:34" s="10" customFormat="1" x14ac:dyDescent="0.2">
      <c r="A682" s="1"/>
      <c r="B682" s="2"/>
      <c r="C682" s="3"/>
      <c r="D682" s="4"/>
      <c r="E682" s="4"/>
      <c r="F682" s="103"/>
      <c r="G682" s="4"/>
      <c r="H682" s="3"/>
      <c r="I682" s="4"/>
      <c r="J682" s="3"/>
      <c r="K682" s="5"/>
      <c r="L682" s="3"/>
      <c r="M682" s="4"/>
      <c r="N682" s="3"/>
      <c r="O682" s="4"/>
      <c r="P682" s="3"/>
      <c r="Q682" s="4"/>
      <c r="R682" s="3"/>
      <c r="S682"/>
      <c r="T682"/>
      <c r="U682"/>
      <c r="V682"/>
      <c r="W682"/>
      <c r="X682"/>
      <c r="Y682"/>
      <c r="Z682"/>
      <c r="AA682"/>
      <c r="AB682"/>
      <c r="AC682"/>
      <c r="AD682"/>
      <c r="AE682"/>
      <c r="AF682"/>
      <c r="AG682"/>
      <c r="AH682"/>
    </row>
    <row r="683" spans="1:34" s="10" customFormat="1" x14ac:dyDescent="0.2">
      <c r="A683" s="1"/>
      <c r="B683" s="2"/>
      <c r="C683" s="3"/>
      <c r="D683" s="4"/>
      <c r="E683" s="4"/>
      <c r="F683" s="103"/>
      <c r="G683" s="4"/>
      <c r="H683" s="3"/>
      <c r="I683" s="4"/>
      <c r="J683" s="3"/>
      <c r="K683" s="5"/>
      <c r="L683" s="3"/>
      <c r="M683" s="4"/>
      <c r="N683" s="3"/>
      <c r="O683" s="4"/>
      <c r="P683" s="3"/>
      <c r="Q683" s="4"/>
      <c r="R683" s="3"/>
      <c r="S683"/>
      <c r="T683"/>
      <c r="U683"/>
      <c r="V683"/>
      <c r="W683"/>
      <c r="X683"/>
      <c r="Y683"/>
      <c r="Z683"/>
      <c r="AA683"/>
      <c r="AB683"/>
      <c r="AC683"/>
      <c r="AD683"/>
      <c r="AE683"/>
      <c r="AF683"/>
      <c r="AG683"/>
      <c r="AH683"/>
    </row>
    <row r="684" spans="1:34" s="10" customFormat="1" x14ac:dyDescent="0.2">
      <c r="A684" s="1"/>
      <c r="B684" s="2"/>
      <c r="C684" s="3"/>
      <c r="D684" s="4"/>
      <c r="E684" s="4"/>
      <c r="F684" s="103"/>
      <c r="G684" s="4"/>
      <c r="H684" s="3"/>
      <c r="I684" s="4"/>
      <c r="J684" s="3"/>
      <c r="K684" s="5"/>
      <c r="L684" s="3"/>
      <c r="M684" s="4"/>
      <c r="N684" s="3"/>
      <c r="O684" s="4"/>
      <c r="P684" s="3"/>
      <c r="Q684" s="4"/>
      <c r="R684" s="3"/>
      <c r="S684"/>
      <c r="T684"/>
      <c r="U684"/>
      <c r="V684"/>
      <c r="W684"/>
      <c r="X684"/>
      <c r="Y684"/>
      <c r="Z684"/>
      <c r="AA684"/>
      <c r="AB684"/>
      <c r="AC684"/>
      <c r="AD684"/>
      <c r="AE684"/>
      <c r="AF684"/>
      <c r="AG684"/>
      <c r="AH684"/>
    </row>
    <row r="685" spans="1:34" s="10" customFormat="1" x14ac:dyDescent="0.2">
      <c r="A685" s="1"/>
      <c r="B685" s="2"/>
      <c r="C685" s="3"/>
      <c r="D685" s="4"/>
      <c r="E685" s="4"/>
      <c r="F685" s="103"/>
      <c r="G685" s="4"/>
      <c r="H685" s="3"/>
      <c r="I685" s="4"/>
      <c r="J685" s="3"/>
      <c r="K685" s="5"/>
      <c r="L685" s="3"/>
      <c r="M685" s="4"/>
      <c r="N685" s="3"/>
      <c r="O685" s="4"/>
      <c r="P685" s="3"/>
      <c r="Q685" s="4"/>
      <c r="R685" s="3"/>
      <c r="S685"/>
      <c r="T685"/>
      <c r="U685"/>
      <c r="V685"/>
      <c r="W685"/>
      <c r="X685"/>
      <c r="Y685"/>
      <c r="Z685"/>
      <c r="AA685"/>
      <c r="AB685"/>
      <c r="AC685"/>
      <c r="AD685"/>
      <c r="AE685"/>
      <c r="AF685"/>
      <c r="AG685"/>
      <c r="AH685"/>
    </row>
    <row r="686" spans="1:34" s="10" customFormat="1" x14ac:dyDescent="0.2">
      <c r="A686" s="1"/>
      <c r="B686" s="2"/>
      <c r="C686" s="3"/>
      <c r="D686" s="4"/>
      <c r="E686" s="4"/>
      <c r="F686" s="103"/>
      <c r="G686" s="4"/>
      <c r="H686" s="3"/>
      <c r="I686" s="4"/>
      <c r="J686" s="3"/>
      <c r="K686" s="5"/>
      <c r="L686" s="3"/>
      <c r="M686" s="4"/>
      <c r="N686" s="3"/>
      <c r="O686" s="4"/>
      <c r="P686" s="3"/>
      <c r="Q686" s="4"/>
      <c r="R686" s="3"/>
      <c r="S686"/>
      <c r="T686"/>
      <c r="U686"/>
      <c r="V686"/>
      <c r="W686"/>
      <c r="X686"/>
      <c r="Y686"/>
      <c r="Z686"/>
      <c r="AA686"/>
      <c r="AB686"/>
      <c r="AC686"/>
      <c r="AD686"/>
      <c r="AE686"/>
      <c r="AF686"/>
      <c r="AG686"/>
      <c r="AH686"/>
    </row>
    <row r="687" spans="1:34" s="10" customFormat="1" x14ac:dyDescent="0.2">
      <c r="A687" s="1"/>
      <c r="B687" s="2"/>
      <c r="C687" s="3"/>
      <c r="D687" s="4"/>
      <c r="E687" s="4"/>
      <c r="F687" s="103"/>
      <c r="G687" s="4"/>
      <c r="H687" s="3"/>
      <c r="I687" s="4"/>
      <c r="J687" s="3"/>
      <c r="K687" s="5"/>
      <c r="L687" s="3"/>
      <c r="M687" s="4"/>
      <c r="N687" s="3"/>
      <c r="O687" s="4"/>
      <c r="P687" s="3"/>
      <c r="Q687" s="4"/>
      <c r="R687" s="3"/>
      <c r="S687"/>
      <c r="T687"/>
      <c r="U687"/>
      <c r="V687"/>
      <c r="W687"/>
      <c r="X687"/>
      <c r="Y687"/>
      <c r="Z687"/>
      <c r="AA687"/>
      <c r="AB687"/>
      <c r="AC687"/>
      <c r="AD687"/>
      <c r="AE687"/>
      <c r="AF687"/>
      <c r="AG687"/>
      <c r="AH687"/>
    </row>
    <row r="688" spans="1:34" s="10" customFormat="1" x14ac:dyDescent="0.2">
      <c r="A688" s="1"/>
      <c r="B688" s="2"/>
      <c r="C688" s="3"/>
      <c r="D688" s="4"/>
      <c r="E688" s="4"/>
      <c r="F688" s="103"/>
      <c r="G688" s="4"/>
      <c r="H688" s="3"/>
      <c r="I688" s="4"/>
      <c r="J688" s="3"/>
      <c r="K688" s="5"/>
      <c r="L688" s="3"/>
      <c r="M688" s="4"/>
      <c r="N688" s="3"/>
      <c r="O688" s="4"/>
      <c r="P688" s="3"/>
      <c r="Q688" s="4"/>
      <c r="R688" s="3"/>
      <c r="S688"/>
      <c r="T688"/>
      <c r="U688"/>
      <c r="V688"/>
      <c r="W688"/>
      <c r="X688"/>
      <c r="Y688"/>
      <c r="Z688"/>
      <c r="AA688"/>
      <c r="AB688"/>
      <c r="AC688"/>
      <c r="AD688"/>
      <c r="AE688"/>
      <c r="AF688"/>
      <c r="AG688"/>
      <c r="AH688"/>
    </row>
    <row r="689" spans="1:34" s="10" customFormat="1" x14ac:dyDescent="0.2">
      <c r="A689" s="1"/>
      <c r="B689" s="2"/>
      <c r="C689" s="3"/>
      <c r="D689" s="4"/>
      <c r="E689" s="4"/>
      <c r="F689" s="103"/>
      <c r="G689" s="4"/>
      <c r="H689" s="3"/>
      <c r="I689" s="4"/>
      <c r="J689" s="3"/>
      <c r="K689" s="5"/>
      <c r="L689" s="3"/>
      <c r="M689" s="4"/>
      <c r="N689" s="3"/>
      <c r="O689" s="4"/>
      <c r="P689" s="3"/>
      <c r="Q689" s="4"/>
      <c r="R689" s="3"/>
      <c r="S689"/>
      <c r="T689"/>
      <c r="U689"/>
      <c r="V689"/>
      <c r="W689"/>
      <c r="X689"/>
      <c r="Y689"/>
      <c r="Z689"/>
      <c r="AA689"/>
      <c r="AB689"/>
      <c r="AC689"/>
      <c r="AD689"/>
      <c r="AE689"/>
      <c r="AF689"/>
      <c r="AG689"/>
      <c r="AH689"/>
    </row>
    <row r="690" spans="1:34" s="10" customFormat="1" x14ac:dyDescent="0.2">
      <c r="A690" s="1"/>
      <c r="B690" s="2"/>
      <c r="C690" s="3"/>
      <c r="D690" s="4"/>
      <c r="E690" s="4"/>
      <c r="F690" s="103"/>
      <c r="G690" s="4"/>
      <c r="H690" s="3"/>
      <c r="I690" s="4"/>
      <c r="J690" s="3"/>
      <c r="K690" s="5"/>
      <c r="L690" s="3"/>
      <c r="M690" s="4"/>
      <c r="N690" s="3"/>
      <c r="O690" s="4"/>
      <c r="P690" s="3"/>
      <c r="Q690" s="4"/>
      <c r="R690" s="3"/>
      <c r="S690"/>
      <c r="T690"/>
      <c r="U690"/>
      <c r="V690"/>
      <c r="W690"/>
      <c r="X690"/>
      <c r="Y690"/>
      <c r="Z690"/>
      <c r="AA690"/>
      <c r="AB690"/>
      <c r="AC690"/>
      <c r="AD690"/>
      <c r="AE690"/>
      <c r="AF690"/>
      <c r="AG690"/>
      <c r="AH690"/>
    </row>
    <row r="691" spans="1:34" s="10" customFormat="1" x14ac:dyDescent="0.2">
      <c r="A691" s="1"/>
      <c r="B691" s="2"/>
      <c r="C691" s="3"/>
      <c r="D691" s="4"/>
      <c r="E691" s="4"/>
      <c r="F691" s="103"/>
      <c r="G691" s="4"/>
      <c r="H691" s="3"/>
      <c r="I691" s="4"/>
      <c r="J691" s="3"/>
      <c r="K691" s="5"/>
      <c r="L691" s="3"/>
      <c r="M691" s="4"/>
      <c r="N691" s="3"/>
      <c r="O691" s="4"/>
      <c r="P691" s="3"/>
      <c r="Q691" s="4"/>
      <c r="R691" s="3"/>
      <c r="S691"/>
      <c r="T691"/>
      <c r="U691"/>
      <c r="V691"/>
      <c r="W691"/>
      <c r="X691"/>
      <c r="Y691"/>
      <c r="Z691"/>
      <c r="AA691"/>
      <c r="AB691"/>
      <c r="AC691"/>
      <c r="AD691"/>
      <c r="AE691"/>
      <c r="AF691"/>
      <c r="AG691"/>
      <c r="AH691"/>
    </row>
    <row r="692" spans="1:34" s="10" customFormat="1" x14ac:dyDescent="0.2">
      <c r="A692" s="1"/>
      <c r="B692" s="2"/>
      <c r="C692" s="3"/>
      <c r="D692" s="4"/>
      <c r="E692" s="4"/>
      <c r="F692" s="103"/>
      <c r="G692" s="4"/>
      <c r="H692" s="3"/>
      <c r="I692" s="4"/>
      <c r="J692" s="3"/>
      <c r="K692" s="5"/>
      <c r="L692" s="3"/>
      <c r="M692" s="4"/>
      <c r="N692" s="3"/>
      <c r="O692" s="4"/>
      <c r="P692" s="3"/>
      <c r="Q692" s="4"/>
      <c r="R692" s="3"/>
      <c r="S692"/>
      <c r="T692"/>
      <c r="U692"/>
      <c r="V692"/>
      <c r="W692"/>
      <c r="X692"/>
      <c r="Y692"/>
      <c r="Z692"/>
      <c r="AA692"/>
      <c r="AB692"/>
      <c r="AC692"/>
      <c r="AD692"/>
      <c r="AE692"/>
      <c r="AF692"/>
      <c r="AG692"/>
      <c r="AH692"/>
    </row>
    <row r="693" spans="1:34" s="10" customFormat="1" x14ac:dyDescent="0.2">
      <c r="A693" s="1"/>
      <c r="B693" s="2"/>
      <c r="C693" s="3"/>
      <c r="D693" s="4"/>
      <c r="E693" s="4"/>
      <c r="F693" s="103"/>
      <c r="G693" s="4"/>
      <c r="H693" s="3"/>
      <c r="I693" s="4"/>
      <c r="J693" s="3"/>
      <c r="K693" s="5"/>
      <c r="L693" s="3"/>
      <c r="M693" s="4"/>
      <c r="N693" s="3"/>
      <c r="O693" s="4"/>
      <c r="P693" s="3"/>
      <c r="Q693" s="4"/>
      <c r="R693" s="3"/>
      <c r="S693"/>
      <c r="T693"/>
      <c r="U693"/>
      <c r="V693"/>
      <c r="W693"/>
      <c r="X693"/>
      <c r="Y693"/>
      <c r="Z693"/>
      <c r="AA693"/>
      <c r="AB693"/>
      <c r="AC693"/>
      <c r="AD693"/>
      <c r="AE693"/>
      <c r="AF693"/>
      <c r="AG693"/>
      <c r="AH693"/>
    </row>
    <row r="694" spans="1:34" s="10" customFormat="1" x14ac:dyDescent="0.2">
      <c r="A694" s="1"/>
      <c r="B694" s="2"/>
      <c r="C694" s="3"/>
      <c r="D694" s="4"/>
      <c r="E694" s="4"/>
      <c r="F694" s="103"/>
      <c r="G694" s="4"/>
      <c r="H694" s="3"/>
      <c r="I694" s="4"/>
      <c r="J694" s="3"/>
      <c r="K694" s="5"/>
      <c r="L694" s="3"/>
      <c r="M694" s="4"/>
      <c r="N694" s="3"/>
      <c r="O694" s="4"/>
      <c r="P694" s="3"/>
      <c r="Q694" s="4"/>
      <c r="R694" s="3"/>
      <c r="S694"/>
      <c r="T694"/>
      <c r="U694"/>
      <c r="V694"/>
      <c r="W694"/>
      <c r="X694"/>
      <c r="Y694"/>
      <c r="Z694"/>
      <c r="AA694"/>
      <c r="AB694"/>
      <c r="AC694"/>
      <c r="AD694"/>
      <c r="AE694"/>
      <c r="AF694"/>
      <c r="AG694"/>
      <c r="AH694"/>
    </row>
    <row r="695" spans="1:34" s="10" customFormat="1" x14ac:dyDescent="0.2">
      <c r="A695" s="1"/>
      <c r="B695" s="2"/>
      <c r="C695" s="3"/>
      <c r="D695" s="4"/>
      <c r="E695" s="4"/>
      <c r="F695" s="103"/>
      <c r="G695" s="4"/>
      <c r="H695" s="3"/>
      <c r="I695" s="4"/>
      <c r="J695" s="3"/>
      <c r="K695" s="5"/>
      <c r="L695" s="3"/>
      <c r="M695" s="4"/>
      <c r="N695" s="3"/>
      <c r="O695" s="4"/>
      <c r="P695" s="3"/>
      <c r="Q695" s="4"/>
      <c r="R695" s="3"/>
      <c r="S695"/>
      <c r="T695"/>
      <c r="U695"/>
      <c r="V695"/>
      <c r="W695"/>
      <c r="X695"/>
      <c r="Y695"/>
      <c r="Z695"/>
      <c r="AA695"/>
      <c r="AB695"/>
      <c r="AC695"/>
      <c r="AD695"/>
      <c r="AE695"/>
      <c r="AF695"/>
      <c r="AG695"/>
      <c r="AH695"/>
    </row>
    <row r="696" spans="1:34" s="10" customFormat="1" x14ac:dyDescent="0.2">
      <c r="A696" s="1"/>
      <c r="B696" s="2"/>
      <c r="C696" s="3"/>
      <c r="D696" s="4"/>
      <c r="E696" s="4"/>
      <c r="F696" s="103"/>
      <c r="G696" s="4"/>
      <c r="H696" s="3"/>
      <c r="I696" s="4"/>
      <c r="J696" s="3"/>
      <c r="K696" s="5"/>
      <c r="L696" s="3"/>
      <c r="M696" s="4"/>
      <c r="N696" s="3"/>
      <c r="O696" s="4"/>
      <c r="P696" s="3"/>
      <c r="Q696" s="4"/>
      <c r="R696" s="3"/>
      <c r="S696"/>
      <c r="T696"/>
      <c r="U696"/>
      <c r="V696"/>
      <c r="W696"/>
      <c r="X696"/>
      <c r="Y696"/>
      <c r="Z696"/>
      <c r="AA696"/>
      <c r="AB696"/>
      <c r="AC696"/>
      <c r="AD696"/>
      <c r="AE696"/>
      <c r="AF696"/>
      <c r="AG696"/>
      <c r="AH696"/>
    </row>
    <row r="697" spans="1:34" s="10" customFormat="1" x14ac:dyDescent="0.2">
      <c r="A697" s="1"/>
      <c r="B697" s="2"/>
      <c r="C697" s="3"/>
      <c r="D697" s="4"/>
      <c r="E697" s="4"/>
      <c r="F697" s="103"/>
      <c r="G697" s="4"/>
      <c r="H697" s="3"/>
      <c r="I697" s="4"/>
      <c r="J697" s="3"/>
      <c r="K697" s="5"/>
      <c r="L697" s="3"/>
      <c r="M697" s="4"/>
      <c r="N697" s="3"/>
      <c r="O697" s="4"/>
      <c r="P697" s="3"/>
      <c r="Q697" s="4"/>
      <c r="R697" s="3"/>
      <c r="S697"/>
      <c r="T697"/>
      <c r="U697"/>
      <c r="V697"/>
      <c r="W697"/>
      <c r="X697"/>
      <c r="Y697"/>
      <c r="Z697"/>
      <c r="AA697"/>
      <c r="AB697"/>
      <c r="AC697"/>
      <c r="AD697"/>
      <c r="AE697"/>
      <c r="AF697"/>
      <c r="AG697"/>
      <c r="AH697"/>
    </row>
    <row r="698" spans="1:34" s="10" customFormat="1" x14ac:dyDescent="0.2">
      <c r="A698" s="1"/>
      <c r="B698" s="2"/>
      <c r="C698" s="3"/>
      <c r="D698" s="4"/>
      <c r="E698" s="4"/>
      <c r="F698" s="103"/>
      <c r="G698" s="4"/>
      <c r="H698" s="3"/>
      <c r="I698" s="4"/>
      <c r="J698" s="3"/>
      <c r="K698" s="5"/>
      <c r="L698" s="3"/>
      <c r="M698" s="4"/>
      <c r="N698" s="3"/>
      <c r="O698" s="4"/>
      <c r="P698" s="3"/>
      <c r="Q698" s="4"/>
      <c r="R698" s="3"/>
      <c r="S698"/>
      <c r="T698"/>
      <c r="U698"/>
      <c r="V698"/>
      <c r="W698"/>
      <c r="X698"/>
      <c r="Y698"/>
      <c r="Z698"/>
      <c r="AA698"/>
      <c r="AB698"/>
      <c r="AC698"/>
      <c r="AD698"/>
      <c r="AE698"/>
      <c r="AF698"/>
      <c r="AG698"/>
      <c r="AH698"/>
    </row>
    <row r="699" spans="1:34" s="10" customFormat="1" x14ac:dyDescent="0.2">
      <c r="A699" s="1"/>
      <c r="B699" s="2"/>
      <c r="C699" s="3"/>
      <c r="D699" s="4"/>
      <c r="E699" s="4"/>
      <c r="F699" s="103"/>
      <c r="G699" s="4"/>
      <c r="H699" s="3"/>
      <c r="I699" s="4"/>
      <c r="J699" s="3"/>
      <c r="K699" s="5"/>
      <c r="L699" s="3"/>
      <c r="M699" s="4"/>
      <c r="N699" s="3"/>
      <c r="O699" s="4"/>
      <c r="P699" s="3"/>
      <c r="Q699" s="4"/>
      <c r="R699" s="3"/>
      <c r="S699"/>
      <c r="T699"/>
      <c r="U699"/>
      <c r="V699"/>
      <c r="W699"/>
      <c r="X699"/>
      <c r="Y699"/>
      <c r="Z699"/>
      <c r="AA699"/>
      <c r="AB699"/>
      <c r="AC699"/>
      <c r="AD699"/>
      <c r="AE699"/>
      <c r="AF699"/>
      <c r="AG699"/>
      <c r="AH699"/>
    </row>
    <row r="700" spans="1:34" s="10" customFormat="1" x14ac:dyDescent="0.2">
      <c r="A700" s="1"/>
      <c r="B700" s="2"/>
      <c r="C700" s="3"/>
      <c r="D700" s="4"/>
      <c r="E700" s="4"/>
      <c r="F700" s="103"/>
      <c r="G700" s="4"/>
      <c r="H700" s="3"/>
      <c r="I700" s="4"/>
      <c r="J700" s="3"/>
      <c r="K700" s="5"/>
      <c r="L700" s="3"/>
      <c r="M700" s="4"/>
      <c r="N700" s="3"/>
      <c r="O700" s="4"/>
      <c r="P700" s="3"/>
      <c r="Q700" s="4"/>
      <c r="R700" s="3"/>
      <c r="S700"/>
      <c r="T700"/>
      <c r="U700"/>
      <c r="V700"/>
      <c r="W700"/>
      <c r="X700"/>
      <c r="Y700"/>
      <c r="Z700"/>
      <c r="AA700"/>
      <c r="AB700"/>
      <c r="AC700"/>
      <c r="AD700"/>
      <c r="AE700"/>
      <c r="AF700"/>
      <c r="AG700"/>
      <c r="AH700"/>
    </row>
    <row r="701" spans="1:34" s="10" customFormat="1" x14ac:dyDescent="0.2">
      <c r="A701" s="1"/>
      <c r="B701" s="2"/>
      <c r="C701" s="3"/>
      <c r="D701" s="4"/>
      <c r="E701" s="4"/>
      <c r="F701" s="103"/>
      <c r="G701" s="4"/>
      <c r="H701" s="3"/>
      <c r="I701" s="4"/>
      <c r="J701" s="3"/>
      <c r="K701" s="5"/>
      <c r="L701" s="3"/>
      <c r="M701" s="4"/>
      <c r="N701" s="3"/>
      <c r="O701" s="4"/>
      <c r="P701" s="3"/>
      <c r="Q701" s="4"/>
      <c r="R701" s="3"/>
      <c r="S701"/>
      <c r="T701"/>
      <c r="U701"/>
      <c r="V701"/>
      <c r="W701"/>
      <c r="X701"/>
      <c r="Y701"/>
      <c r="Z701"/>
      <c r="AA701"/>
      <c r="AB701"/>
      <c r="AC701"/>
      <c r="AD701"/>
      <c r="AE701"/>
      <c r="AF701"/>
      <c r="AG701"/>
      <c r="AH701"/>
    </row>
    <row r="702" spans="1:34" s="10" customFormat="1" x14ac:dyDescent="0.2">
      <c r="A702" s="1"/>
      <c r="B702" s="2"/>
      <c r="C702" s="3"/>
      <c r="D702" s="4"/>
      <c r="E702" s="4"/>
      <c r="F702" s="103"/>
      <c r="G702" s="4"/>
      <c r="H702" s="3"/>
      <c r="I702" s="4"/>
      <c r="J702" s="3"/>
      <c r="K702" s="5"/>
      <c r="L702" s="3"/>
      <c r="M702" s="4"/>
      <c r="N702" s="3"/>
      <c r="O702" s="4"/>
      <c r="P702" s="3"/>
      <c r="Q702" s="4"/>
      <c r="R702" s="3"/>
      <c r="S702"/>
      <c r="T702"/>
      <c r="U702"/>
      <c r="V702"/>
      <c r="W702"/>
      <c r="X702"/>
      <c r="Y702"/>
      <c r="Z702"/>
      <c r="AA702"/>
      <c r="AB702"/>
      <c r="AC702"/>
      <c r="AD702"/>
      <c r="AE702"/>
      <c r="AF702"/>
      <c r="AG702"/>
      <c r="AH702"/>
    </row>
    <row r="703" spans="1:34" s="10" customFormat="1" x14ac:dyDescent="0.2">
      <c r="A703" s="1"/>
      <c r="B703" s="2"/>
      <c r="C703" s="3"/>
      <c r="D703" s="4"/>
      <c r="E703" s="4"/>
      <c r="F703" s="103"/>
      <c r="G703" s="4"/>
      <c r="H703" s="3"/>
      <c r="I703" s="4"/>
      <c r="J703" s="3"/>
      <c r="K703" s="5"/>
      <c r="L703" s="3"/>
      <c r="M703" s="4"/>
      <c r="N703" s="3"/>
      <c r="O703" s="4"/>
      <c r="P703" s="3"/>
      <c r="Q703" s="4"/>
      <c r="R703" s="3"/>
      <c r="S703"/>
      <c r="T703"/>
      <c r="U703"/>
      <c r="V703"/>
      <c r="W703"/>
      <c r="X703"/>
      <c r="Y703"/>
      <c r="Z703"/>
      <c r="AA703"/>
      <c r="AB703"/>
      <c r="AC703"/>
      <c r="AD703"/>
      <c r="AE703"/>
      <c r="AF703"/>
      <c r="AG703"/>
      <c r="AH703"/>
    </row>
    <row r="704" spans="1:34" s="10" customFormat="1" x14ac:dyDescent="0.2">
      <c r="A704" s="1"/>
      <c r="B704" s="2"/>
      <c r="C704" s="3"/>
      <c r="D704" s="4"/>
      <c r="E704" s="4"/>
      <c r="F704" s="103"/>
      <c r="G704" s="4"/>
      <c r="H704" s="3"/>
      <c r="I704" s="4"/>
      <c r="J704" s="3"/>
      <c r="K704" s="5"/>
      <c r="L704" s="3"/>
      <c r="M704" s="4"/>
      <c r="N704" s="3"/>
      <c r="O704" s="4"/>
      <c r="P704" s="3"/>
      <c r="Q704" s="4"/>
      <c r="R704" s="3"/>
      <c r="S704"/>
      <c r="T704"/>
      <c r="U704"/>
      <c r="V704"/>
      <c r="W704"/>
      <c r="X704"/>
      <c r="Y704"/>
      <c r="Z704"/>
      <c r="AA704"/>
      <c r="AB704"/>
      <c r="AC704"/>
      <c r="AD704"/>
      <c r="AE704"/>
      <c r="AF704"/>
      <c r="AG704"/>
      <c r="AH704"/>
    </row>
    <row r="705" spans="1:34" s="10" customFormat="1" x14ac:dyDescent="0.2">
      <c r="A705" s="1"/>
      <c r="B705" s="2"/>
      <c r="C705" s="3"/>
      <c r="D705" s="4"/>
      <c r="E705" s="4"/>
      <c r="F705" s="103"/>
      <c r="G705" s="4"/>
      <c r="H705" s="3"/>
      <c r="I705" s="4"/>
      <c r="J705" s="3"/>
      <c r="K705" s="5"/>
      <c r="L705" s="3"/>
      <c r="M705" s="4"/>
      <c r="N705" s="3"/>
      <c r="O705" s="4"/>
      <c r="P705" s="3"/>
      <c r="Q705" s="4"/>
      <c r="R705" s="3"/>
      <c r="S705"/>
      <c r="T705"/>
      <c r="U705"/>
      <c r="V705"/>
      <c r="W705"/>
      <c r="X705"/>
      <c r="Y705"/>
      <c r="Z705"/>
      <c r="AA705"/>
      <c r="AB705"/>
      <c r="AC705"/>
      <c r="AD705"/>
      <c r="AE705"/>
      <c r="AF705"/>
      <c r="AG705"/>
      <c r="AH705"/>
    </row>
    <row r="706" spans="1:34" s="10" customFormat="1" x14ac:dyDescent="0.2">
      <c r="A706" s="1"/>
      <c r="B706" s="2"/>
      <c r="C706" s="3"/>
      <c r="D706" s="4"/>
      <c r="E706" s="4"/>
      <c r="F706" s="103"/>
      <c r="G706" s="4"/>
      <c r="H706" s="3"/>
      <c r="I706" s="4"/>
      <c r="J706" s="3"/>
      <c r="K706" s="5"/>
      <c r="L706" s="3"/>
      <c r="M706" s="4"/>
      <c r="N706" s="3"/>
      <c r="O706" s="4"/>
      <c r="P706" s="3"/>
      <c r="Q706" s="4"/>
      <c r="R706" s="3"/>
      <c r="S706"/>
      <c r="T706"/>
      <c r="U706"/>
      <c r="V706"/>
      <c r="W706"/>
      <c r="X706"/>
      <c r="Y706"/>
      <c r="Z706"/>
      <c r="AA706"/>
      <c r="AB706"/>
      <c r="AC706"/>
      <c r="AD706"/>
      <c r="AE706"/>
      <c r="AF706"/>
      <c r="AG706"/>
      <c r="AH706"/>
    </row>
    <row r="707" spans="1:34" s="10" customFormat="1" x14ac:dyDescent="0.2">
      <c r="A707" s="1"/>
      <c r="B707" s="2"/>
      <c r="C707" s="3"/>
      <c r="D707" s="4"/>
      <c r="E707" s="4"/>
      <c r="F707" s="103"/>
      <c r="G707" s="4"/>
      <c r="H707" s="3"/>
      <c r="I707" s="4"/>
      <c r="J707" s="3"/>
      <c r="K707" s="5"/>
      <c r="L707" s="3"/>
      <c r="M707" s="4"/>
      <c r="N707" s="3"/>
      <c r="O707" s="4"/>
      <c r="P707" s="3"/>
      <c r="Q707" s="4"/>
      <c r="R707" s="3"/>
      <c r="S707"/>
      <c r="T707"/>
      <c r="U707"/>
      <c r="V707"/>
      <c r="W707"/>
      <c r="X707"/>
      <c r="Y707"/>
      <c r="Z707"/>
      <c r="AA707"/>
      <c r="AB707"/>
      <c r="AC707"/>
      <c r="AD707"/>
      <c r="AE707"/>
      <c r="AF707"/>
      <c r="AG707"/>
      <c r="AH707"/>
    </row>
    <row r="708" spans="1:34" s="10" customFormat="1" x14ac:dyDescent="0.2">
      <c r="A708" s="1"/>
      <c r="B708" s="2"/>
      <c r="C708" s="3"/>
      <c r="D708" s="4"/>
      <c r="E708" s="4"/>
      <c r="F708" s="103"/>
      <c r="G708" s="4"/>
      <c r="H708" s="3"/>
      <c r="I708" s="4"/>
      <c r="J708" s="3"/>
      <c r="K708" s="5"/>
      <c r="L708" s="3"/>
      <c r="M708" s="4"/>
      <c r="N708" s="3"/>
      <c r="O708" s="4"/>
      <c r="P708" s="3"/>
      <c r="Q708" s="4"/>
      <c r="R708" s="3"/>
      <c r="S708"/>
      <c r="T708"/>
      <c r="U708"/>
      <c r="V708"/>
      <c r="W708"/>
      <c r="X708"/>
      <c r="Y708"/>
      <c r="Z708"/>
      <c r="AA708"/>
      <c r="AB708"/>
      <c r="AC708"/>
      <c r="AD708"/>
      <c r="AE708"/>
      <c r="AF708"/>
      <c r="AG708"/>
      <c r="AH708"/>
    </row>
    <row r="709" spans="1:34" s="10" customFormat="1" x14ac:dyDescent="0.2">
      <c r="A709" s="1"/>
      <c r="B709" s="2"/>
      <c r="C709" s="3"/>
      <c r="D709" s="4"/>
      <c r="E709" s="4"/>
      <c r="F709" s="103"/>
      <c r="G709" s="4"/>
      <c r="H709" s="3"/>
      <c r="I709" s="4"/>
      <c r="J709" s="3"/>
      <c r="K709" s="5"/>
      <c r="L709" s="3"/>
      <c r="M709" s="4"/>
      <c r="N709" s="3"/>
      <c r="O709" s="4"/>
      <c r="P709" s="3"/>
      <c r="Q709" s="4"/>
      <c r="R709" s="3"/>
      <c r="S709"/>
      <c r="T709"/>
      <c r="U709"/>
      <c r="V709"/>
      <c r="W709"/>
      <c r="X709"/>
      <c r="Y709"/>
      <c r="Z709"/>
      <c r="AA709"/>
      <c r="AB709"/>
      <c r="AC709"/>
      <c r="AD709"/>
      <c r="AE709"/>
      <c r="AF709"/>
      <c r="AG709"/>
      <c r="AH709"/>
    </row>
    <row r="710" spans="1:34" s="10" customFormat="1" x14ac:dyDescent="0.2">
      <c r="A710" s="1"/>
      <c r="B710" s="2"/>
      <c r="C710" s="3"/>
      <c r="D710" s="4"/>
      <c r="E710" s="4"/>
      <c r="F710" s="103"/>
      <c r="G710" s="4"/>
      <c r="H710" s="3"/>
      <c r="I710" s="4"/>
      <c r="J710" s="3"/>
      <c r="K710" s="5"/>
      <c r="L710" s="3"/>
      <c r="M710" s="4"/>
      <c r="N710" s="3"/>
      <c r="O710" s="4"/>
      <c r="P710" s="3"/>
      <c r="Q710" s="4"/>
      <c r="R710" s="3"/>
      <c r="S710"/>
      <c r="T710"/>
      <c r="U710"/>
      <c r="V710"/>
      <c r="W710"/>
      <c r="X710"/>
      <c r="Y710"/>
      <c r="Z710"/>
      <c r="AA710"/>
      <c r="AB710"/>
      <c r="AC710"/>
      <c r="AD710"/>
      <c r="AE710"/>
      <c r="AF710"/>
      <c r="AG710"/>
      <c r="AH710"/>
    </row>
    <row r="711" spans="1:34" s="10" customFormat="1" x14ac:dyDescent="0.2">
      <c r="A711" s="1"/>
      <c r="B711" s="2"/>
      <c r="C711" s="3"/>
      <c r="D711" s="4"/>
      <c r="E711" s="4"/>
      <c r="F711" s="103"/>
      <c r="G711" s="4"/>
      <c r="H711" s="3"/>
      <c r="I711" s="4"/>
      <c r="J711" s="3"/>
      <c r="K711" s="5"/>
      <c r="L711" s="3"/>
      <c r="M711" s="4"/>
      <c r="N711" s="3"/>
      <c r="O711" s="4"/>
      <c r="P711" s="3"/>
      <c r="Q711" s="4"/>
      <c r="R711" s="3"/>
      <c r="S711"/>
      <c r="T711"/>
      <c r="U711"/>
      <c r="V711"/>
      <c r="W711"/>
      <c r="X711"/>
      <c r="Y711"/>
      <c r="Z711"/>
      <c r="AA711"/>
      <c r="AB711"/>
      <c r="AC711"/>
      <c r="AD711"/>
      <c r="AE711"/>
      <c r="AF711"/>
      <c r="AG711"/>
      <c r="AH711"/>
    </row>
    <row r="712" spans="1:34" s="10" customFormat="1" x14ac:dyDescent="0.2">
      <c r="A712" s="1"/>
      <c r="B712" s="2"/>
      <c r="C712" s="3"/>
      <c r="D712" s="4"/>
      <c r="E712" s="4"/>
      <c r="F712" s="103"/>
      <c r="G712" s="4"/>
      <c r="H712" s="3"/>
      <c r="I712" s="4"/>
      <c r="J712" s="3"/>
      <c r="K712" s="5"/>
      <c r="L712" s="3"/>
      <c r="M712" s="4"/>
      <c r="N712" s="3"/>
      <c r="O712" s="4"/>
      <c r="P712" s="3"/>
      <c r="Q712" s="4"/>
      <c r="R712" s="3"/>
      <c r="S712"/>
      <c r="T712"/>
      <c r="U712"/>
      <c r="V712"/>
      <c r="W712"/>
      <c r="X712"/>
      <c r="Y712"/>
      <c r="Z712"/>
      <c r="AA712"/>
      <c r="AB712"/>
      <c r="AC712"/>
      <c r="AD712"/>
      <c r="AE712"/>
      <c r="AF712"/>
      <c r="AG712"/>
      <c r="AH712"/>
    </row>
    <row r="713" spans="1:34" s="10" customFormat="1" x14ac:dyDescent="0.2">
      <c r="A713" s="1"/>
      <c r="B713" s="2"/>
      <c r="C713" s="3"/>
      <c r="D713" s="4"/>
      <c r="E713" s="4"/>
      <c r="F713" s="103"/>
      <c r="G713" s="4"/>
      <c r="H713" s="3"/>
      <c r="I713" s="4"/>
      <c r="J713" s="3"/>
      <c r="K713" s="5"/>
      <c r="L713" s="3"/>
      <c r="M713" s="4"/>
      <c r="N713" s="3"/>
      <c r="O713" s="4"/>
      <c r="P713" s="3"/>
      <c r="Q713" s="4"/>
      <c r="R713" s="3"/>
      <c r="S713"/>
      <c r="T713"/>
      <c r="U713"/>
      <c r="V713"/>
      <c r="W713"/>
      <c r="X713"/>
      <c r="Y713"/>
      <c r="Z713"/>
      <c r="AA713"/>
      <c r="AB713"/>
      <c r="AC713"/>
      <c r="AD713"/>
      <c r="AE713"/>
      <c r="AF713"/>
      <c r="AG713"/>
      <c r="AH713"/>
    </row>
    <row r="714" spans="1:34" s="10" customFormat="1" x14ac:dyDescent="0.2">
      <c r="A714" s="1"/>
      <c r="B714" s="2"/>
      <c r="C714" s="3"/>
      <c r="D714" s="4"/>
      <c r="E714" s="4"/>
      <c r="F714" s="103"/>
      <c r="G714" s="4"/>
      <c r="H714" s="3"/>
      <c r="I714" s="4"/>
      <c r="J714" s="3"/>
      <c r="K714" s="5"/>
      <c r="L714" s="3"/>
      <c r="M714" s="4"/>
      <c r="N714" s="3"/>
      <c r="O714" s="4"/>
      <c r="P714" s="3"/>
      <c r="Q714" s="4"/>
      <c r="R714" s="3"/>
      <c r="S714"/>
      <c r="T714"/>
      <c r="U714"/>
      <c r="V714"/>
      <c r="W714"/>
      <c r="X714"/>
      <c r="Y714"/>
      <c r="Z714"/>
      <c r="AA714"/>
      <c r="AB714"/>
      <c r="AC714"/>
      <c r="AD714"/>
      <c r="AE714"/>
      <c r="AF714"/>
      <c r="AG714"/>
      <c r="AH714"/>
    </row>
    <row r="715" spans="1:34" s="10" customFormat="1" x14ac:dyDescent="0.2">
      <c r="A715" s="1"/>
      <c r="B715" s="2"/>
      <c r="C715" s="3"/>
      <c r="D715" s="4"/>
      <c r="E715" s="4"/>
      <c r="F715" s="103"/>
      <c r="G715" s="4"/>
      <c r="H715" s="3"/>
      <c r="I715" s="4"/>
      <c r="J715" s="3"/>
      <c r="K715" s="5"/>
      <c r="L715" s="3"/>
      <c r="M715" s="4"/>
      <c r="N715" s="3"/>
      <c r="O715" s="4"/>
      <c r="P715" s="3"/>
      <c r="Q715" s="4"/>
      <c r="R715" s="3"/>
      <c r="S715"/>
      <c r="T715"/>
      <c r="U715"/>
      <c r="V715"/>
      <c r="W715"/>
      <c r="X715"/>
      <c r="Y715"/>
      <c r="Z715"/>
      <c r="AA715"/>
      <c r="AB715"/>
      <c r="AC715"/>
      <c r="AD715"/>
      <c r="AE715"/>
      <c r="AF715"/>
      <c r="AG715"/>
      <c r="AH715"/>
    </row>
    <row r="716" spans="1:34" s="10" customFormat="1" x14ac:dyDescent="0.2">
      <c r="A716" s="1"/>
      <c r="B716" s="2"/>
      <c r="C716" s="3"/>
      <c r="D716" s="4"/>
      <c r="E716" s="4"/>
      <c r="F716" s="103"/>
      <c r="G716" s="4"/>
      <c r="H716" s="3"/>
      <c r="I716" s="4"/>
      <c r="J716" s="3"/>
      <c r="K716" s="5"/>
      <c r="L716" s="3"/>
      <c r="M716" s="4"/>
      <c r="N716" s="3"/>
      <c r="O716" s="4"/>
      <c r="P716" s="3"/>
      <c r="Q716" s="4"/>
      <c r="R716" s="3"/>
      <c r="S716"/>
      <c r="T716"/>
      <c r="U716"/>
      <c r="V716"/>
      <c r="W716"/>
      <c r="X716"/>
      <c r="Y716"/>
      <c r="Z716"/>
      <c r="AA716"/>
      <c r="AB716"/>
      <c r="AC716"/>
      <c r="AD716"/>
      <c r="AE716"/>
      <c r="AF716"/>
      <c r="AG716"/>
      <c r="AH716"/>
    </row>
    <row r="717" spans="1:34" s="10" customFormat="1" x14ac:dyDescent="0.2">
      <c r="A717" s="1"/>
      <c r="B717" s="2"/>
      <c r="C717" s="3"/>
      <c r="D717" s="4"/>
      <c r="E717" s="4"/>
      <c r="F717" s="103"/>
      <c r="G717" s="4"/>
      <c r="H717" s="3"/>
      <c r="I717" s="4"/>
      <c r="J717" s="3"/>
      <c r="K717" s="5"/>
      <c r="L717" s="3"/>
      <c r="M717" s="4"/>
      <c r="N717" s="3"/>
      <c r="O717" s="4"/>
      <c r="P717" s="3"/>
      <c r="Q717" s="4"/>
      <c r="R717" s="3"/>
      <c r="S717"/>
      <c r="T717"/>
      <c r="U717"/>
      <c r="V717"/>
      <c r="W717"/>
      <c r="X717"/>
      <c r="Y717"/>
      <c r="Z717"/>
      <c r="AA717"/>
      <c r="AB717"/>
      <c r="AC717"/>
      <c r="AD717"/>
      <c r="AE717"/>
      <c r="AF717"/>
      <c r="AG717"/>
      <c r="AH717"/>
    </row>
    <row r="718" spans="1:34" s="10" customFormat="1" x14ac:dyDescent="0.2">
      <c r="A718" s="1"/>
      <c r="B718" s="2"/>
      <c r="C718" s="3"/>
      <c r="D718" s="4"/>
      <c r="E718" s="4"/>
      <c r="F718" s="103"/>
      <c r="G718" s="4"/>
      <c r="H718" s="3"/>
      <c r="I718" s="4"/>
      <c r="J718" s="3"/>
      <c r="K718" s="5"/>
      <c r="L718" s="3"/>
      <c r="M718" s="4"/>
      <c r="N718" s="3"/>
      <c r="O718" s="4"/>
      <c r="P718" s="3"/>
      <c r="Q718" s="4"/>
      <c r="R718" s="3"/>
      <c r="S718"/>
      <c r="T718"/>
      <c r="U718"/>
      <c r="V718"/>
      <c r="W718"/>
      <c r="X718"/>
      <c r="Y718"/>
      <c r="Z718"/>
      <c r="AA718"/>
      <c r="AB718"/>
      <c r="AC718"/>
      <c r="AD718"/>
      <c r="AE718"/>
      <c r="AF718"/>
      <c r="AG718"/>
      <c r="AH718"/>
    </row>
    <row r="719" spans="1:34" s="10" customFormat="1" x14ac:dyDescent="0.2">
      <c r="A719" s="1"/>
      <c r="B719" s="2"/>
      <c r="C719" s="3"/>
      <c r="D719" s="4"/>
      <c r="E719" s="4"/>
      <c r="F719" s="103"/>
      <c r="G719" s="4"/>
      <c r="H719" s="3"/>
      <c r="I719" s="4"/>
      <c r="J719" s="3"/>
      <c r="K719" s="5"/>
      <c r="L719" s="3"/>
      <c r="M719" s="4"/>
      <c r="N719" s="3"/>
      <c r="O719" s="4"/>
      <c r="P719" s="3"/>
      <c r="Q719" s="4"/>
      <c r="R719" s="3"/>
      <c r="S719"/>
      <c r="T719"/>
      <c r="U719"/>
      <c r="V719"/>
      <c r="W719"/>
      <c r="X719"/>
      <c r="Y719"/>
      <c r="Z719"/>
      <c r="AA719"/>
      <c r="AB719"/>
      <c r="AC719"/>
      <c r="AD719"/>
      <c r="AE719"/>
      <c r="AF719"/>
      <c r="AG719"/>
      <c r="AH719"/>
    </row>
    <row r="720" spans="1:34" s="10" customFormat="1" x14ac:dyDescent="0.2">
      <c r="A720" s="1"/>
      <c r="B720" s="2"/>
      <c r="C720" s="3"/>
      <c r="D720" s="4"/>
      <c r="E720" s="4"/>
      <c r="F720" s="103"/>
      <c r="G720" s="4"/>
      <c r="H720" s="3"/>
      <c r="I720" s="4"/>
      <c r="J720" s="3"/>
      <c r="K720" s="5"/>
      <c r="L720" s="3"/>
      <c r="M720" s="4"/>
      <c r="N720" s="3"/>
      <c r="O720" s="4"/>
      <c r="P720" s="3"/>
      <c r="Q720" s="4"/>
      <c r="R720" s="3"/>
      <c r="S720"/>
      <c r="T720"/>
      <c r="U720"/>
      <c r="V720"/>
      <c r="W720"/>
      <c r="X720"/>
      <c r="Y720"/>
      <c r="Z720"/>
      <c r="AA720"/>
      <c r="AB720"/>
      <c r="AC720"/>
      <c r="AD720"/>
      <c r="AE720"/>
      <c r="AF720"/>
      <c r="AG720"/>
      <c r="AH720"/>
    </row>
    <row r="721" spans="1:34" s="10" customFormat="1" x14ac:dyDescent="0.2">
      <c r="A721" s="1"/>
      <c r="B721" s="2"/>
      <c r="C721" s="3"/>
      <c r="D721" s="4"/>
      <c r="E721" s="4"/>
      <c r="F721" s="103"/>
      <c r="G721" s="4"/>
      <c r="H721" s="3"/>
      <c r="I721" s="4"/>
      <c r="J721" s="3"/>
      <c r="K721" s="5"/>
      <c r="L721" s="3"/>
      <c r="M721" s="4"/>
      <c r="N721" s="3"/>
      <c r="O721" s="4"/>
      <c r="P721" s="3"/>
      <c r="Q721" s="4"/>
      <c r="R721" s="3"/>
      <c r="S721"/>
      <c r="T721"/>
      <c r="U721"/>
      <c r="V721"/>
      <c r="W721"/>
      <c r="X721"/>
      <c r="Y721"/>
      <c r="Z721"/>
      <c r="AA721"/>
      <c r="AB721"/>
      <c r="AC721"/>
      <c r="AD721"/>
      <c r="AE721"/>
      <c r="AF721"/>
      <c r="AG721"/>
      <c r="AH721"/>
    </row>
    <row r="722" spans="1:34" s="10" customFormat="1" x14ac:dyDescent="0.2">
      <c r="A722" s="1"/>
      <c r="B722" s="2"/>
      <c r="C722" s="3"/>
      <c r="D722" s="4"/>
      <c r="E722" s="4"/>
      <c r="F722" s="103"/>
      <c r="G722" s="4"/>
      <c r="H722" s="3"/>
      <c r="I722" s="4"/>
      <c r="J722" s="3"/>
      <c r="K722" s="5"/>
      <c r="L722" s="3"/>
      <c r="M722" s="4"/>
      <c r="N722" s="3"/>
      <c r="O722" s="4"/>
      <c r="P722" s="3"/>
      <c r="Q722" s="4"/>
      <c r="R722" s="3"/>
      <c r="S722"/>
      <c r="T722"/>
      <c r="U722"/>
      <c r="V722"/>
      <c r="W722"/>
      <c r="X722"/>
      <c r="Y722"/>
      <c r="Z722"/>
      <c r="AA722"/>
      <c r="AB722"/>
      <c r="AC722"/>
      <c r="AD722"/>
      <c r="AE722"/>
      <c r="AF722"/>
      <c r="AG722"/>
      <c r="AH722"/>
    </row>
    <row r="723" spans="1:34" s="10" customFormat="1" x14ac:dyDescent="0.2">
      <c r="A723" s="1"/>
      <c r="B723" s="2"/>
      <c r="C723" s="3"/>
      <c r="D723" s="4"/>
      <c r="E723" s="4"/>
      <c r="F723" s="103"/>
      <c r="G723" s="4"/>
      <c r="H723" s="3"/>
      <c r="I723" s="4"/>
      <c r="J723" s="3"/>
      <c r="K723" s="5"/>
      <c r="L723" s="3"/>
      <c r="M723" s="4"/>
      <c r="N723" s="3"/>
      <c r="O723" s="4"/>
      <c r="P723" s="3"/>
      <c r="Q723" s="4"/>
      <c r="R723" s="3"/>
      <c r="S723"/>
      <c r="T723"/>
      <c r="U723"/>
      <c r="V723"/>
      <c r="W723"/>
      <c r="X723"/>
      <c r="Y723"/>
      <c r="Z723"/>
      <c r="AA723"/>
      <c r="AB723"/>
      <c r="AC723"/>
      <c r="AD723"/>
      <c r="AE723"/>
      <c r="AF723"/>
      <c r="AG723"/>
      <c r="AH723"/>
    </row>
    <row r="724" spans="1:34" s="10" customFormat="1" x14ac:dyDescent="0.2">
      <c r="A724" s="1"/>
      <c r="B724" s="2"/>
      <c r="C724" s="3"/>
      <c r="D724" s="4"/>
      <c r="E724" s="4"/>
      <c r="F724" s="103"/>
      <c r="G724" s="4"/>
      <c r="H724" s="3"/>
      <c r="I724" s="4"/>
      <c r="J724" s="3"/>
      <c r="K724" s="5"/>
      <c r="L724" s="3"/>
      <c r="M724" s="4"/>
      <c r="N724" s="3"/>
      <c r="O724" s="4"/>
      <c r="P724" s="3"/>
      <c r="Q724" s="4"/>
      <c r="R724" s="3"/>
      <c r="S724"/>
      <c r="T724"/>
      <c r="U724"/>
      <c r="V724"/>
      <c r="W724"/>
      <c r="X724"/>
      <c r="Y724"/>
      <c r="Z724"/>
      <c r="AA724"/>
      <c r="AB724"/>
      <c r="AC724"/>
      <c r="AD724"/>
      <c r="AE724"/>
      <c r="AF724"/>
      <c r="AG724"/>
      <c r="AH724"/>
    </row>
    <row r="725" spans="1:34" s="10" customFormat="1" x14ac:dyDescent="0.2">
      <c r="A725" s="1"/>
      <c r="B725" s="2"/>
      <c r="C725" s="3"/>
      <c r="D725" s="4"/>
      <c r="E725" s="4"/>
      <c r="F725" s="103"/>
      <c r="G725" s="4"/>
      <c r="H725" s="3"/>
      <c r="I725" s="4"/>
      <c r="J725" s="3"/>
      <c r="K725" s="5"/>
      <c r="L725" s="3"/>
      <c r="M725" s="4"/>
      <c r="N725" s="3"/>
      <c r="O725" s="4"/>
      <c r="P725" s="3"/>
      <c r="Q725" s="4"/>
      <c r="R725" s="3"/>
      <c r="S725"/>
      <c r="T725"/>
      <c r="U725"/>
      <c r="V725"/>
      <c r="W725"/>
      <c r="X725"/>
      <c r="Y725"/>
      <c r="Z725"/>
      <c r="AA725"/>
      <c r="AB725"/>
      <c r="AC725"/>
      <c r="AD725"/>
      <c r="AE725"/>
      <c r="AF725"/>
      <c r="AG725"/>
      <c r="AH725"/>
    </row>
    <row r="726" spans="1:34" s="10" customFormat="1" x14ac:dyDescent="0.2">
      <c r="A726" s="1"/>
      <c r="B726" s="2"/>
      <c r="C726" s="3"/>
      <c r="D726" s="4"/>
      <c r="E726" s="4"/>
      <c r="F726" s="103"/>
      <c r="G726" s="4"/>
      <c r="H726" s="3"/>
      <c r="I726" s="4"/>
      <c r="J726" s="3"/>
      <c r="K726" s="5"/>
      <c r="L726" s="3"/>
      <c r="M726" s="4"/>
      <c r="N726" s="3"/>
      <c r="O726" s="4"/>
      <c r="P726" s="3"/>
      <c r="Q726" s="4"/>
      <c r="R726" s="3"/>
      <c r="S726"/>
      <c r="T726"/>
      <c r="U726"/>
      <c r="V726"/>
      <c r="W726"/>
      <c r="X726"/>
      <c r="Y726"/>
      <c r="Z726"/>
      <c r="AA726"/>
      <c r="AB726"/>
      <c r="AC726"/>
      <c r="AD726"/>
      <c r="AE726"/>
      <c r="AF726"/>
      <c r="AG726"/>
      <c r="AH726"/>
    </row>
    <row r="727" spans="1:34" s="10" customFormat="1" x14ac:dyDescent="0.2">
      <c r="A727" s="1"/>
      <c r="B727" s="2"/>
      <c r="C727" s="3"/>
      <c r="D727" s="4"/>
      <c r="E727" s="4"/>
      <c r="F727" s="103"/>
      <c r="G727" s="4"/>
      <c r="H727" s="3"/>
      <c r="I727" s="4"/>
      <c r="J727" s="3"/>
      <c r="K727" s="5"/>
      <c r="L727" s="3"/>
      <c r="M727" s="4"/>
      <c r="N727" s="3"/>
      <c r="O727" s="4"/>
      <c r="P727" s="3"/>
      <c r="Q727" s="4"/>
      <c r="R727" s="3"/>
      <c r="S727"/>
      <c r="T727"/>
      <c r="U727"/>
      <c r="V727"/>
      <c r="W727"/>
      <c r="X727"/>
      <c r="Y727"/>
      <c r="Z727"/>
      <c r="AA727"/>
      <c r="AB727"/>
      <c r="AC727"/>
      <c r="AD727"/>
      <c r="AE727"/>
      <c r="AF727"/>
      <c r="AG727"/>
      <c r="AH727"/>
    </row>
    <row r="728" spans="1:34" s="10" customFormat="1" x14ac:dyDescent="0.2">
      <c r="A728" s="1"/>
      <c r="B728" s="2"/>
      <c r="C728" s="3"/>
      <c r="D728" s="4"/>
      <c r="E728" s="4"/>
      <c r="F728" s="103"/>
      <c r="G728" s="4"/>
      <c r="H728" s="3"/>
      <c r="I728" s="4"/>
      <c r="J728" s="3"/>
      <c r="K728" s="5"/>
      <c r="L728" s="3"/>
      <c r="M728" s="4"/>
      <c r="N728" s="3"/>
      <c r="O728" s="4"/>
      <c r="P728" s="3"/>
      <c r="Q728" s="4"/>
      <c r="R728" s="3"/>
      <c r="S728"/>
      <c r="T728"/>
      <c r="U728"/>
      <c r="V728"/>
      <c r="W728"/>
      <c r="X728"/>
      <c r="Y728"/>
      <c r="Z728"/>
      <c r="AA728"/>
      <c r="AB728"/>
      <c r="AC728"/>
      <c r="AD728"/>
      <c r="AE728"/>
      <c r="AF728"/>
      <c r="AG728"/>
      <c r="AH728"/>
    </row>
    <row r="729" spans="1:34" s="10" customFormat="1" x14ac:dyDescent="0.2">
      <c r="A729" s="1"/>
      <c r="B729" s="2"/>
      <c r="C729" s="3"/>
      <c r="D729" s="4"/>
      <c r="E729" s="4"/>
      <c r="F729" s="103"/>
      <c r="G729" s="4"/>
      <c r="H729" s="3"/>
      <c r="I729" s="4"/>
      <c r="J729" s="3"/>
      <c r="K729" s="5"/>
      <c r="L729" s="3"/>
      <c r="M729" s="4"/>
      <c r="N729" s="3"/>
      <c r="O729" s="4"/>
      <c r="P729" s="3"/>
      <c r="Q729" s="4"/>
      <c r="R729" s="3"/>
      <c r="S729"/>
      <c r="T729"/>
      <c r="U729"/>
      <c r="V729"/>
      <c r="W729"/>
      <c r="X729"/>
      <c r="Y729"/>
      <c r="Z729"/>
      <c r="AA729"/>
      <c r="AB729"/>
      <c r="AC729"/>
      <c r="AD729"/>
      <c r="AE729"/>
      <c r="AF729"/>
      <c r="AG729"/>
      <c r="AH729"/>
    </row>
    <row r="730" spans="1:34" s="10" customFormat="1" x14ac:dyDescent="0.2">
      <c r="A730" s="1"/>
      <c r="B730" s="2"/>
      <c r="C730" s="3"/>
      <c r="D730" s="4"/>
      <c r="E730" s="4"/>
      <c r="F730" s="103"/>
      <c r="G730" s="4"/>
      <c r="H730" s="3"/>
      <c r="I730" s="4"/>
      <c r="J730" s="3"/>
      <c r="K730" s="5"/>
      <c r="L730" s="3"/>
      <c r="M730" s="4"/>
      <c r="N730" s="3"/>
      <c r="O730" s="4"/>
      <c r="P730" s="3"/>
      <c r="Q730" s="4"/>
      <c r="R730" s="3"/>
      <c r="S730"/>
      <c r="T730"/>
      <c r="U730"/>
      <c r="V730"/>
      <c r="W730"/>
      <c r="X730"/>
      <c r="Y730"/>
      <c r="Z730"/>
      <c r="AA730"/>
      <c r="AB730"/>
      <c r="AC730"/>
      <c r="AD730"/>
      <c r="AE730"/>
      <c r="AF730"/>
      <c r="AG730"/>
      <c r="AH730"/>
    </row>
    <row r="731" spans="1:34" s="10" customFormat="1" x14ac:dyDescent="0.2">
      <c r="A731" s="1"/>
      <c r="B731" s="2"/>
      <c r="C731" s="3"/>
      <c r="D731" s="4"/>
      <c r="E731" s="4"/>
      <c r="F731" s="103"/>
      <c r="G731" s="4"/>
      <c r="H731" s="3"/>
      <c r="I731" s="4"/>
      <c r="J731" s="3"/>
      <c r="K731" s="5"/>
      <c r="L731" s="3"/>
      <c r="M731" s="4"/>
      <c r="N731" s="3"/>
      <c r="O731" s="4"/>
      <c r="P731" s="3"/>
      <c r="Q731" s="4"/>
      <c r="R731" s="3"/>
      <c r="S731"/>
      <c r="T731"/>
      <c r="U731"/>
      <c r="V731"/>
      <c r="W731"/>
      <c r="X731"/>
      <c r="Y731"/>
      <c r="Z731"/>
      <c r="AA731"/>
      <c r="AB731"/>
      <c r="AC731"/>
      <c r="AD731"/>
      <c r="AE731"/>
      <c r="AF731"/>
      <c r="AG731"/>
      <c r="AH731"/>
    </row>
    <row r="732" spans="1:34" s="10" customFormat="1" x14ac:dyDescent="0.2">
      <c r="A732" s="1"/>
      <c r="B732" s="2"/>
      <c r="C732" s="3"/>
      <c r="D732" s="4"/>
      <c r="E732" s="4"/>
      <c r="F732" s="103"/>
      <c r="G732" s="4"/>
      <c r="H732" s="3"/>
      <c r="I732" s="4"/>
      <c r="J732" s="3"/>
      <c r="K732" s="5"/>
      <c r="L732" s="3"/>
      <c r="M732" s="4"/>
      <c r="N732" s="3"/>
      <c r="O732" s="4"/>
      <c r="P732" s="3"/>
      <c r="Q732" s="4"/>
      <c r="R732" s="3"/>
      <c r="S732"/>
      <c r="T732"/>
      <c r="U732"/>
      <c r="V732"/>
      <c r="W732"/>
      <c r="X732"/>
      <c r="Y732"/>
      <c r="Z732"/>
      <c r="AA732"/>
      <c r="AB732"/>
      <c r="AC732"/>
      <c r="AD732"/>
      <c r="AE732"/>
      <c r="AF732"/>
      <c r="AG732"/>
      <c r="AH732"/>
    </row>
    <row r="733" spans="1:34" s="10" customFormat="1" x14ac:dyDescent="0.2">
      <c r="A733" s="1"/>
      <c r="B733" s="2"/>
      <c r="C733" s="3"/>
      <c r="D733" s="4"/>
      <c r="E733" s="4"/>
      <c r="F733" s="103"/>
      <c r="G733" s="4"/>
      <c r="H733" s="3"/>
      <c r="I733" s="4"/>
      <c r="J733" s="3"/>
      <c r="K733" s="5"/>
      <c r="L733" s="3"/>
      <c r="M733" s="4"/>
      <c r="N733" s="3"/>
      <c r="O733" s="4"/>
      <c r="P733" s="3"/>
      <c r="Q733" s="4"/>
      <c r="R733" s="3"/>
      <c r="S733"/>
      <c r="T733"/>
      <c r="U733"/>
      <c r="V733"/>
      <c r="W733"/>
      <c r="X733"/>
      <c r="Y733"/>
      <c r="Z733"/>
      <c r="AA733"/>
      <c r="AB733"/>
      <c r="AC733"/>
      <c r="AD733"/>
      <c r="AE733"/>
      <c r="AF733"/>
      <c r="AG733"/>
      <c r="AH733"/>
    </row>
    <row r="734" spans="1:34" s="10" customFormat="1" x14ac:dyDescent="0.2">
      <c r="A734" s="1"/>
      <c r="B734" s="2"/>
      <c r="C734" s="3"/>
      <c r="D734" s="4"/>
      <c r="E734" s="4"/>
      <c r="F734" s="103"/>
      <c r="G734" s="4"/>
      <c r="H734" s="3"/>
      <c r="I734" s="4"/>
      <c r="J734" s="3"/>
      <c r="K734" s="5"/>
      <c r="L734" s="3"/>
      <c r="M734" s="4"/>
      <c r="N734" s="3"/>
      <c r="O734" s="4"/>
      <c r="P734" s="3"/>
      <c r="Q734" s="4"/>
      <c r="R734" s="3"/>
      <c r="S734"/>
      <c r="T734"/>
      <c r="U734"/>
      <c r="V734"/>
      <c r="W734"/>
      <c r="X734"/>
      <c r="Y734"/>
      <c r="Z734"/>
      <c r="AA734"/>
      <c r="AB734"/>
      <c r="AC734"/>
      <c r="AD734"/>
      <c r="AE734"/>
      <c r="AF734"/>
      <c r="AG734"/>
      <c r="AH734"/>
    </row>
    <row r="735" spans="1:34" s="10" customFormat="1" x14ac:dyDescent="0.2">
      <c r="A735" s="1"/>
      <c r="B735" s="2"/>
      <c r="C735" s="3"/>
      <c r="D735" s="4"/>
      <c r="E735" s="4"/>
      <c r="F735" s="103"/>
      <c r="G735" s="4"/>
      <c r="H735" s="3"/>
      <c r="I735" s="4"/>
      <c r="J735" s="3"/>
      <c r="K735" s="5"/>
      <c r="L735" s="3"/>
      <c r="M735" s="4"/>
      <c r="N735" s="3"/>
      <c r="O735" s="4"/>
      <c r="P735" s="3"/>
      <c r="Q735" s="4"/>
      <c r="R735" s="3"/>
      <c r="S735"/>
      <c r="T735"/>
      <c r="U735"/>
      <c r="V735"/>
      <c r="W735"/>
      <c r="X735"/>
      <c r="Y735"/>
      <c r="Z735"/>
      <c r="AA735"/>
      <c r="AB735"/>
      <c r="AC735"/>
      <c r="AD735"/>
      <c r="AE735"/>
      <c r="AF735"/>
      <c r="AG735"/>
      <c r="AH735"/>
    </row>
    <row r="736" spans="1:34" s="10" customFormat="1" x14ac:dyDescent="0.2">
      <c r="A736" s="1"/>
      <c r="B736" s="2"/>
      <c r="C736" s="3"/>
      <c r="D736" s="4"/>
      <c r="E736" s="4"/>
      <c r="F736" s="103"/>
      <c r="G736" s="4"/>
      <c r="H736" s="3"/>
      <c r="I736" s="4"/>
      <c r="J736" s="3"/>
      <c r="K736" s="5"/>
      <c r="L736" s="3"/>
      <c r="M736" s="4"/>
      <c r="N736" s="3"/>
      <c r="O736" s="4"/>
      <c r="P736" s="3"/>
      <c r="Q736" s="4"/>
      <c r="R736" s="3"/>
      <c r="S736"/>
      <c r="T736"/>
      <c r="U736"/>
      <c r="V736"/>
      <c r="W736"/>
      <c r="X736"/>
      <c r="Y736"/>
      <c r="Z736"/>
      <c r="AA736"/>
      <c r="AB736"/>
      <c r="AC736"/>
      <c r="AD736"/>
      <c r="AE736"/>
      <c r="AF736"/>
      <c r="AG736"/>
      <c r="AH736"/>
    </row>
    <row r="737" spans="1:34" s="10" customFormat="1" x14ac:dyDescent="0.2">
      <c r="A737" s="1"/>
      <c r="B737" s="2"/>
      <c r="C737" s="3"/>
      <c r="D737" s="4"/>
      <c r="E737" s="4"/>
      <c r="F737" s="103"/>
      <c r="G737" s="4"/>
      <c r="H737" s="3"/>
      <c r="I737" s="4"/>
      <c r="J737" s="3"/>
      <c r="K737" s="5"/>
      <c r="L737" s="3"/>
      <c r="M737" s="4"/>
      <c r="N737" s="3"/>
      <c r="O737" s="4"/>
      <c r="P737" s="3"/>
      <c r="Q737" s="4"/>
      <c r="R737" s="3"/>
      <c r="S737"/>
      <c r="T737"/>
      <c r="U737"/>
      <c r="V737"/>
      <c r="W737"/>
      <c r="X737"/>
      <c r="Y737"/>
      <c r="Z737"/>
      <c r="AA737"/>
      <c r="AB737"/>
      <c r="AC737"/>
      <c r="AD737"/>
      <c r="AE737"/>
      <c r="AF737"/>
      <c r="AG737"/>
      <c r="AH737"/>
    </row>
    <row r="738" spans="1:34" s="10" customFormat="1" x14ac:dyDescent="0.2">
      <c r="A738" s="1"/>
      <c r="B738" s="2"/>
      <c r="C738" s="3"/>
      <c r="D738" s="4"/>
      <c r="E738" s="4"/>
      <c r="F738" s="103"/>
      <c r="G738" s="4"/>
      <c r="H738" s="3"/>
      <c r="I738" s="4"/>
      <c r="J738" s="3"/>
      <c r="K738" s="5"/>
      <c r="L738" s="3"/>
      <c r="M738" s="4"/>
      <c r="N738" s="3"/>
      <c r="O738" s="4"/>
      <c r="P738" s="3"/>
      <c r="Q738" s="4"/>
      <c r="R738" s="3"/>
      <c r="S738"/>
      <c r="T738"/>
      <c r="U738"/>
      <c r="V738"/>
      <c r="W738"/>
      <c r="X738"/>
      <c r="Y738"/>
      <c r="Z738"/>
      <c r="AA738"/>
      <c r="AB738"/>
      <c r="AC738"/>
      <c r="AD738"/>
      <c r="AE738"/>
      <c r="AF738"/>
      <c r="AG738"/>
      <c r="AH738"/>
    </row>
    <row r="739" spans="1:34" s="10" customFormat="1" x14ac:dyDescent="0.2">
      <c r="A739" s="1"/>
      <c r="B739" s="2"/>
      <c r="C739" s="3"/>
      <c r="D739" s="4"/>
      <c r="E739" s="4"/>
      <c r="F739" s="103"/>
      <c r="G739" s="4"/>
      <c r="H739" s="3"/>
      <c r="I739" s="4"/>
      <c r="J739" s="3"/>
      <c r="K739" s="5"/>
      <c r="L739" s="3"/>
      <c r="M739" s="4"/>
      <c r="N739" s="3"/>
      <c r="O739" s="4"/>
      <c r="P739" s="3"/>
      <c r="Q739" s="4"/>
      <c r="R739" s="3"/>
      <c r="S739"/>
      <c r="T739"/>
      <c r="U739"/>
      <c r="V739"/>
      <c r="W739"/>
      <c r="X739"/>
      <c r="Y739"/>
      <c r="Z739"/>
      <c r="AA739"/>
      <c r="AB739"/>
      <c r="AC739"/>
      <c r="AD739"/>
      <c r="AE739"/>
      <c r="AF739"/>
      <c r="AG739"/>
      <c r="AH739"/>
    </row>
    <row r="740" spans="1:34" s="10" customFormat="1" x14ac:dyDescent="0.2">
      <c r="A740" s="1"/>
      <c r="B740" s="2"/>
      <c r="C740" s="3"/>
      <c r="D740" s="4"/>
      <c r="E740" s="4"/>
      <c r="F740" s="103"/>
      <c r="G740" s="4"/>
      <c r="H740" s="3"/>
      <c r="I740" s="4"/>
      <c r="J740" s="3"/>
      <c r="K740" s="5"/>
      <c r="L740" s="3"/>
      <c r="M740" s="4"/>
      <c r="N740" s="3"/>
      <c r="O740" s="4"/>
      <c r="P740" s="3"/>
      <c r="Q740" s="4"/>
      <c r="R740" s="3"/>
      <c r="S740"/>
      <c r="T740"/>
      <c r="U740"/>
      <c r="V740"/>
      <c r="W740"/>
      <c r="X740"/>
      <c r="Y740"/>
      <c r="Z740"/>
      <c r="AA740"/>
      <c r="AB740"/>
      <c r="AC740"/>
      <c r="AD740"/>
      <c r="AE740"/>
      <c r="AF740"/>
      <c r="AG740"/>
      <c r="AH740"/>
    </row>
    <row r="741" spans="1:34" s="10" customFormat="1" x14ac:dyDescent="0.2">
      <c r="A741" s="1"/>
      <c r="B741" s="2"/>
      <c r="C741" s="3"/>
      <c r="D741" s="4"/>
      <c r="E741" s="4"/>
      <c r="F741" s="103"/>
      <c r="G741" s="4"/>
      <c r="H741" s="3"/>
      <c r="I741" s="4"/>
      <c r="J741" s="3"/>
      <c r="K741" s="5"/>
      <c r="L741" s="3"/>
      <c r="M741" s="4"/>
      <c r="N741" s="3"/>
      <c r="O741" s="4"/>
      <c r="P741" s="3"/>
      <c r="Q741" s="4"/>
      <c r="R741" s="3"/>
      <c r="S741"/>
      <c r="T741"/>
      <c r="U741"/>
      <c r="V741"/>
      <c r="W741"/>
      <c r="X741"/>
      <c r="Y741"/>
      <c r="Z741"/>
      <c r="AA741"/>
      <c r="AB741"/>
      <c r="AC741"/>
      <c r="AD741"/>
      <c r="AE741"/>
      <c r="AF741"/>
      <c r="AG741"/>
      <c r="AH741"/>
    </row>
    <row r="742" spans="1:34" s="10" customFormat="1" x14ac:dyDescent="0.2">
      <c r="A742" s="1"/>
      <c r="B742" s="2"/>
      <c r="C742" s="3"/>
      <c r="D742" s="4"/>
      <c r="E742" s="4"/>
      <c r="F742" s="103"/>
      <c r="G742" s="4"/>
      <c r="H742" s="3"/>
      <c r="I742" s="4"/>
      <c r="J742" s="3"/>
      <c r="K742" s="5"/>
      <c r="L742" s="3"/>
      <c r="M742" s="4"/>
      <c r="N742" s="3"/>
      <c r="O742" s="4"/>
      <c r="P742" s="3"/>
      <c r="Q742" s="4"/>
      <c r="R742" s="3"/>
      <c r="S742"/>
      <c r="T742"/>
      <c r="U742"/>
      <c r="V742"/>
      <c r="W742"/>
      <c r="X742"/>
      <c r="Y742"/>
      <c r="Z742"/>
      <c r="AA742"/>
      <c r="AB742"/>
      <c r="AC742"/>
      <c r="AD742"/>
      <c r="AE742"/>
      <c r="AF742"/>
      <c r="AG742"/>
      <c r="AH742"/>
    </row>
    <row r="743" spans="1:34" s="10" customFormat="1" x14ac:dyDescent="0.2">
      <c r="A743" s="1"/>
      <c r="B743" s="2"/>
      <c r="C743" s="3"/>
      <c r="D743" s="4"/>
      <c r="E743" s="4"/>
      <c r="F743" s="103"/>
      <c r="G743" s="4"/>
      <c r="H743" s="3"/>
      <c r="I743" s="4"/>
      <c r="J743" s="3"/>
      <c r="K743" s="5"/>
      <c r="L743" s="3"/>
      <c r="M743" s="4"/>
      <c r="N743" s="3"/>
      <c r="O743" s="4"/>
      <c r="P743" s="3"/>
      <c r="Q743" s="4"/>
      <c r="R743" s="3"/>
      <c r="S743"/>
      <c r="T743"/>
      <c r="U743"/>
      <c r="V743"/>
      <c r="W743"/>
      <c r="X743"/>
      <c r="Y743"/>
      <c r="Z743"/>
      <c r="AA743"/>
      <c r="AB743"/>
      <c r="AC743"/>
      <c r="AD743"/>
      <c r="AE743"/>
      <c r="AF743"/>
      <c r="AG743"/>
      <c r="AH743"/>
    </row>
    <row r="744" spans="1:34" s="10" customFormat="1" x14ac:dyDescent="0.2">
      <c r="A744" s="1"/>
      <c r="B744" s="2"/>
      <c r="C744" s="3"/>
      <c r="D744" s="4"/>
      <c r="E744" s="4"/>
      <c r="F744" s="103"/>
      <c r="G744" s="4"/>
      <c r="H744" s="3"/>
      <c r="I744" s="4"/>
      <c r="J744" s="3"/>
      <c r="K744" s="5"/>
      <c r="L744" s="3"/>
      <c r="M744" s="4"/>
      <c r="N744" s="3"/>
      <c r="O744" s="4"/>
      <c r="P744" s="3"/>
      <c r="Q744" s="4"/>
      <c r="R744" s="3"/>
      <c r="S744"/>
      <c r="T744"/>
      <c r="U744"/>
      <c r="V744"/>
      <c r="W744"/>
      <c r="X744"/>
      <c r="Y744"/>
      <c r="Z744"/>
      <c r="AA744"/>
      <c r="AB744"/>
      <c r="AC744"/>
      <c r="AD744"/>
      <c r="AE744"/>
      <c r="AF744"/>
      <c r="AG744"/>
      <c r="AH744"/>
    </row>
    <row r="745" spans="1:34" s="10" customFormat="1" x14ac:dyDescent="0.2">
      <c r="A745" s="1"/>
      <c r="B745" s="2"/>
      <c r="C745" s="3"/>
      <c r="D745" s="4"/>
      <c r="E745" s="4"/>
      <c r="F745" s="103"/>
      <c r="G745" s="4"/>
      <c r="H745" s="3"/>
      <c r="I745" s="4"/>
      <c r="J745" s="3"/>
      <c r="K745" s="5"/>
      <c r="L745" s="3"/>
      <c r="M745" s="4"/>
      <c r="N745" s="3"/>
      <c r="O745" s="4"/>
      <c r="P745" s="3"/>
      <c r="Q745" s="4"/>
      <c r="R745" s="3"/>
      <c r="S745"/>
      <c r="T745"/>
      <c r="U745"/>
      <c r="V745"/>
      <c r="W745"/>
      <c r="X745"/>
      <c r="Y745"/>
      <c r="Z745"/>
      <c r="AA745"/>
      <c r="AB745"/>
      <c r="AC745"/>
      <c r="AD745"/>
      <c r="AE745"/>
      <c r="AF745"/>
      <c r="AG745"/>
      <c r="AH745"/>
    </row>
    <row r="746" spans="1:34" s="10" customFormat="1" x14ac:dyDescent="0.2">
      <c r="A746" s="1"/>
      <c r="B746" s="2"/>
      <c r="C746" s="3"/>
      <c r="D746" s="4"/>
      <c r="E746" s="4"/>
      <c r="F746" s="103"/>
      <c r="G746" s="4"/>
      <c r="H746" s="3"/>
      <c r="I746" s="4"/>
      <c r="J746" s="3"/>
      <c r="K746" s="5"/>
      <c r="L746" s="3"/>
      <c r="M746" s="4"/>
      <c r="N746" s="3"/>
      <c r="O746" s="4"/>
      <c r="P746" s="3"/>
      <c r="Q746" s="4"/>
      <c r="R746" s="3"/>
      <c r="S746"/>
      <c r="T746"/>
      <c r="U746"/>
      <c r="V746"/>
      <c r="W746"/>
      <c r="X746"/>
      <c r="Y746"/>
      <c r="Z746"/>
      <c r="AA746"/>
      <c r="AB746"/>
      <c r="AC746"/>
      <c r="AD746"/>
      <c r="AE746"/>
      <c r="AF746"/>
      <c r="AG746"/>
      <c r="AH746"/>
    </row>
    <row r="747" spans="1:34" s="10" customFormat="1" x14ac:dyDescent="0.2">
      <c r="A747" s="1"/>
      <c r="B747" s="2"/>
      <c r="C747" s="3"/>
      <c r="D747" s="4"/>
      <c r="E747" s="4"/>
      <c r="F747" s="103"/>
      <c r="G747" s="4"/>
      <c r="H747" s="3"/>
      <c r="I747" s="4"/>
      <c r="J747" s="3"/>
      <c r="K747" s="5"/>
      <c r="L747" s="3"/>
      <c r="M747" s="4"/>
      <c r="N747" s="3"/>
      <c r="O747" s="4"/>
      <c r="P747" s="3"/>
      <c r="Q747" s="4"/>
      <c r="R747" s="3"/>
      <c r="S747"/>
      <c r="T747"/>
      <c r="U747"/>
      <c r="V747"/>
      <c r="W747"/>
      <c r="X747"/>
      <c r="Y747"/>
      <c r="Z747"/>
      <c r="AA747"/>
      <c r="AB747"/>
      <c r="AC747"/>
      <c r="AD747"/>
      <c r="AE747"/>
      <c r="AF747"/>
      <c r="AG747"/>
      <c r="AH747"/>
    </row>
    <row r="748" spans="1:34" s="10" customFormat="1" x14ac:dyDescent="0.2">
      <c r="A748" s="1"/>
      <c r="B748" s="2"/>
      <c r="C748" s="3"/>
      <c r="D748" s="4"/>
      <c r="E748" s="4"/>
      <c r="F748" s="103"/>
      <c r="G748" s="4"/>
      <c r="H748" s="3"/>
      <c r="I748" s="4"/>
      <c r="J748" s="3"/>
      <c r="K748" s="5"/>
      <c r="L748" s="3"/>
      <c r="M748" s="4"/>
      <c r="N748" s="3"/>
      <c r="O748" s="4"/>
      <c r="P748" s="3"/>
      <c r="Q748" s="4"/>
      <c r="R748" s="3"/>
      <c r="S748"/>
      <c r="T748"/>
      <c r="U748"/>
      <c r="V748"/>
      <c r="W748"/>
      <c r="X748"/>
      <c r="Y748"/>
      <c r="Z748"/>
      <c r="AA748"/>
      <c r="AB748"/>
      <c r="AC748"/>
      <c r="AD748"/>
      <c r="AE748"/>
      <c r="AF748"/>
      <c r="AG748"/>
      <c r="AH748"/>
    </row>
    <row r="749" spans="1:34" s="10" customFormat="1" x14ac:dyDescent="0.2">
      <c r="A749" s="1"/>
      <c r="B749" s="2"/>
      <c r="C749" s="3"/>
      <c r="D749" s="4"/>
      <c r="E749" s="4"/>
      <c r="F749" s="103"/>
      <c r="G749" s="4"/>
      <c r="H749" s="3"/>
      <c r="I749" s="4"/>
      <c r="J749" s="3"/>
      <c r="K749" s="5"/>
      <c r="L749" s="3"/>
      <c r="M749" s="4"/>
      <c r="N749" s="3"/>
      <c r="O749" s="4"/>
      <c r="P749" s="3"/>
      <c r="Q749" s="4"/>
      <c r="R749" s="3"/>
      <c r="S749"/>
      <c r="T749"/>
      <c r="U749"/>
      <c r="V749"/>
      <c r="W749"/>
      <c r="X749"/>
      <c r="Y749"/>
      <c r="Z749"/>
      <c r="AA749"/>
      <c r="AB749"/>
      <c r="AC749"/>
      <c r="AD749"/>
      <c r="AE749"/>
      <c r="AF749"/>
      <c r="AG749"/>
      <c r="AH749"/>
    </row>
    <row r="750" spans="1:34" s="10" customFormat="1" x14ac:dyDescent="0.2">
      <c r="A750" s="1"/>
      <c r="B750" s="2"/>
      <c r="C750" s="3"/>
      <c r="D750" s="4"/>
      <c r="E750" s="4"/>
      <c r="F750" s="103"/>
      <c r="G750" s="4"/>
      <c r="H750" s="3"/>
      <c r="I750" s="4"/>
      <c r="J750" s="3"/>
      <c r="K750" s="5"/>
      <c r="L750" s="3"/>
      <c r="M750" s="4"/>
      <c r="N750" s="3"/>
      <c r="O750" s="4"/>
      <c r="P750" s="3"/>
      <c r="Q750" s="4"/>
      <c r="R750" s="3"/>
      <c r="S750"/>
      <c r="T750"/>
      <c r="U750"/>
      <c r="V750"/>
      <c r="W750"/>
      <c r="X750"/>
      <c r="Y750"/>
      <c r="Z750"/>
      <c r="AA750"/>
      <c r="AB750"/>
      <c r="AC750"/>
      <c r="AD750"/>
      <c r="AE750"/>
      <c r="AF750"/>
      <c r="AG750"/>
      <c r="AH750"/>
    </row>
    <row r="751" spans="1:34" s="10" customFormat="1" x14ac:dyDescent="0.2">
      <c r="A751" s="1"/>
      <c r="B751" s="2"/>
      <c r="C751" s="3"/>
      <c r="D751" s="4"/>
      <c r="E751" s="4"/>
      <c r="F751" s="103"/>
      <c r="G751" s="4"/>
      <c r="H751" s="3"/>
      <c r="I751" s="4"/>
      <c r="J751" s="3"/>
      <c r="K751" s="5"/>
      <c r="L751" s="3"/>
      <c r="M751" s="4"/>
      <c r="N751" s="3"/>
      <c r="O751" s="4"/>
      <c r="P751" s="3"/>
      <c r="Q751" s="4"/>
      <c r="R751" s="3"/>
      <c r="S751"/>
      <c r="T751"/>
      <c r="U751"/>
      <c r="V751"/>
      <c r="W751"/>
      <c r="X751"/>
      <c r="Y751"/>
      <c r="Z751"/>
      <c r="AA751"/>
      <c r="AB751"/>
      <c r="AC751"/>
      <c r="AD751"/>
      <c r="AE751"/>
      <c r="AF751"/>
      <c r="AG751"/>
      <c r="AH751"/>
    </row>
    <row r="752" spans="1:34" s="10" customFormat="1" x14ac:dyDescent="0.2">
      <c r="A752" s="1"/>
      <c r="B752" s="2"/>
      <c r="C752" s="3"/>
      <c r="D752" s="4"/>
      <c r="E752" s="4"/>
      <c r="F752" s="103"/>
      <c r="G752" s="4"/>
      <c r="H752" s="3"/>
      <c r="I752" s="4"/>
      <c r="J752" s="3"/>
      <c r="K752" s="5"/>
      <c r="L752" s="3"/>
      <c r="M752" s="4"/>
      <c r="N752" s="3"/>
      <c r="O752" s="4"/>
      <c r="P752" s="3"/>
      <c r="Q752" s="4"/>
      <c r="R752" s="3"/>
      <c r="S752"/>
      <c r="T752"/>
      <c r="U752"/>
      <c r="V752"/>
      <c r="W752"/>
      <c r="X752"/>
      <c r="Y752"/>
      <c r="Z752"/>
      <c r="AA752"/>
      <c r="AB752"/>
      <c r="AC752"/>
      <c r="AD752"/>
      <c r="AE752"/>
      <c r="AF752"/>
      <c r="AG752"/>
      <c r="AH752"/>
    </row>
    <row r="753" spans="1:34" s="10" customFormat="1" x14ac:dyDescent="0.2">
      <c r="A753" s="1"/>
      <c r="B753" s="2"/>
      <c r="C753" s="3"/>
      <c r="D753" s="4"/>
      <c r="E753" s="4"/>
      <c r="F753" s="103"/>
      <c r="G753" s="4"/>
      <c r="H753" s="3"/>
      <c r="I753" s="4"/>
      <c r="J753" s="3"/>
      <c r="K753" s="5"/>
      <c r="L753" s="3"/>
      <c r="M753" s="4"/>
      <c r="N753" s="3"/>
      <c r="O753" s="4"/>
      <c r="P753" s="3"/>
      <c r="Q753" s="4"/>
      <c r="R753" s="3"/>
      <c r="S753"/>
      <c r="T753"/>
      <c r="U753"/>
      <c r="V753"/>
      <c r="W753"/>
      <c r="X753"/>
      <c r="Y753"/>
      <c r="Z753"/>
      <c r="AA753"/>
      <c r="AB753"/>
      <c r="AC753"/>
      <c r="AD753"/>
      <c r="AE753"/>
      <c r="AF753"/>
      <c r="AG753"/>
      <c r="AH753"/>
    </row>
    <row r="754" spans="1:34" s="10" customFormat="1" x14ac:dyDescent="0.2">
      <c r="A754" s="1"/>
      <c r="B754" s="2"/>
      <c r="C754" s="3"/>
      <c r="D754" s="4"/>
      <c r="E754" s="4"/>
      <c r="F754" s="103"/>
      <c r="G754" s="4"/>
      <c r="H754" s="3"/>
      <c r="I754" s="4"/>
      <c r="J754" s="3"/>
      <c r="K754" s="5"/>
      <c r="L754" s="3"/>
      <c r="M754" s="4"/>
      <c r="N754" s="3"/>
      <c r="O754" s="4"/>
      <c r="P754" s="3"/>
      <c r="Q754" s="4"/>
      <c r="R754" s="3"/>
      <c r="S754"/>
      <c r="T754"/>
      <c r="U754"/>
      <c r="V754"/>
      <c r="W754"/>
      <c r="X754"/>
      <c r="Y754"/>
      <c r="Z754"/>
      <c r="AA754"/>
      <c r="AB754"/>
      <c r="AC754"/>
      <c r="AD754"/>
      <c r="AE754"/>
      <c r="AF754"/>
      <c r="AG754"/>
      <c r="AH754"/>
    </row>
    <row r="755" spans="1:34" s="10" customFormat="1" x14ac:dyDescent="0.2">
      <c r="A755" s="1"/>
      <c r="B755" s="2"/>
      <c r="C755" s="3"/>
      <c r="D755" s="4"/>
      <c r="E755" s="4"/>
      <c r="F755" s="103"/>
      <c r="G755" s="4"/>
      <c r="H755" s="3"/>
      <c r="I755" s="4"/>
      <c r="J755" s="3"/>
      <c r="K755" s="5"/>
      <c r="L755" s="3"/>
      <c r="M755" s="4"/>
      <c r="N755" s="3"/>
      <c r="O755" s="4"/>
      <c r="P755" s="3"/>
      <c r="Q755" s="4"/>
      <c r="R755" s="3"/>
      <c r="S755"/>
      <c r="T755"/>
      <c r="U755"/>
      <c r="V755"/>
      <c r="W755"/>
      <c r="X755"/>
      <c r="Y755"/>
      <c r="Z755"/>
      <c r="AA755"/>
      <c r="AB755"/>
      <c r="AC755"/>
      <c r="AD755"/>
      <c r="AE755"/>
      <c r="AF755"/>
      <c r="AG755"/>
      <c r="AH755"/>
    </row>
    <row r="756" spans="1:34" s="10" customFormat="1" x14ac:dyDescent="0.2">
      <c r="A756" s="1"/>
      <c r="B756" s="2"/>
      <c r="C756" s="3"/>
      <c r="D756" s="4"/>
      <c r="E756" s="4"/>
      <c r="F756" s="103"/>
      <c r="G756" s="4"/>
      <c r="H756" s="3"/>
      <c r="I756" s="4"/>
      <c r="J756" s="3"/>
      <c r="K756" s="5"/>
      <c r="L756" s="3"/>
      <c r="M756" s="4"/>
      <c r="N756" s="3"/>
      <c r="O756" s="4"/>
      <c r="P756" s="3"/>
      <c r="Q756" s="4"/>
      <c r="R756" s="3"/>
      <c r="S756"/>
      <c r="T756"/>
      <c r="U756"/>
      <c r="V756"/>
      <c r="W756"/>
      <c r="X756"/>
      <c r="Y756"/>
      <c r="Z756"/>
      <c r="AA756"/>
      <c r="AB756"/>
      <c r="AC756"/>
      <c r="AD756"/>
      <c r="AE756"/>
      <c r="AF756"/>
      <c r="AG756"/>
      <c r="AH756"/>
    </row>
    <row r="757" spans="1:34" s="10" customFormat="1" x14ac:dyDescent="0.2">
      <c r="A757" s="1"/>
      <c r="B757" s="2"/>
      <c r="C757" s="3"/>
      <c r="D757" s="4"/>
      <c r="E757" s="4"/>
      <c r="F757" s="103"/>
      <c r="G757" s="4"/>
      <c r="H757" s="3"/>
      <c r="I757" s="4"/>
      <c r="J757" s="3"/>
      <c r="K757" s="5"/>
      <c r="L757" s="3"/>
      <c r="M757" s="4"/>
      <c r="N757" s="3"/>
      <c r="O757" s="4"/>
      <c r="P757" s="3"/>
      <c r="Q757" s="4"/>
      <c r="R757" s="3"/>
      <c r="S757"/>
      <c r="T757"/>
      <c r="U757"/>
      <c r="V757"/>
      <c r="W757"/>
      <c r="X757"/>
      <c r="Y757"/>
      <c r="Z757"/>
      <c r="AA757"/>
      <c r="AB757"/>
      <c r="AC757"/>
      <c r="AD757"/>
      <c r="AE757"/>
      <c r="AF757"/>
      <c r="AG757"/>
      <c r="AH757"/>
    </row>
    <row r="758" spans="1:34" s="10" customFormat="1" x14ac:dyDescent="0.2">
      <c r="A758" s="1"/>
      <c r="B758" s="2"/>
      <c r="C758" s="3"/>
      <c r="D758" s="4"/>
      <c r="E758" s="4"/>
      <c r="F758" s="103"/>
      <c r="G758" s="4"/>
      <c r="H758" s="3"/>
      <c r="I758" s="4"/>
      <c r="J758" s="3"/>
      <c r="K758" s="5"/>
      <c r="L758" s="3"/>
      <c r="M758" s="4"/>
      <c r="N758" s="3"/>
      <c r="O758" s="4"/>
      <c r="P758" s="3"/>
      <c r="Q758" s="4"/>
      <c r="R758" s="3"/>
      <c r="S758"/>
      <c r="T758"/>
      <c r="U758"/>
      <c r="V758"/>
      <c r="W758"/>
      <c r="X758"/>
      <c r="Y758"/>
      <c r="Z758"/>
      <c r="AA758"/>
      <c r="AB758"/>
      <c r="AC758"/>
      <c r="AD758"/>
      <c r="AE758"/>
      <c r="AF758"/>
      <c r="AG758"/>
      <c r="AH758"/>
    </row>
    <row r="759" spans="1:34" s="10" customFormat="1" x14ac:dyDescent="0.2">
      <c r="A759" s="1"/>
      <c r="B759" s="2"/>
      <c r="C759" s="3"/>
      <c r="D759" s="4"/>
      <c r="E759" s="4"/>
      <c r="F759" s="103"/>
      <c r="G759" s="4"/>
      <c r="H759" s="3"/>
      <c r="I759" s="4"/>
      <c r="J759" s="3"/>
      <c r="K759" s="5"/>
      <c r="L759" s="3"/>
      <c r="M759" s="4"/>
      <c r="N759" s="3"/>
      <c r="O759" s="4"/>
      <c r="P759" s="3"/>
      <c r="Q759" s="4"/>
      <c r="R759" s="3"/>
      <c r="S759"/>
      <c r="T759"/>
      <c r="U759"/>
      <c r="V759"/>
      <c r="W759"/>
      <c r="X759"/>
      <c r="Y759"/>
      <c r="Z759"/>
      <c r="AA759"/>
      <c r="AB759"/>
      <c r="AC759"/>
      <c r="AD759"/>
      <c r="AE759"/>
      <c r="AF759"/>
      <c r="AG759"/>
      <c r="AH759"/>
    </row>
    <row r="760" spans="1:34" s="10" customFormat="1" x14ac:dyDescent="0.2">
      <c r="A760" s="1"/>
      <c r="B760" s="2"/>
      <c r="C760" s="3"/>
      <c r="D760" s="4"/>
      <c r="E760" s="4"/>
      <c r="F760" s="103"/>
      <c r="G760" s="4"/>
      <c r="H760" s="3"/>
      <c r="I760" s="4"/>
      <c r="J760" s="3"/>
      <c r="K760" s="5"/>
      <c r="L760" s="3"/>
      <c r="M760" s="4"/>
      <c r="N760" s="3"/>
      <c r="O760" s="4"/>
      <c r="P760" s="3"/>
      <c r="Q760" s="4"/>
      <c r="R760" s="3"/>
      <c r="S760"/>
      <c r="T760"/>
      <c r="U760"/>
      <c r="V760"/>
      <c r="W760"/>
      <c r="X760"/>
      <c r="Y760"/>
      <c r="Z760"/>
      <c r="AA760"/>
      <c r="AB760"/>
      <c r="AC760"/>
      <c r="AD760"/>
      <c r="AE760"/>
      <c r="AF760"/>
      <c r="AG760"/>
      <c r="AH760"/>
    </row>
    <row r="761" spans="1:34" s="10" customFormat="1" x14ac:dyDescent="0.2">
      <c r="A761" s="1"/>
      <c r="B761" s="2"/>
      <c r="C761" s="3"/>
      <c r="D761" s="4"/>
      <c r="E761" s="4"/>
      <c r="F761" s="103"/>
      <c r="G761" s="4"/>
      <c r="H761" s="3"/>
      <c r="I761" s="4"/>
      <c r="J761" s="3"/>
      <c r="K761" s="5"/>
      <c r="L761" s="3"/>
      <c r="M761" s="4"/>
      <c r="N761" s="3"/>
      <c r="O761" s="4"/>
      <c r="P761" s="3"/>
      <c r="Q761" s="4"/>
      <c r="R761" s="3"/>
      <c r="S761"/>
      <c r="T761"/>
      <c r="U761"/>
      <c r="V761"/>
      <c r="W761"/>
      <c r="X761"/>
      <c r="Y761"/>
      <c r="Z761"/>
      <c r="AA761"/>
      <c r="AB761"/>
      <c r="AC761"/>
      <c r="AD761"/>
      <c r="AE761"/>
      <c r="AF761"/>
      <c r="AG761"/>
      <c r="AH761"/>
    </row>
    <row r="762" spans="1:34" s="10" customFormat="1" x14ac:dyDescent="0.2">
      <c r="A762" s="1"/>
      <c r="B762" s="2"/>
      <c r="C762" s="3"/>
      <c r="D762" s="4"/>
      <c r="E762" s="4"/>
      <c r="F762" s="103"/>
      <c r="G762" s="4"/>
      <c r="H762" s="3"/>
      <c r="I762" s="4"/>
      <c r="J762" s="3"/>
      <c r="K762" s="5"/>
      <c r="L762" s="3"/>
      <c r="M762" s="4"/>
      <c r="N762" s="3"/>
      <c r="O762" s="4"/>
      <c r="P762" s="3"/>
      <c r="Q762" s="4"/>
      <c r="R762" s="3"/>
      <c r="S762"/>
      <c r="T762"/>
      <c r="U762"/>
      <c r="V762"/>
      <c r="W762"/>
      <c r="X762"/>
      <c r="Y762"/>
      <c r="Z762"/>
      <c r="AA762"/>
      <c r="AB762"/>
      <c r="AC762"/>
      <c r="AD762"/>
      <c r="AE762"/>
      <c r="AF762"/>
      <c r="AG762"/>
      <c r="AH762"/>
    </row>
    <row r="763" spans="1:34" s="10" customFormat="1" x14ac:dyDescent="0.2">
      <c r="A763" s="1"/>
      <c r="B763" s="2"/>
      <c r="C763" s="3"/>
      <c r="D763" s="4"/>
      <c r="E763" s="4"/>
      <c r="F763" s="103"/>
      <c r="G763" s="4"/>
      <c r="H763" s="3"/>
      <c r="I763" s="4"/>
      <c r="J763" s="3"/>
      <c r="K763" s="5"/>
      <c r="L763" s="3"/>
      <c r="M763" s="4"/>
      <c r="N763" s="3"/>
      <c r="O763" s="4"/>
      <c r="P763" s="3"/>
      <c r="Q763" s="4"/>
      <c r="R763" s="3"/>
      <c r="S763"/>
      <c r="T763"/>
      <c r="U763"/>
      <c r="V763"/>
      <c r="W763"/>
      <c r="X763"/>
      <c r="Y763"/>
      <c r="Z763"/>
      <c r="AA763"/>
      <c r="AB763"/>
      <c r="AC763"/>
      <c r="AD763"/>
      <c r="AE763"/>
      <c r="AF763"/>
      <c r="AG763"/>
      <c r="AH763"/>
    </row>
    <row r="764" spans="1:34" s="10" customFormat="1" x14ac:dyDescent="0.2">
      <c r="A764" s="1"/>
      <c r="B764" s="2"/>
      <c r="C764" s="3"/>
      <c r="D764" s="4"/>
      <c r="E764" s="4"/>
      <c r="F764" s="103"/>
      <c r="G764" s="4"/>
      <c r="H764" s="3"/>
      <c r="I764" s="4"/>
      <c r="J764" s="3"/>
      <c r="K764" s="5"/>
      <c r="L764" s="3"/>
      <c r="M764" s="4"/>
      <c r="N764" s="3"/>
      <c r="O764" s="4"/>
      <c r="P764" s="3"/>
      <c r="Q764" s="4"/>
      <c r="R764" s="3"/>
      <c r="S764"/>
      <c r="T764"/>
      <c r="U764"/>
      <c r="V764"/>
      <c r="W764"/>
      <c r="X764"/>
      <c r="Y764"/>
      <c r="Z764"/>
      <c r="AA764"/>
      <c r="AB764"/>
      <c r="AC764"/>
      <c r="AD764"/>
      <c r="AE764"/>
      <c r="AF764"/>
      <c r="AG764"/>
      <c r="AH764"/>
    </row>
    <row r="765" spans="1:34" s="10" customFormat="1" x14ac:dyDescent="0.2">
      <c r="A765" s="1"/>
      <c r="B765" s="2"/>
      <c r="C765" s="3"/>
      <c r="D765" s="4"/>
      <c r="E765" s="4"/>
      <c r="F765" s="103"/>
      <c r="G765" s="4"/>
      <c r="H765" s="3"/>
      <c r="I765" s="4"/>
      <c r="J765" s="3"/>
      <c r="K765" s="5"/>
      <c r="L765" s="3"/>
      <c r="M765" s="4"/>
      <c r="N765" s="3"/>
      <c r="O765" s="4"/>
      <c r="P765" s="3"/>
      <c r="Q765" s="4"/>
      <c r="R765" s="3"/>
      <c r="S765"/>
      <c r="T765"/>
      <c r="U765"/>
      <c r="V765"/>
      <c r="W765"/>
      <c r="X765"/>
      <c r="Y765"/>
      <c r="Z765"/>
      <c r="AA765"/>
      <c r="AB765"/>
      <c r="AC765"/>
      <c r="AD765"/>
      <c r="AE765"/>
      <c r="AF765"/>
      <c r="AG765"/>
      <c r="AH765"/>
    </row>
    <row r="766" spans="1:34" s="10" customFormat="1" x14ac:dyDescent="0.2">
      <c r="A766" s="1"/>
      <c r="B766" s="2"/>
      <c r="C766" s="3"/>
      <c r="D766" s="4"/>
      <c r="E766" s="4"/>
      <c r="F766" s="103"/>
      <c r="G766" s="4"/>
      <c r="H766" s="3"/>
      <c r="I766" s="4"/>
      <c r="J766" s="3"/>
      <c r="K766" s="5"/>
      <c r="L766" s="3"/>
      <c r="M766" s="4"/>
      <c r="N766" s="3"/>
      <c r="O766" s="4"/>
      <c r="P766" s="3"/>
      <c r="Q766" s="4"/>
      <c r="R766" s="3"/>
      <c r="S766"/>
      <c r="T766"/>
      <c r="U766"/>
      <c r="V766"/>
      <c r="W766"/>
      <c r="X766"/>
      <c r="Y766"/>
      <c r="Z766"/>
      <c r="AA766"/>
      <c r="AB766"/>
      <c r="AC766"/>
      <c r="AD766"/>
      <c r="AE766"/>
      <c r="AF766"/>
      <c r="AG766"/>
      <c r="AH766"/>
    </row>
    <row r="767" spans="1:34" s="10" customFormat="1" x14ac:dyDescent="0.2">
      <c r="A767" s="1"/>
      <c r="B767" s="2"/>
      <c r="C767" s="3"/>
      <c r="D767" s="4"/>
      <c r="E767" s="4"/>
      <c r="F767" s="103"/>
      <c r="G767" s="4"/>
      <c r="H767" s="3"/>
      <c r="I767" s="4"/>
      <c r="J767" s="3"/>
      <c r="K767" s="5"/>
      <c r="L767" s="3"/>
      <c r="M767" s="4"/>
      <c r="N767" s="3"/>
      <c r="O767" s="4"/>
      <c r="P767" s="3"/>
      <c r="Q767" s="4"/>
      <c r="R767" s="3"/>
      <c r="S767"/>
      <c r="T767"/>
      <c r="U767"/>
      <c r="V767"/>
      <c r="W767"/>
      <c r="X767"/>
      <c r="Y767"/>
      <c r="Z767"/>
      <c r="AA767"/>
      <c r="AB767"/>
      <c r="AC767"/>
      <c r="AD767"/>
      <c r="AE767"/>
      <c r="AF767"/>
      <c r="AG767"/>
      <c r="AH767"/>
    </row>
    <row r="768" spans="1:34" s="10" customFormat="1" x14ac:dyDescent="0.2">
      <c r="A768" s="1"/>
      <c r="B768" s="2"/>
      <c r="C768" s="3"/>
      <c r="D768" s="4"/>
      <c r="E768" s="4"/>
      <c r="F768" s="103"/>
      <c r="G768" s="4"/>
      <c r="H768" s="3"/>
      <c r="I768" s="4"/>
      <c r="J768" s="3"/>
      <c r="K768" s="5"/>
      <c r="L768" s="3"/>
      <c r="M768" s="4"/>
      <c r="N768" s="3"/>
      <c r="O768" s="4"/>
      <c r="P768" s="3"/>
      <c r="Q768" s="4"/>
      <c r="R768" s="3"/>
      <c r="S768"/>
      <c r="T768"/>
      <c r="U768"/>
      <c r="V768"/>
      <c r="W768"/>
      <c r="X768"/>
      <c r="Y768"/>
      <c r="Z768"/>
      <c r="AA768"/>
      <c r="AB768"/>
      <c r="AC768"/>
      <c r="AD768"/>
      <c r="AE768"/>
      <c r="AF768"/>
      <c r="AG768"/>
      <c r="AH768"/>
    </row>
    <row r="769" spans="1:34" s="10" customFormat="1" x14ac:dyDescent="0.2">
      <c r="A769" s="1"/>
      <c r="B769" s="2"/>
      <c r="C769" s="3"/>
      <c r="D769" s="4"/>
      <c r="E769" s="4"/>
      <c r="F769" s="103"/>
      <c r="G769" s="4"/>
      <c r="H769" s="3"/>
      <c r="I769" s="4"/>
      <c r="J769" s="3"/>
      <c r="K769" s="5"/>
      <c r="L769" s="3"/>
      <c r="M769" s="4"/>
      <c r="N769" s="3"/>
      <c r="O769" s="4"/>
      <c r="P769" s="3"/>
      <c r="Q769" s="4"/>
      <c r="R769" s="3"/>
      <c r="S769"/>
      <c r="T769"/>
      <c r="U769"/>
      <c r="V769"/>
      <c r="W769"/>
      <c r="X769"/>
      <c r="Y769"/>
      <c r="Z769"/>
      <c r="AA769"/>
      <c r="AB769"/>
      <c r="AC769"/>
      <c r="AD769"/>
      <c r="AE769"/>
      <c r="AF769"/>
      <c r="AG769"/>
      <c r="AH769"/>
    </row>
    <row r="770" spans="1:34" s="10" customFormat="1" x14ac:dyDescent="0.2">
      <c r="A770" s="1"/>
      <c r="B770" s="2"/>
      <c r="C770" s="3"/>
      <c r="D770" s="4"/>
      <c r="E770" s="4"/>
      <c r="F770" s="103"/>
      <c r="G770" s="4"/>
      <c r="H770" s="3"/>
      <c r="I770" s="4"/>
      <c r="J770" s="3"/>
      <c r="K770" s="5"/>
      <c r="L770" s="3"/>
      <c r="M770" s="4"/>
      <c r="N770" s="3"/>
      <c r="O770" s="4"/>
      <c r="P770" s="3"/>
      <c r="Q770" s="4"/>
      <c r="R770" s="3"/>
      <c r="S770"/>
      <c r="T770"/>
      <c r="U770"/>
      <c r="V770"/>
      <c r="W770"/>
      <c r="X770"/>
      <c r="Y770"/>
      <c r="Z770"/>
      <c r="AA770"/>
      <c r="AB770"/>
      <c r="AC770"/>
      <c r="AD770"/>
      <c r="AE770"/>
      <c r="AF770"/>
      <c r="AG770"/>
      <c r="AH770"/>
    </row>
    <row r="771" spans="1:34" s="10" customFormat="1" x14ac:dyDescent="0.2">
      <c r="A771" s="1"/>
      <c r="B771" s="2"/>
      <c r="C771" s="3"/>
      <c r="D771" s="4"/>
      <c r="E771" s="1"/>
      <c r="F771" s="1"/>
      <c r="G771" s="1"/>
      <c r="H771" s="1"/>
      <c r="I771" s="1"/>
      <c r="J771" s="104"/>
      <c r="K771" s="104"/>
      <c r="L771" s="1"/>
      <c r="M771" s="1"/>
      <c r="N771" s="1"/>
      <c r="O771" s="1"/>
      <c r="P771" s="1"/>
      <c r="Q771" s="1"/>
      <c r="R771" s="105"/>
      <c r="S771"/>
      <c r="T771"/>
      <c r="U771"/>
      <c r="V771"/>
      <c r="W771"/>
      <c r="X771"/>
      <c r="Y771"/>
      <c r="Z771"/>
      <c r="AA771"/>
      <c r="AB771"/>
      <c r="AC771"/>
      <c r="AD771"/>
      <c r="AE771"/>
      <c r="AF771"/>
      <c r="AG771"/>
      <c r="AH771"/>
    </row>
  </sheetData>
  <mergeCells count="2">
    <mergeCell ref="B2:R2"/>
    <mergeCell ref="B3:R5"/>
  </mergeCells>
  <hyperlinks>
    <hyperlink ref="R141" r:id="rId1"/>
    <hyperlink ref="R140" r:id="rId2"/>
    <hyperlink ref="R139" r:id="rId3"/>
    <hyperlink ref="R138" r:id="rId4"/>
    <hyperlink ref="R137" r:id="rId5"/>
    <hyperlink ref="R136" r:id="rId6"/>
    <hyperlink ref="R135" r:id="rId7"/>
    <hyperlink ref="R134" r:id="rId8"/>
    <hyperlink ref="R133" r:id="rId9"/>
    <hyperlink ref="R132" r:id="rId10"/>
    <hyperlink ref="R110" r:id="rId11"/>
    <hyperlink ref="R109" r:id="rId12"/>
    <hyperlink ref="R108" r:id="rId13"/>
    <hyperlink ref="R107" r:id="rId14"/>
    <hyperlink ref="R106" r:id="rId15"/>
    <hyperlink ref="R105" r:id="rId16"/>
    <hyperlink ref="R104" r:id="rId17"/>
    <hyperlink ref="R103" r:id="rId18"/>
    <hyperlink ref="R102" r:id="rId19"/>
    <hyperlink ref="R32" r:id="rId20"/>
    <hyperlink ref="R81" r:id="rId21"/>
    <hyperlink ref="R80" r:id="rId22"/>
    <hyperlink ref="R79" r:id="rId23"/>
    <hyperlink ref="R27" r:id="rId24"/>
    <hyperlink ref="R29" r:id="rId25"/>
    <hyperlink ref="R9" r:id="rId26"/>
    <hyperlink ref="R56" r:id="rId27"/>
    <hyperlink ref="R62" r:id="rId28"/>
    <hyperlink ref="R24" r:id="rId29"/>
    <hyperlink ref="R78" r:id="rId30"/>
    <hyperlink ref="R77" r:id="rId31"/>
    <hyperlink ref="R76" r:id="rId32"/>
    <hyperlink ref="R74" r:id="rId33"/>
    <hyperlink ref="R75" r:id="rId34"/>
    <hyperlink ref="R73" r:id="rId35"/>
    <hyperlink ref="R66" r:id="rId36"/>
    <hyperlink ref="R65" r:id="rId37"/>
    <hyperlink ref="R61:R70" r:id="rId38" display="biomedica@subredsur.gov.co"/>
    <hyperlink ref="R59:R60" r:id="rId39" display="biomedica@subredsur.gov.co"/>
    <hyperlink ref="R58" r:id="rId40"/>
    <hyperlink ref="R57" r:id="rId41"/>
    <hyperlink ref="R55" r:id="rId42"/>
    <hyperlink ref="R54" r:id="rId43"/>
    <hyperlink ref="R53" r:id="rId44"/>
    <hyperlink ref="R52" r:id="rId45"/>
    <hyperlink ref="R51" r:id="rId46"/>
    <hyperlink ref="R50" r:id="rId47"/>
    <hyperlink ref="R49" r:id="rId48"/>
    <hyperlink ref="R48" r:id="rId49"/>
    <hyperlink ref="R41" r:id="rId50"/>
    <hyperlink ref="R31" r:id="rId51"/>
    <hyperlink ref="R30" r:id="rId52"/>
    <hyperlink ref="R28" r:id="rId53"/>
    <hyperlink ref="R23" r:id="rId54"/>
    <hyperlink ref="R25" r:id="rId55"/>
    <hyperlink ref="R17:R19" r:id="rId56" display="recursosfisicosmeissen@subredsur.gov.co"/>
    <hyperlink ref="R15" r:id="rId57"/>
    <hyperlink ref="R14" r:id="rId58"/>
    <hyperlink ref="R13" r:id="rId59"/>
    <hyperlink ref="R12" r:id="rId60"/>
    <hyperlink ref="R22" r:id="rId61"/>
    <hyperlink ref="R21" r:id="rId62"/>
    <hyperlink ref="R20" r:id="rId63"/>
    <hyperlink ref="R19" r:id="rId64"/>
    <hyperlink ref="R11" r:id="rId65"/>
    <hyperlink ref="R40" r:id="rId66"/>
    <hyperlink ref="R39" r:id="rId67"/>
    <hyperlink ref="R38" r:id="rId68"/>
    <hyperlink ref="R26" r:id="rId69"/>
    <hyperlink ref="R37" r:id="rId70"/>
    <hyperlink ref="R33" r:id="rId71"/>
    <hyperlink ref="R10" r:id="rId72"/>
    <hyperlink ref="R8" r:id="rId73"/>
    <hyperlink ref="R7" r:id="rId74"/>
    <hyperlink ref="R34" r:id="rId75"/>
    <hyperlink ref="R35" r:id="rId76"/>
    <hyperlink ref="R36" r:id="rId77"/>
    <hyperlink ref="R153" r:id="rId78"/>
    <hyperlink ref="R154" r:id="rId79"/>
    <hyperlink ref="R155" r:id="rId80"/>
    <hyperlink ref="R156" r:id="rId81"/>
    <hyperlink ref="R157" r:id="rId82"/>
    <hyperlink ref="R158" r:id="rId83"/>
    <hyperlink ref="R159" r:id="rId84"/>
    <hyperlink ref="R160" r:id="rId85"/>
  </hyperlinks>
  <printOptions horizontalCentered="1"/>
  <pageMargins left="0.15748031496062992" right="0.15748031496062992" top="0.78740157480314965" bottom="0.19685039370078741" header="0.51181102362204722" footer="0.51181102362204722"/>
  <pageSetup paperSize="14" scale="50" orientation="landscape" r:id="rId86"/>
  <colBreaks count="1" manualBreakCount="1">
    <brk id="19" max="1048575" man="1"/>
  </colBreaks>
  <drawing r:id="rId87"/>
  <legacy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AD1DIN04</dc:creator>
  <cp:lastModifiedBy>AD1DIN04</cp:lastModifiedBy>
  <dcterms:created xsi:type="dcterms:W3CDTF">2020-04-24T14:25:04Z</dcterms:created>
  <dcterms:modified xsi:type="dcterms:W3CDTF">2020-04-28T12:59:17Z</dcterms:modified>
</cp:coreProperties>
</file>