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autoCompressPictures="0"/>
  <xr:revisionPtr revIDLastSave="0" documentId="13_ncr:1_{B1F9107E-59E3-4067-9CAC-E4DCE8F4E1FD}" xr6:coauthVersionLast="46" xr6:coauthVersionMax="46" xr10:uidLastSave="{00000000-0000-0000-0000-000000000000}"/>
  <bookViews>
    <workbookView xWindow="-120" yWindow="-120" windowWidth="24240" windowHeight="13140" tabRatio="788" xr2:uid="{00000000-000D-0000-FFFF-FFFF00000000}"/>
  </bookViews>
  <sheets>
    <sheet name="Enero" sheetId="14" r:id="rId1"/>
    <sheet name="Febrero" sheetId="15" r:id="rId2"/>
    <sheet name="Marzo" sheetId="16" r:id="rId3"/>
    <sheet name="Abril" sheetId="17" r:id="rId4"/>
    <sheet name="Mayo" sheetId="18" r:id="rId5"/>
    <sheet name="Junio" sheetId="19" r:id="rId6"/>
    <sheet name="Julio" sheetId="20" r:id="rId7"/>
    <sheet name="Agosto" sheetId="21" r:id="rId8"/>
    <sheet name="Septiembre" sheetId="22" r:id="rId9"/>
    <sheet name="Octubre" sheetId="23" r:id="rId10"/>
    <sheet name="Noviembre" sheetId="24" r:id="rId11"/>
    <sheet name="Diciembre" sheetId="25" r:id="rId12"/>
  </sheets>
  <definedNames>
    <definedName name="_xlnm.Print_Area" localSheetId="3">Abril!$A:$I</definedName>
    <definedName name="_xlnm.Print_Area" localSheetId="7">Agosto!$A:$I</definedName>
    <definedName name="_xlnm.Print_Area" localSheetId="11">Diciembre!$A:$I</definedName>
    <definedName name="_xlnm.Print_Area" localSheetId="0">Enero!$A:$I</definedName>
    <definedName name="_xlnm.Print_Area" localSheetId="1">Febrero!$A:$I</definedName>
    <definedName name="_xlnm.Print_Area" localSheetId="6">Julio!$A:$I</definedName>
    <definedName name="_xlnm.Print_Area" localSheetId="5">Junio!$A:$I</definedName>
    <definedName name="_xlnm.Print_Area" localSheetId="2">Marzo!$A:$I</definedName>
    <definedName name="_xlnm.Print_Area" localSheetId="4">Mayo!$A:$I</definedName>
    <definedName name="_xlnm.Print_Area" localSheetId="10">Noviembre!$A:$I</definedName>
    <definedName name="_xlnm.Print_Area" localSheetId="9">Octubre!$A:$I</definedName>
    <definedName name="_xlnm.Print_Area" localSheetId="8">Septiembre!$A:$I</definedName>
    <definedName name="CalendarioAño">Enero!$K$5</definedName>
    <definedName name="ColumnTitleRegion1..H12.1">Enero!$B$3</definedName>
    <definedName name="ColumnTitleRegion1..H12.10">Octubre!$B$3</definedName>
    <definedName name="ColumnTitleRegion1..H12.11">Noviembre!$B$3</definedName>
    <definedName name="ColumnTitleRegion1..H12.12">Diciembre!$B$3</definedName>
    <definedName name="ColumnTitleRegion1..H12.2">Febrero!$B$3</definedName>
    <definedName name="ColumnTitleRegion1..H12.3">Marzo!$B$3</definedName>
    <definedName name="ColumnTitleRegion1..H12.4">Abril!$B$3</definedName>
    <definedName name="ColumnTitleRegion1..H12.5">Mayo!$B$3</definedName>
    <definedName name="ColumnTitleRegion1..H12.6">Junio!$B$3</definedName>
    <definedName name="ColumnTitleRegion1..H12.7">Julio!$B$3</definedName>
    <definedName name="ColumnTitleRegion1..H12.8">Agosto!$B$3</definedName>
    <definedName name="ColumnTitleRegion1..H12.9">Septiembre!$B$3</definedName>
    <definedName name="ColumnTitleRegion2..C14.1">Enero!$B$3</definedName>
    <definedName name="ColumnTitleRegion2..C14.10">Octubre!$B$3</definedName>
    <definedName name="ColumnTitleRegion2..C14.11">Noviembre!$B$3</definedName>
    <definedName name="ColumnTitleRegion2..C14.12">Diciembre!$B$3</definedName>
    <definedName name="ColumnTitleRegion2..C14.2">Febrero!$B$3</definedName>
    <definedName name="ColumnTitleRegion2..C14.3">Marzo!$B$3</definedName>
    <definedName name="ColumnTitleRegion2..C14.4">Abril!$B$3</definedName>
    <definedName name="ColumnTitleRegion2..C14.5">Mayo!$B$3</definedName>
    <definedName name="ColumnTitleRegion2..C14.6">Junio!$B$3</definedName>
    <definedName name="ColumnTitleRegion2..C14.7">Julio!$B$3</definedName>
    <definedName name="ColumnTitleRegion2..C14.8">Agosto!$B$3</definedName>
    <definedName name="ColumnTitleRegion2..C14.9">Septiembre!$B$3</definedName>
    <definedName name="DaysAndWeeks">{0,1,2,3,4,5,6} + {0;1;2;3;4;5}*7</definedName>
    <definedName name="RowTitleRegion1..K3">Enero!$K$4</definedName>
    <definedName name="WeekStart">Enero!$L$5</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14" i="25" l="1" a="1"/>
  <c r="C14" i="25" s="1"/>
  <c r="B12" i="25" a="1"/>
  <c r="G12" i="25" s="1"/>
  <c r="B10" i="25" a="1"/>
  <c r="G10" i="25" s="1"/>
  <c r="B8" i="25" a="1"/>
  <c r="G8" i="25" s="1"/>
  <c r="B6" i="25" a="1"/>
  <c r="G6" i="25" s="1"/>
  <c r="B4" i="25" a="1"/>
  <c r="G4" i="25" s="1"/>
  <c r="B14" i="24" a="1"/>
  <c r="B14" i="24" s="1"/>
  <c r="G12" i="24"/>
  <c r="C12" i="24"/>
  <c r="B12" i="24" a="1"/>
  <c r="B10" i="24" a="1"/>
  <c r="G10" i="24" s="1"/>
  <c r="B8" i="24" a="1"/>
  <c r="C8" i="24" s="1"/>
  <c r="B6" i="24" a="1"/>
  <c r="G6" i="24" s="1"/>
  <c r="G4" i="24"/>
  <c r="B4" i="24" a="1"/>
  <c r="C4" i="24" s="1"/>
  <c r="B14" i="23" a="1"/>
  <c r="C14" i="23" s="1"/>
  <c r="B12" i="23"/>
  <c r="B12" i="23" a="1"/>
  <c r="G12" i="23" s="1"/>
  <c r="D10" i="23"/>
  <c r="B10" i="23" a="1"/>
  <c r="G10" i="23" s="1"/>
  <c r="B8" i="23" a="1"/>
  <c r="G8" i="23" s="1"/>
  <c r="B6" i="23" a="1"/>
  <c r="G6" i="23" s="1"/>
  <c r="B4" i="23"/>
  <c r="B4" i="23" a="1"/>
  <c r="G4" i="23" s="1"/>
  <c r="B14" i="22" a="1"/>
  <c r="B14" i="22" s="1"/>
  <c r="B12" i="22" a="1"/>
  <c r="B10" i="22" a="1"/>
  <c r="B8" i="22" a="1"/>
  <c r="B6" i="22" a="1"/>
  <c r="B4" i="22" a="1"/>
  <c r="E4" i="22" s="1"/>
  <c r="B14" i="21" a="1"/>
  <c r="C14" i="21" s="1"/>
  <c r="B12" i="21" a="1"/>
  <c r="G12" i="21" s="1"/>
  <c r="B10" i="21" a="1"/>
  <c r="G10" i="21" s="1"/>
  <c r="D8" i="21"/>
  <c r="B8" i="21"/>
  <c r="B8" i="21" a="1"/>
  <c r="G8" i="21" s="1"/>
  <c r="B6" i="21" a="1"/>
  <c r="G6" i="21" s="1"/>
  <c r="B4" i="21" a="1"/>
  <c r="H4" i="21" s="1"/>
  <c r="B14" i="20" a="1"/>
  <c r="C14" i="20" s="1"/>
  <c r="B12" i="20" a="1"/>
  <c r="G12" i="20" s="1"/>
  <c r="B10" i="20" a="1"/>
  <c r="G10" i="20" s="1"/>
  <c r="B8" i="20" a="1"/>
  <c r="G8" i="20" s="1"/>
  <c r="B6" i="20" a="1"/>
  <c r="G6" i="20" s="1"/>
  <c r="B4" i="20" a="1"/>
  <c r="G4" i="20" s="1"/>
  <c r="B14" i="19" a="1"/>
  <c r="B14" i="19" s="1"/>
  <c r="B12" i="19" a="1"/>
  <c r="H12" i="19" s="1"/>
  <c r="B10" i="19" a="1"/>
  <c r="H10" i="19" s="1"/>
  <c r="B8" i="19" a="1"/>
  <c r="B6" i="19" a="1"/>
  <c r="G6" i="19" s="1"/>
  <c r="B4" i="19" a="1"/>
  <c r="G4" i="19" s="1"/>
  <c r="B14" i="18" a="1"/>
  <c r="C14" i="18" s="1"/>
  <c r="F12" i="18"/>
  <c r="B12" i="18"/>
  <c r="B12" i="18" a="1"/>
  <c r="G12" i="18" s="1"/>
  <c r="B10" i="18" a="1"/>
  <c r="G10" i="18" s="1"/>
  <c r="B8" i="18"/>
  <c r="B8" i="18" a="1"/>
  <c r="G8" i="18" s="1"/>
  <c r="D6" i="18"/>
  <c r="B6" i="18" a="1"/>
  <c r="G6" i="18" s="1"/>
  <c r="F4" i="18"/>
  <c r="B4" i="18"/>
  <c r="B4" i="18" a="1"/>
  <c r="G4" i="18" s="1"/>
  <c r="B14" i="17" a="1"/>
  <c r="B14" i="17" s="1"/>
  <c r="B12" i="17" a="1"/>
  <c r="B10" i="17" a="1"/>
  <c r="B8" i="17" a="1"/>
  <c r="B6" i="17" a="1"/>
  <c r="B4" i="17" a="1"/>
  <c r="B14" i="16" a="1"/>
  <c r="C14" i="16" s="1"/>
  <c r="B12" i="16" a="1"/>
  <c r="G12" i="16" s="1"/>
  <c r="B10" i="16" a="1"/>
  <c r="G10" i="16" s="1"/>
  <c r="B8" i="16"/>
  <c r="B8" i="16" a="1"/>
  <c r="G8" i="16" s="1"/>
  <c r="B6" i="16" a="1"/>
  <c r="G6" i="16" s="1"/>
  <c r="B4" i="16" a="1"/>
  <c r="G4" i="16" s="1"/>
  <c r="B14" i="15" a="1"/>
  <c r="B14" i="15" s="1"/>
  <c r="B12" i="15" a="1"/>
  <c r="G12" i="15" s="1"/>
  <c r="B10" i="15" a="1"/>
  <c r="C10" i="15" s="1"/>
  <c r="B8" i="15" a="1"/>
  <c r="G8" i="15" s="1"/>
  <c r="B6" i="15" a="1"/>
  <c r="C6" i="15" s="1"/>
  <c r="B4" i="15" a="1"/>
  <c r="G4" i="15" s="1"/>
  <c r="B14" i="14" a="1"/>
  <c r="C14" i="14" s="1"/>
  <c r="B12" i="14" a="1"/>
  <c r="G12" i="14" s="1"/>
  <c r="B10" i="14" a="1"/>
  <c r="G10" i="14" s="1"/>
  <c r="B8" i="14"/>
  <c r="B8" i="14" a="1"/>
  <c r="G8" i="14" s="1"/>
  <c r="D6" i="14"/>
  <c r="B6" i="14" a="1"/>
  <c r="G6" i="14" s="1"/>
  <c r="B4" i="14" a="1"/>
  <c r="G4" i="14" s="1"/>
  <c r="B2" i="25"/>
  <c r="B2" i="24"/>
  <c r="B2" i="23"/>
  <c r="B2" i="22"/>
  <c r="B2" i="21"/>
  <c r="B2" i="20"/>
  <c r="B2" i="19"/>
  <c r="B2" i="18"/>
  <c r="B2" i="17"/>
  <c r="B2" i="16"/>
  <c r="B2" i="15"/>
  <c r="B2" i="14"/>
  <c r="D10" i="25" l="1"/>
  <c r="B12" i="25"/>
  <c r="B4" i="25"/>
  <c r="B10" i="25"/>
  <c r="B8" i="20"/>
  <c r="D8" i="20"/>
  <c r="D6" i="20"/>
  <c r="D8" i="16"/>
  <c r="F6" i="16"/>
  <c r="B10" i="16"/>
  <c r="C4" i="15"/>
  <c r="G6" i="15"/>
  <c r="C12" i="15"/>
  <c r="D4" i="14"/>
  <c r="B6" i="14"/>
  <c r="H8" i="14"/>
  <c r="F10" i="14"/>
  <c r="D12" i="14"/>
  <c r="B14" i="14"/>
  <c r="C8" i="15"/>
  <c r="G10" i="15"/>
  <c r="D4" i="16"/>
  <c r="B6" i="16"/>
  <c r="H8" i="16"/>
  <c r="F10" i="16"/>
  <c r="D12" i="16"/>
  <c r="B14" i="16"/>
  <c r="H6" i="18"/>
  <c r="F8" i="18"/>
  <c r="D10" i="18"/>
  <c r="C6" i="19"/>
  <c r="F4" i="20"/>
  <c r="H10" i="20"/>
  <c r="F12" i="20"/>
  <c r="B10" i="21"/>
  <c r="H12" i="21"/>
  <c r="F4" i="23"/>
  <c r="D6" i="23"/>
  <c r="B8" i="23"/>
  <c r="H10" i="23"/>
  <c r="F12" i="23"/>
  <c r="C6" i="24"/>
  <c r="G8" i="24"/>
  <c r="C14" i="24"/>
  <c r="F4" i="25"/>
  <c r="D6" i="25"/>
  <c r="B8" i="25"/>
  <c r="H10" i="25"/>
  <c r="F12" i="25"/>
  <c r="F4" i="14"/>
  <c r="H10" i="14"/>
  <c r="F12" i="14"/>
  <c r="C14" i="15"/>
  <c r="F4" i="16"/>
  <c r="D6" i="16"/>
  <c r="H10" i="16"/>
  <c r="F12" i="16"/>
  <c r="D4" i="18"/>
  <c r="B6" i="18"/>
  <c r="H8" i="18"/>
  <c r="F10" i="18"/>
  <c r="D12" i="18"/>
  <c r="B14" i="18"/>
  <c r="H4" i="20"/>
  <c r="F6" i="20"/>
  <c r="B10" i="20"/>
  <c r="H12" i="20"/>
  <c r="F8" i="21"/>
  <c r="D10" i="21"/>
  <c r="B12" i="21"/>
  <c r="H4" i="23"/>
  <c r="F6" i="23"/>
  <c r="D8" i="23"/>
  <c r="B10" i="23"/>
  <c r="H12" i="23"/>
  <c r="H4" i="25"/>
  <c r="F6" i="25"/>
  <c r="D8" i="25"/>
  <c r="H12" i="25"/>
  <c r="H4" i="14"/>
  <c r="F6" i="14"/>
  <c r="D8" i="14"/>
  <c r="B10" i="14"/>
  <c r="H12" i="14"/>
  <c r="H4" i="16"/>
  <c r="H12" i="16"/>
  <c r="H10" i="18"/>
  <c r="B4" i="20"/>
  <c r="H6" i="20"/>
  <c r="F8" i="20"/>
  <c r="D10" i="20"/>
  <c r="B12" i="20"/>
  <c r="H8" i="21"/>
  <c r="F10" i="21"/>
  <c r="D12" i="21"/>
  <c r="B14" i="21"/>
  <c r="H6" i="23"/>
  <c r="F8" i="23"/>
  <c r="C10" i="24"/>
  <c r="H6" i="25"/>
  <c r="F8" i="25"/>
  <c r="B4" i="14"/>
  <c r="H6" i="14"/>
  <c r="F8" i="14"/>
  <c r="D10" i="14"/>
  <c r="B12" i="14"/>
  <c r="B4" i="16"/>
  <c r="H6" i="16"/>
  <c r="F8" i="16"/>
  <c r="D10" i="16"/>
  <c r="B12" i="16"/>
  <c r="H4" i="18"/>
  <c r="F6" i="18"/>
  <c r="D8" i="18"/>
  <c r="B10" i="18"/>
  <c r="H12" i="18"/>
  <c r="D4" i="20"/>
  <c r="B6" i="20"/>
  <c r="H8" i="20"/>
  <c r="F10" i="20"/>
  <c r="D12" i="20"/>
  <c r="B14" i="20"/>
  <c r="H10" i="21"/>
  <c r="F12" i="21"/>
  <c r="D4" i="23"/>
  <c r="B6" i="23"/>
  <c r="H8" i="23"/>
  <c r="F10" i="23"/>
  <c r="D12" i="23"/>
  <c r="B14" i="23"/>
  <c r="D4" i="25"/>
  <c r="B6" i="25"/>
  <c r="H8" i="25"/>
  <c r="F10" i="25"/>
  <c r="D12" i="25"/>
  <c r="B14" i="25"/>
  <c r="H4" i="17"/>
  <c r="F4" i="17"/>
  <c r="D4" i="17"/>
  <c r="B4" i="17"/>
  <c r="E4" i="17"/>
  <c r="H8" i="17"/>
  <c r="F8" i="17"/>
  <c r="D8" i="17"/>
  <c r="B8" i="17"/>
  <c r="E8" i="17"/>
  <c r="H10" i="17"/>
  <c r="F10" i="17"/>
  <c r="D10" i="17"/>
  <c r="B10" i="17"/>
  <c r="E10" i="17"/>
  <c r="H12" i="17"/>
  <c r="F12" i="17"/>
  <c r="D12" i="17"/>
  <c r="B12" i="17"/>
  <c r="E12" i="17"/>
  <c r="C4" i="19"/>
  <c r="H6" i="17"/>
  <c r="F6" i="17"/>
  <c r="D6" i="17"/>
  <c r="B6" i="17"/>
  <c r="E6" i="17"/>
  <c r="H4" i="15"/>
  <c r="F4" i="15"/>
  <c r="D4" i="15"/>
  <c r="B4" i="15"/>
  <c r="E4" i="15"/>
  <c r="H6" i="15"/>
  <c r="F6" i="15"/>
  <c r="D6" i="15"/>
  <c r="B6" i="15"/>
  <c r="E6" i="15"/>
  <c r="H8" i="15"/>
  <c r="F8" i="15"/>
  <c r="D8" i="15"/>
  <c r="B8" i="15"/>
  <c r="E8" i="15"/>
  <c r="H10" i="15"/>
  <c r="F10" i="15"/>
  <c r="D10" i="15"/>
  <c r="B10" i="15"/>
  <c r="E10" i="15"/>
  <c r="H12" i="15"/>
  <c r="F12" i="15"/>
  <c r="D12" i="15"/>
  <c r="B12" i="15"/>
  <c r="E12" i="15"/>
  <c r="C4" i="17"/>
  <c r="G4" i="17"/>
  <c r="C6" i="17"/>
  <c r="G6" i="17"/>
  <c r="C8" i="17"/>
  <c r="G8" i="17"/>
  <c r="C10" i="17"/>
  <c r="G10" i="17"/>
  <c r="C12" i="17"/>
  <c r="G12" i="17"/>
  <c r="C14" i="17"/>
  <c r="H4" i="19"/>
  <c r="F4" i="19"/>
  <c r="D4" i="19"/>
  <c r="B4" i="19"/>
  <c r="E4" i="19"/>
  <c r="H6" i="19"/>
  <c r="F6" i="19"/>
  <c r="D6" i="19"/>
  <c r="B6" i="19"/>
  <c r="E6" i="19"/>
  <c r="H8" i="19"/>
  <c r="F8" i="19"/>
  <c r="D8" i="19"/>
  <c r="B8" i="19"/>
  <c r="G8" i="19"/>
  <c r="E8" i="19"/>
  <c r="C8" i="19"/>
  <c r="C6" i="21"/>
  <c r="E6" i="21"/>
  <c r="H6" i="21"/>
  <c r="C10" i="19"/>
  <c r="E10" i="19"/>
  <c r="G10" i="19"/>
  <c r="C12" i="19"/>
  <c r="E12" i="19"/>
  <c r="G12" i="19"/>
  <c r="C14" i="19"/>
  <c r="C4" i="21"/>
  <c r="E4" i="21"/>
  <c r="G4" i="21"/>
  <c r="H4" i="22"/>
  <c r="F4" i="22"/>
  <c r="D4" i="22"/>
  <c r="B4" i="22"/>
  <c r="H6" i="22"/>
  <c r="F6" i="22"/>
  <c r="D6" i="22"/>
  <c r="B6" i="22"/>
  <c r="E6" i="22"/>
  <c r="H8" i="22"/>
  <c r="F8" i="22"/>
  <c r="D8" i="22"/>
  <c r="B8" i="22"/>
  <c r="E8" i="22"/>
  <c r="H10" i="22"/>
  <c r="F10" i="22"/>
  <c r="D10" i="22"/>
  <c r="B10" i="22"/>
  <c r="E10" i="22"/>
  <c r="H12" i="22"/>
  <c r="F12" i="22"/>
  <c r="D12" i="22"/>
  <c r="B12" i="22"/>
  <c r="E12" i="22"/>
  <c r="C4" i="14"/>
  <c r="E4" i="14"/>
  <c r="C6" i="14"/>
  <c r="E6" i="14"/>
  <c r="C8" i="14"/>
  <c r="E8" i="14"/>
  <c r="C10" i="14"/>
  <c r="E10" i="14"/>
  <c r="C12" i="14"/>
  <c r="E12" i="14"/>
  <c r="C4" i="16"/>
  <c r="E4" i="16"/>
  <c r="C6" i="16"/>
  <c r="E6" i="16"/>
  <c r="C8" i="16"/>
  <c r="E8" i="16"/>
  <c r="C10" i="16"/>
  <c r="E10" i="16"/>
  <c r="C12" i="16"/>
  <c r="E12" i="16"/>
  <c r="C4" i="18"/>
  <c r="E4" i="18"/>
  <c r="C6" i="18"/>
  <c r="E6" i="18"/>
  <c r="C8" i="18"/>
  <c r="E8" i="18"/>
  <c r="C10" i="18"/>
  <c r="E10" i="18"/>
  <c r="C12" i="18"/>
  <c r="E12" i="18"/>
  <c r="B10" i="19"/>
  <c r="D10" i="19"/>
  <c r="F10" i="19"/>
  <c r="B12" i="19"/>
  <c r="D12" i="19"/>
  <c r="F12" i="19"/>
  <c r="C4" i="20"/>
  <c r="E4" i="20"/>
  <c r="C6" i="20"/>
  <c r="E6" i="20"/>
  <c r="C8" i="20"/>
  <c r="E8" i="20"/>
  <c r="C10" i="20"/>
  <c r="E10" i="20"/>
  <c r="C12" i="20"/>
  <c r="E12" i="20"/>
  <c r="B4" i="21"/>
  <c r="D4" i="21"/>
  <c r="F4" i="21"/>
  <c r="B6" i="21"/>
  <c r="D6" i="21"/>
  <c r="F6" i="21"/>
  <c r="C4" i="22"/>
  <c r="G4" i="22"/>
  <c r="C6" i="22"/>
  <c r="G6" i="22"/>
  <c r="C8" i="22"/>
  <c r="G8" i="22"/>
  <c r="C10" i="22"/>
  <c r="G10" i="22"/>
  <c r="C12" i="22"/>
  <c r="G12" i="22"/>
  <c r="C14" i="22"/>
  <c r="H4" i="24"/>
  <c r="F4" i="24"/>
  <c r="D4" i="24"/>
  <c r="B4" i="24"/>
  <c r="E4" i="24"/>
  <c r="H6" i="24"/>
  <c r="F6" i="24"/>
  <c r="D6" i="24"/>
  <c r="B6" i="24"/>
  <c r="E6" i="24"/>
  <c r="H8" i="24"/>
  <c r="F8" i="24"/>
  <c r="D8" i="24"/>
  <c r="B8" i="24"/>
  <c r="E8" i="24"/>
  <c r="H10" i="24"/>
  <c r="F10" i="24"/>
  <c r="D10" i="24"/>
  <c r="B10" i="24"/>
  <c r="E10" i="24"/>
  <c r="H12" i="24"/>
  <c r="F12" i="24"/>
  <c r="D12" i="24"/>
  <c r="B12" i="24"/>
  <c r="E12" i="24"/>
  <c r="C8" i="21"/>
  <c r="E8" i="21"/>
  <c r="C10" i="21"/>
  <c r="E10" i="21"/>
  <c r="C12" i="21"/>
  <c r="E12" i="21"/>
  <c r="C4" i="23"/>
  <c r="E4" i="23"/>
  <c r="C6" i="23"/>
  <c r="E6" i="23"/>
  <c r="C8" i="23"/>
  <c r="E8" i="23"/>
  <c r="C10" i="23"/>
  <c r="E10" i="23"/>
  <c r="C12" i="23"/>
  <c r="E12" i="23"/>
  <c r="C4" i="25"/>
  <c r="E4" i="25"/>
  <c r="C6" i="25"/>
  <c r="E6" i="25"/>
  <c r="C8" i="25"/>
  <c r="E8" i="25"/>
  <c r="C10" i="25"/>
  <c r="E10" i="25"/>
  <c r="C12" i="25"/>
  <c r="E12" i="25"/>
  <c r="B3" i="24"/>
  <c r="B3" i="23"/>
  <c r="B3" i="22"/>
  <c r="B3" i="21"/>
  <c r="B3" i="20"/>
  <c r="B3" i="19" l="1"/>
  <c r="B3" i="18"/>
  <c r="B3" i="17"/>
  <c r="B3" i="16" l="1"/>
  <c r="B3" i="25" l="1"/>
  <c r="B3" i="15" l="1"/>
  <c r="G3" i="25" l="1"/>
  <c r="G3" i="24"/>
  <c r="G3" i="23"/>
  <c r="H3" i="22"/>
  <c r="G3" i="21"/>
  <c r="E3" i="20"/>
  <c r="H3" i="19"/>
  <c r="G3" i="18"/>
  <c r="H3" i="17"/>
  <c r="H3" i="16"/>
  <c r="H3" i="15"/>
  <c r="F3" i="18" l="1"/>
  <c r="D3" i="18"/>
  <c r="H3" i="18"/>
  <c r="D3" i="25"/>
  <c r="F3" i="25"/>
  <c r="H3" i="25"/>
  <c r="C3" i="25"/>
  <c r="E3" i="25"/>
  <c r="D3" i="24"/>
  <c r="F3" i="24"/>
  <c r="H3" i="24"/>
  <c r="C3" i="24"/>
  <c r="E3" i="24"/>
  <c r="D3" i="23"/>
  <c r="F3" i="23"/>
  <c r="H3" i="23"/>
  <c r="C3" i="23"/>
  <c r="E3" i="23"/>
  <c r="C3" i="22"/>
  <c r="E3" i="22"/>
  <c r="G3" i="22"/>
  <c r="D3" i="22"/>
  <c r="F3" i="22"/>
  <c r="D3" i="21"/>
  <c r="F3" i="21"/>
  <c r="H3" i="21"/>
  <c r="C3" i="21"/>
  <c r="E3" i="21"/>
  <c r="C3" i="20"/>
  <c r="G3" i="20"/>
  <c r="D3" i="20"/>
  <c r="F3" i="20"/>
  <c r="H3" i="20"/>
  <c r="C3" i="19"/>
  <c r="E3" i="19"/>
  <c r="G3" i="19"/>
  <c r="D3" i="19"/>
  <c r="F3" i="19"/>
  <c r="C3" i="18"/>
  <c r="E3" i="18"/>
  <c r="C3" i="17"/>
  <c r="E3" i="17"/>
  <c r="G3" i="17"/>
  <c r="D3" i="17"/>
  <c r="F3" i="17"/>
  <c r="C3" i="16"/>
  <c r="E3" i="16"/>
  <c r="G3" i="16"/>
  <c r="D3" i="16"/>
  <c r="F3" i="16"/>
  <c r="C3" i="15"/>
  <c r="E3" i="15"/>
  <c r="G3" i="15"/>
  <c r="D3" i="15"/>
  <c r="F3" i="15"/>
  <c r="B3" i="14"/>
  <c r="G3" i="14" l="1"/>
  <c r="E3" i="14"/>
  <c r="C3" i="14"/>
  <c r="H3" i="14"/>
  <c r="F3" i="14"/>
  <c r="D3" i="14"/>
</calcChain>
</file>

<file path=xl/sharedStrings.xml><?xml version="1.0" encoding="utf-8"?>
<sst xmlns="http://schemas.openxmlformats.org/spreadsheetml/2006/main" count="162" uniqueCount="24">
  <si>
    <t>Notas</t>
  </si>
  <si>
    <t xml:space="preserve"> </t>
  </si>
  <si>
    <t>Configuración del calendario</t>
  </si>
  <si>
    <t>Año</t>
  </si>
  <si>
    <t>Inicio de la semana</t>
  </si>
  <si>
    <t>domingo</t>
  </si>
  <si>
    <t>FESTIVO</t>
  </si>
  <si>
    <t>JAC TUNJUELITO</t>
  </si>
  <si>
    <t>JAC MEISSEN</t>
  </si>
  <si>
    <t>JAC VISTA HERMOSA</t>
  </si>
  <si>
    <t>JAC NAZARETH</t>
  </si>
  <si>
    <t>JAC USME  
JAC TUNAL</t>
  </si>
  <si>
    <t>COMITÉ DE ÉTICA</t>
  </si>
  <si>
    <t>JAC USME        
JAC TUNAL</t>
  </si>
  <si>
    <t>ASOCIACIÓN DE USUARIOS TUNAL</t>
  </si>
  <si>
    <t>COPACOS TUNJUELITO</t>
  </si>
  <si>
    <t>COPACOS CIUDAD BOLIVAR</t>
  </si>
  <si>
    <t>COPACOS USME</t>
  </si>
  <si>
    <t xml:space="preserve">Veeduria ruta de salud </t>
  </si>
  <si>
    <t xml:space="preserve">veeduria ruta de salud </t>
  </si>
  <si>
    <t xml:space="preserve">JAC MEISSEN 
VEEDURIA RUTA DE SALUD </t>
  </si>
  <si>
    <t>COPACOS SUMAPAZ
ASOCIACIÓN NAZARETH</t>
  </si>
  <si>
    <t>COPACOS SUMAPAZ
ASOCIACION NAZARETH</t>
  </si>
  <si>
    <t xml:space="preserve">VEEDURIA RUTA DE SALUD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</si>
</sst>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d"/>
  </numFmts>
  <fonts count="69" x14ac:knownFonts="1">
    <font>
      <sz val="11"/>
      <color theme="1" tint="0.24994659260841701"/>
      <name val="Lucida Bright"/>
      <family val="2"/>
      <scheme val="minor"/>
    </font>
    <font>
      <sz val="11"/>
      <color theme="1"/>
      <name val="Lucida Bright"/>
      <family val="2"/>
      <scheme val="minor"/>
    </font>
    <font>
      <sz val="8"/>
      <name val="Arial"/>
      <family val="2"/>
    </font>
    <font>
      <b/>
      <sz val="11"/>
      <color theme="0"/>
      <name val="Lucida Bright"/>
      <family val="2"/>
      <scheme val="minor"/>
    </font>
    <font>
      <b/>
      <sz val="14"/>
      <color theme="0"/>
      <name val="Lucida Bright"/>
      <family val="2"/>
      <scheme val="minor"/>
    </font>
    <font>
      <sz val="35"/>
      <color theme="4"/>
      <name val="Lucida Bright"/>
      <family val="2"/>
      <scheme val="minor"/>
    </font>
    <font>
      <sz val="12"/>
      <color theme="4" tint="-0.24994659260841701"/>
      <name val="Cambria"/>
      <family val="1"/>
      <scheme val="major"/>
    </font>
    <font>
      <sz val="11"/>
      <color theme="1" tint="0.34998626667073579"/>
      <name val="Lucida Bright"/>
      <family val="2"/>
      <scheme val="minor"/>
    </font>
    <font>
      <sz val="11"/>
      <color theme="4" tint="-0.24994659260841701"/>
      <name val="Lucida Bright"/>
      <family val="2"/>
      <scheme val="minor"/>
    </font>
    <font>
      <sz val="11"/>
      <color indexed="63"/>
      <name val="Lucida Bright"/>
      <family val="2"/>
      <scheme val="minor"/>
    </font>
    <font>
      <sz val="11"/>
      <name val="Lucida Bright"/>
      <family val="2"/>
      <scheme val="minor"/>
    </font>
    <font>
      <b/>
      <sz val="11"/>
      <color theme="1" tint="0.34998626667073579"/>
      <name val="Lucida Bright"/>
      <family val="2"/>
      <scheme val="minor"/>
    </font>
    <font>
      <sz val="11"/>
      <color theme="1" tint="0.24994659260841701"/>
      <name val="Lucida Bright"/>
      <family val="2"/>
      <scheme val="minor"/>
    </font>
    <font>
      <sz val="12"/>
      <color theme="8" tint="-0.249977111117893"/>
      <name val="Lucida Bright"/>
      <family val="1"/>
      <scheme val="minor"/>
    </font>
    <font>
      <sz val="11"/>
      <color theme="1" tint="0.14999847407452621"/>
      <name val="Lucida Bright"/>
      <family val="1"/>
      <scheme val="minor"/>
    </font>
    <font>
      <sz val="35"/>
      <color theme="1" tint="0.14999847407452621"/>
      <name val="Lucida Bright"/>
      <family val="1"/>
      <scheme val="minor"/>
    </font>
    <font>
      <sz val="12"/>
      <color theme="1" tint="0.14999847407452621"/>
      <name val="Lucida Bright"/>
      <family val="1"/>
      <scheme val="minor"/>
    </font>
    <font>
      <sz val="10"/>
      <color theme="1" tint="0.14999847407452621"/>
      <name val="Lucida Bright"/>
      <family val="1"/>
      <scheme val="minor"/>
    </font>
    <font>
      <sz val="9"/>
      <color theme="1" tint="0.14999847407452621"/>
      <name val="Lucida Bright"/>
      <family val="1"/>
      <scheme val="minor"/>
    </font>
    <font>
      <sz val="11"/>
      <color theme="1" tint="0.14999847407452621"/>
      <name val="Lucida Bright"/>
      <family val="2"/>
      <scheme val="minor"/>
    </font>
    <font>
      <sz val="35"/>
      <color theme="9" tint="-0.499984740745262"/>
      <name val="Cambria"/>
      <family val="1"/>
      <scheme val="major"/>
    </font>
    <font>
      <sz val="35"/>
      <color theme="8" tint="-0.499984740745262"/>
      <name val="Cambria"/>
      <family val="1"/>
      <scheme val="major"/>
    </font>
    <font>
      <sz val="35"/>
      <color theme="5" tint="-0.499984740745262"/>
      <name val="Cambria"/>
      <family val="1"/>
      <scheme val="major"/>
    </font>
    <font>
      <sz val="35"/>
      <color theme="7" tint="-0.499984740745262"/>
      <name val="Cambria"/>
      <family val="1"/>
      <scheme val="major"/>
    </font>
    <font>
      <sz val="12"/>
      <color theme="8" tint="-0.499984740745262"/>
      <name val="Lucida Bright"/>
      <family val="1"/>
      <scheme val="minor"/>
    </font>
    <font>
      <sz val="12"/>
      <color theme="9" tint="-0.499984740745262"/>
      <name val="Lucida Bright"/>
      <family val="1"/>
      <scheme val="minor"/>
    </font>
    <font>
      <sz val="12"/>
      <color theme="7" tint="-0.499984740745262"/>
      <name val="Lucida Bright"/>
      <family val="1"/>
      <scheme val="minor"/>
    </font>
    <font>
      <sz val="12"/>
      <color theme="5" tint="-0.499984740745262"/>
      <name val="Lucida Bright"/>
      <family val="1"/>
      <scheme val="minor"/>
    </font>
    <font>
      <sz val="12"/>
      <color theme="1" tint="0.34998626667073579"/>
      <name val="Lucida Bright"/>
      <family val="2"/>
      <scheme val="minor"/>
    </font>
    <font>
      <sz val="11"/>
      <color rgb="FF006100"/>
      <name val="Lucida Bright"/>
      <family val="2"/>
      <scheme val="minor"/>
    </font>
    <font>
      <sz val="11"/>
      <color rgb="FF9C0006"/>
      <name val="Lucida Bright"/>
      <family val="2"/>
      <scheme val="minor"/>
    </font>
    <font>
      <sz val="11"/>
      <color rgb="FF9C5700"/>
      <name val="Lucida Bright"/>
      <family val="2"/>
      <scheme val="minor"/>
    </font>
    <font>
      <sz val="11"/>
      <color rgb="FF3F3F76"/>
      <name val="Lucida Bright"/>
      <family val="2"/>
      <scheme val="minor"/>
    </font>
    <font>
      <b/>
      <sz val="11"/>
      <color rgb="FF3F3F3F"/>
      <name val="Lucida Bright"/>
      <family val="2"/>
      <scheme val="minor"/>
    </font>
    <font>
      <b/>
      <sz val="11"/>
      <color rgb="FFFA7D00"/>
      <name val="Lucida Bright"/>
      <family val="2"/>
      <scheme val="minor"/>
    </font>
    <font>
      <sz val="11"/>
      <color rgb="FFFA7D00"/>
      <name val="Lucida Bright"/>
      <family val="2"/>
      <scheme val="minor"/>
    </font>
    <font>
      <sz val="11"/>
      <color rgb="FFFF0000"/>
      <name val="Lucida Bright"/>
      <family val="2"/>
      <scheme val="minor"/>
    </font>
    <font>
      <i/>
      <sz val="11"/>
      <color rgb="FF7F7F7F"/>
      <name val="Lucida Bright"/>
      <family val="2"/>
      <scheme val="minor"/>
    </font>
    <font>
      <b/>
      <sz val="11"/>
      <color theme="1"/>
      <name val="Lucida Bright"/>
      <family val="2"/>
      <scheme val="minor"/>
    </font>
    <font>
      <sz val="11"/>
      <color theme="0"/>
      <name val="Lucida Bright"/>
      <family val="2"/>
      <scheme val="minor"/>
    </font>
    <font>
      <sz val="12"/>
      <color theme="1" tint="0.34998626667073579"/>
      <name val="Lucida Bright"/>
      <family val="1"/>
      <scheme val="minor"/>
    </font>
    <font>
      <b/>
      <i/>
      <sz val="18"/>
      <color rgb="FFFF0000"/>
      <name val="Lucida Bright"/>
      <family val="1"/>
      <scheme val="minor"/>
    </font>
    <font>
      <b/>
      <sz val="11"/>
      <color theme="1" tint="0.24994659260841701"/>
      <name val="Lucida Bright"/>
      <family val="1"/>
      <scheme val="minor"/>
    </font>
    <font>
      <b/>
      <sz val="11"/>
      <color theme="1" tint="0.14999847407452621"/>
      <name val="Lucida Bright"/>
      <family val="1"/>
      <scheme val="minor"/>
    </font>
    <font>
      <b/>
      <sz val="18"/>
      <color rgb="FFFF0000"/>
      <name val="Lucida Bright"/>
      <family val="1"/>
      <scheme val="minor"/>
    </font>
    <font>
      <sz val="12"/>
      <color indexed="63" tint="0.34998626667073579"/>
      <name val="Lucida Bright"/>
      <family val="1"/>
      <scheme val="minor"/>
    </font>
    <font>
      <b/>
      <i/>
      <sz val="11"/>
      <color theme="1" tint="0.24994659260841701"/>
      <name val="Calibri"/>
      <family val="2"/>
    </font>
    <font>
      <b/>
      <sz val="16"/>
      <color indexed="63" tint="0.14999847407452621"/>
      <name val="Lucida Bright"/>
      <family val="1"/>
      <scheme val="minor"/>
    </font>
    <font>
      <b/>
      <sz val="16"/>
      <color theme="1" tint="0.34998626667073579"/>
      <name val="Lucida Bright"/>
      <family val="1"/>
      <scheme val="minor"/>
    </font>
    <font>
      <b/>
      <sz val="16"/>
      <color theme="1" tint="0.14999847407452621"/>
      <name val="Lucida Bright"/>
      <family val="1"/>
      <scheme val="minor"/>
    </font>
    <font>
      <b/>
      <sz val="16"/>
      <name val="Lucida Bright"/>
      <family val="1"/>
      <scheme val="minor"/>
    </font>
    <font>
      <sz val="16"/>
      <color theme="1" tint="0.14999847407452621"/>
      <name val="Lucida Bright"/>
      <family val="1"/>
      <scheme val="minor"/>
    </font>
    <font>
      <sz val="16"/>
      <color indexed="63" tint="0.14999847407452621"/>
      <name val="Lucida Bright"/>
      <family val="1"/>
      <scheme val="minor"/>
    </font>
    <font>
      <sz val="16"/>
      <color theme="1" tint="0.34998626667073579"/>
      <name val="Lucida Bright"/>
      <family val="1"/>
      <scheme val="minor"/>
    </font>
    <font>
      <sz val="10"/>
      <name val="Lucida Bright"/>
      <family val="1"/>
      <scheme val="minor"/>
    </font>
    <font>
      <b/>
      <sz val="10"/>
      <color theme="1" tint="0.14999847407452621"/>
      <name val="Lucida Bright"/>
      <family val="1"/>
      <scheme val="minor"/>
    </font>
    <font>
      <b/>
      <sz val="10"/>
      <color indexed="63" tint="0.14999847407452621"/>
      <name val="Lucida Bright"/>
      <family val="1"/>
      <scheme val="minor"/>
    </font>
    <font>
      <sz val="10"/>
      <color theme="1" tint="0.34998626667073579"/>
      <name val="Lucida Bright"/>
      <family val="1"/>
      <scheme val="minor"/>
    </font>
    <font>
      <sz val="16"/>
      <name val="Lucida Bright"/>
      <family val="1"/>
      <scheme val="minor"/>
    </font>
    <font>
      <b/>
      <sz val="16"/>
      <color indexed="63"/>
      <name val="Lucida Bright"/>
      <family val="1"/>
      <scheme val="minor"/>
    </font>
    <font>
      <sz val="10"/>
      <color indexed="63"/>
      <name val="Lucida Bright"/>
      <family val="1"/>
      <scheme val="minor"/>
    </font>
    <font>
      <sz val="10"/>
      <color indexed="63" tint="0.34998626667073579"/>
      <name val="Lucida Bright"/>
      <family val="1"/>
      <scheme val="minor"/>
    </font>
    <font>
      <b/>
      <sz val="10"/>
      <color indexed="63"/>
      <name val="Lucida Bright"/>
      <family val="1"/>
      <scheme val="minor"/>
    </font>
    <font>
      <sz val="16"/>
      <color indexed="63"/>
      <name val="Lucida Bright"/>
      <family val="1"/>
      <scheme val="minor"/>
    </font>
    <font>
      <sz val="10"/>
      <color theme="0"/>
      <name val="Lucida Bright"/>
      <family val="1"/>
      <scheme val="minor"/>
    </font>
    <font>
      <b/>
      <sz val="10"/>
      <color theme="0"/>
      <name val="Lucida Bright"/>
      <family val="1"/>
      <scheme val="minor"/>
    </font>
    <font>
      <sz val="16"/>
      <color indexed="63" tint="0.34998626667073579"/>
      <name val="Lucida Bright"/>
      <family val="1"/>
      <scheme val="minor"/>
    </font>
    <font>
      <sz val="16"/>
      <color theme="9" tint="-0.499984740745262"/>
      <name val="Lucida Bright"/>
      <family val="1"/>
      <scheme val="minor"/>
    </font>
    <font>
      <b/>
      <i/>
      <sz val="16"/>
      <name val="Lucida Bright"/>
      <family val="1"/>
      <scheme val="minor"/>
    </font>
  </fonts>
  <fills count="39">
    <fill>
      <patternFill patternType="none"/>
    </fill>
    <fill>
      <patternFill patternType="gray125"/>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6">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top/>
      <bottom style="medium">
        <color theme="8" tint="-0.24994659260841701"/>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0">
    <xf numFmtId="0" fontId="0" fillId="0" borderId="0" applyFill="0" applyBorder="0">
      <alignment vertical="top"/>
    </xf>
    <xf numFmtId="0" fontId="9" fillId="2" borderId="0" applyNumberFormat="0" applyBorder="0" applyAlignment="0" applyProtection="0"/>
    <xf numFmtId="0" fontId="8" fillId="0" borderId="3" applyNumberFormat="0" applyFill="0" applyProtection="0">
      <alignment horizontal="left" vertical="center" indent="1"/>
    </xf>
    <xf numFmtId="0" fontId="3" fillId="3" borderId="1" applyNumberFormat="0" applyAlignment="0" applyProtection="0"/>
    <xf numFmtId="0" fontId="4" fillId="4" borderId="2" applyNumberFormat="0" applyProtection="0">
      <alignment vertical="center"/>
    </xf>
    <xf numFmtId="0" fontId="5" fillId="0" borderId="0" applyFill="0" applyBorder="0" applyProtection="0">
      <alignment vertical="center"/>
    </xf>
    <xf numFmtId="167"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11" fillId="5" borderId="0" applyBorder="0" applyProtection="0">
      <alignment horizontal="left" vertical="top" wrapText="1" indent="1"/>
    </xf>
    <xf numFmtId="168" fontId="28" fillId="0" borderId="0" applyFill="0" applyBorder="0">
      <alignment horizontal="left" vertical="center" indent="1"/>
    </xf>
    <xf numFmtId="0" fontId="10" fillId="5" borderId="0" applyNumberFormat="0" applyFont="0" applyBorder="0" applyAlignment="0">
      <alignment horizontal="left" vertical="center" indent="1"/>
    </xf>
    <xf numFmtId="0" fontId="6" fillId="0" borderId="0">
      <alignment horizontal="left" indent="1"/>
    </xf>
    <xf numFmtId="0" fontId="8" fillId="0" borderId="0" applyFill="0" applyProtection="0"/>
    <xf numFmtId="0" fontId="12" fillId="0" borderId="0" applyFill="0" applyProtection="0"/>
    <xf numFmtId="0" fontId="29" fillId="10"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2" fillId="13" borderId="9" applyNumberFormat="0" applyAlignment="0" applyProtection="0"/>
    <xf numFmtId="0" fontId="33" fillId="14" borderId="10" applyNumberFormat="0" applyAlignment="0" applyProtection="0"/>
    <xf numFmtId="0" fontId="34" fillId="14" borderId="9" applyNumberFormat="0" applyAlignment="0" applyProtection="0"/>
    <xf numFmtId="0" fontId="35" fillId="0" borderId="11" applyNumberFormat="0" applyFill="0" applyAlignment="0" applyProtection="0"/>
    <xf numFmtId="0" fontId="3" fillId="15" borderId="12" applyNumberFormat="0" applyAlignment="0" applyProtection="0"/>
    <xf numFmtId="0" fontId="36" fillId="0" borderId="0" applyNumberFormat="0" applyFill="0" applyBorder="0" applyAlignment="0" applyProtection="0"/>
    <xf numFmtId="0" fontId="12" fillId="16" borderId="13" applyNumberFormat="0" applyFont="0" applyAlignment="0" applyProtection="0"/>
    <xf numFmtId="0" fontId="37" fillId="0" borderId="0" applyNumberFormat="0" applyFill="0" applyBorder="0" applyAlignment="0" applyProtection="0"/>
    <xf numFmtId="0" fontId="38" fillId="0" borderId="14" applyNumberFormat="0" applyFill="0" applyAlignment="0" applyProtection="0"/>
    <xf numFmtId="0" fontId="1" fillId="17" borderId="0" applyNumberFormat="0" applyBorder="0" applyAlignment="0" applyProtection="0"/>
    <xf numFmtId="0" fontId="1" fillId="18" borderId="0" applyNumberFormat="0" applyBorder="0" applyAlignment="0" applyProtection="0"/>
    <xf numFmtId="0" fontId="3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110">
    <xf numFmtId="0" fontId="0" fillId="0" borderId="0" xfId="0">
      <alignment vertical="top"/>
    </xf>
    <xf numFmtId="0" fontId="14" fillId="0" borderId="0" xfId="0" applyFont="1">
      <alignment vertical="top"/>
    </xf>
    <xf numFmtId="0" fontId="14" fillId="0" borderId="0" xfId="2" applyFont="1" applyBorder="1" applyAlignment="1">
      <alignment vertical="center"/>
    </xf>
    <xf numFmtId="0" fontId="15" fillId="0" borderId="0" xfId="5" applyFont="1" applyAlignment="1">
      <alignment horizontal="left" vertical="center"/>
    </xf>
    <xf numFmtId="0" fontId="17" fillId="0" borderId="0" xfId="0" applyFont="1">
      <alignment vertical="top"/>
    </xf>
    <xf numFmtId="0" fontId="18" fillId="0" borderId="0" xfId="0" applyFont="1" applyAlignment="1">
      <alignment horizontal="left" vertical="top" wrapText="1" indent="1"/>
    </xf>
    <xf numFmtId="0" fontId="16" fillId="0" borderId="0" xfId="0" applyFont="1" applyAlignment="1">
      <alignment horizontal="left" vertical="center" indent="1"/>
    </xf>
    <xf numFmtId="0" fontId="17" fillId="6" borderId="7" xfId="14" applyFont="1" applyFill="1" applyBorder="1" applyAlignment="1">
      <alignment horizontal="center" vertical="center"/>
    </xf>
    <xf numFmtId="0" fontId="17" fillId="6" borderId="8" xfId="14" applyFont="1" applyFill="1" applyBorder="1" applyAlignment="1">
      <alignment horizontal="center" vertical="center"/>
    </xf>
    <xf numFmtId="0" fontId="17" fillId="0" borderId="5" xfId="16" applyFont="1" applyBorder="1" applyAlignment="1">
      <alignment horizontal="center" vertical="center"/>
    </xf>
    <xf numFmtId="0" fontId="17" fillId="0" borderId="6" xfId="16" applyFont="1" applyBorder="1" applyAlignment="1">
      <alignment horizontal="center" vertical="center"/>
    </xf>
    <xf numFmtId="0" fontId="19" fillId="0" borderId="0" xfId="0" applyFont="1">
      <alignment vertical="top"/>
    </xf>
    <xf numFmtId="0" fontId="41" fillId="6" borderId="15" xfId="0" applyFont="1" applyFill="1" applyBorder="1" applyAlignment="1">
      <alignment horizontal="center" vertical="center"/>
    </xf>
    <xf numFmtId="0" fontId="26" fillId="0" borderId="0" xfId="2" applyFont="1" applyBorder="1" applyAlignment="1">
      <alignment horizontal="left" vertical="top" indent="1"/>
    </xf>
    <xf numFmtId="0" fontId="24" fillId="0" borderId="0" xfId="2" applyFont="1" applyBorder="1" applyAlignment="1">
      <alignment horizontal="left" vertical="top" indent="1"/>
    </xf>
    <xf numFmtId="0" fontId="25" fillId="0" borderId="0" xfId="2" applyFont="1" applyBorder="1" applyAlignment="1">
      <alignment horizontal="left" vertical="top" indent="1"/>
    </xf>
    <xf numFmtId="0" fontId="42" fillId="0" borderId="15" xfId="0" applyFont="1" applyBorder="1" applyAlignment="1">
      <alignment horizontal="center" vertical="top"/>
    </xf>
    <xf numFmtId="0" fontId="42" fillId="6" borderId="15" xfId="0" applyFont="1" applyFill="1" applyBorder="1" applyAlignment="1">
      <alignment horizontal="center" vertical="top"/>
    </xf>
    <xf numFmtId="0" fontId="43" fillId="0" borderId="15" xfId="0" applyFont="1" applyBorder="1" applyAlignment="1">
      <alignment horizontal="center" vertical="top"/>
    </xf>
    <xf numFmtId="0" fontId="42" fillId="7" borderId="15" xfId="0" applyFont="1" applyFill="1" applyBorder="1" applyAlignment="1">
      <alignment horizontal="center" vertical="top"/>
    </xf>
    <xf numFmtId="0" fontId="27" fillId="0" borderId="0" xfId="2" applyFont="1" applyBorder="1" applyAlignment="1">
      <alignment horizontal="left" vertical="top" indent="1"/>
    </xf>
    <xf numFmtId="168" fontId="40" fillId="8" borderId="15" xfId="12" applyFont="1" applyFill="1" applyBorder="1" applyAlignment="1">
      <alignment horizontal="center" vertical="center"/>
    </xf>
    <xf numFmtId="0" fontId="42" fillId="0" borderId="15" xfId="0" applyFont="1" applyBorder="1" applyAlignment="1">
      <alignment horizontal="center" vertical="center"/>
    </xf>
    <xf numFmtId="0" fontId="42" fillId="7" borderId="15" xfId="0" applyFont="1" applyFill="1" applyBorder="1" applyAlignment="1">
      <alignment horizontal="center" vertical="center"/>
    </xf>
    <xf numFmtId="0" fontId="43" fillId="0" borderId="15" xfId="0" applyFont="1" applyBorder="1" applyAlignment="1">
      <alignment horizontal="center" vertical="center"/>
    </xf>
    <xf numFmtId="0" fontId="42" fillId="6" borderId="15" xfId="0" applyFont="1" applyFill="1" applyBorder="1" applyAlignment="1">
      <alignment horizontal="center" vertical="center"/>
    </xf>
    <xf numFmtId="0" fontId="42" fillId="8" borderId="15" xfId="0" applyFont="1" applyFill="1" applyBorder="1" applyAlignment="1">
      <alignment horizontal="center" vertical="center"/>
    </xf>
    <xf numFmtId="0" fontId="42" fillId="9" borderId="15" xfId="0" applyFont="1" applyFill="1" applyBorder="1" applyAlignment="1">
      <alignment horizontal="center" vertical="center"/>
    </xf>
    <xf numFmtId="0" fontId="44" fillId="6" borderId="15" xfId="0" applyFont="1" applyFill="1" applyBorder="1" applyAlignment="1">
      <alignment horizontal="center" vertical="center"/>
    </xf>
    <xf numFmtId="168" fontId="45" fillId="8" borderId="15" xfId="12" applyFont="1" applyFill="1" applyBorder="1" applyAlignment="1">
      <alignment horizontal="center" vertical="center"/>
    </xf>
    <xf numFmtId="0" fontId="46" fillId="0" borderId="0" xfId="0" applyFont="1" applyAlignment="1">
      <alignment vertical="center"/>
    </xf>
    <xf numFmtId="0" fontId="44" fillId="38" borderId="15" xfId="0" applyFont="1" applyFill="1" applyBorder="1" applyAlignment="1">
      <alignment horizontal="center" vertical="center"/>
    </xf>
    <xf numFmtId="168" fontId="47" fillId="0" borderId="15" xfId="12" applyFont="1" applyBorder="1" applyAlignment="1">
      <alignment horizontal="center" vertical="center"/>
    </xf>
    <xf numFmtId="168" fontId="48" fillId="6" borderId="15" xfId="12" applyFont="1" applyFill="1" applyBorder="1" applyAlignment="1">
      <alignment horizontal="center" vertical="center"/>
    </xf>
    <xf numFmtId="168" fontId="49" fillId="0" borderId="15" xfId="12" applyFont="1" applyBorder="1" applyAlignment="1">
      <alignment horizontal="center" vertical="center"/>
    </xf>
    <xf numFmtId="168" fontId="50" fillId="6" borderId="15" xfId="12" applyFont="1" applyFill="1" applyBorder="1" applyAlignment="1">
      <alignment horizontal="center" vertical="center"/>
    </xf>
    <xf numFmtId="168" fontId="50" fillId="38" borderId="15" xfId="12" applyFont="1" applyFill="1" applyBorder="1" applyAlignment="1">
      <alignment horizontal="center" vertical="center"/>
    </xf>
    <xf numFmtId="168" fontId="51" fillId="0" borderId="15" xfId="12" applyFont="1" applyBorder="1" applyAlignment="1">
      <alignment horizontal="center" vertical="center"/>
    </xf>
    <xf numFmtId="168" fontId="52" fillId="0" borderId="15" xfId="12" applyFont="1" applyBorder="1" applyAlignment="1">
      <alignment horizontal="center" vertical="center"/>
    </xf>
    <xf numFmtId="0" fontId="46" fillId="0" borderId="15" xfId="0" applyFont="1" applyBorder="1" applyAlignment="1">
      <alignment horizontal="center" vertical="center"/>
    </xf>
    <xf numFmtId="0" fontId="46" fillId="0" borderId="15" xfId="0" applyFont="1" applyBorder="1" applyAlignment="1">
      <alignment horizontal="center" vertical="center" wrapText="1"/>
    </xf>
    <xf numFmtId="168" fontId="17" fillId="0" borderId="15" xfId="12" applyFont="1" applyBorder="1" applyAlignment="1">
      <alignment horizontal="center" vertical="center"/>
    </xf>
    <xf numFmtId="168" fontId="54" fillId="0" borderId="15" xfId="12" applyFont="1" applyBorder="1" applyAlignment="1">
      <alignment horizontal="center" vertical="center"/>
    </xf>
    <xf numFmtId="168" fontId="55" fillId="0" borderId="15" xfId="12" applyFont="1" applyBorder="1" applyAlignment="1">
      <alignment horizontal="center" vertical="center"/>
    </xf>
    <xf numFmtId="168" fontId="56" fillId="0" borderId="15" xfId="12" applyFont="1" applyBorder="1" applyAlignment="1">
      <alignment horizontal="center" vertical="center"/>
    </xf>
    <xf numFmtId="168" fontId="57" fillId="6" borderId="15" xfId="12" applyFont="1" applyFill="1" applyBorder="1" applyAlignment="1">
      <alignment horizontal="center" vertical="center"/>
    </xf>
    <xf numFmtId="168" fontId="48" fillId="8" borderId="15" xfId="12" applyFont="1" applyFill="1" applyBorder="1" applyAlignment="1">
      <alignment horizontal="center" vertical="center"/>
    </xf>
    <xf numFmtId="168" fontId="50" fillId="8" borderId="15" xfId="12" applyFont="1" applyFill="1" applyBorder="1" applyAlignment="1">
      <alignment horizontal="center" vertical="center"/>
    </xf>
    <xf numFmtId="0" fontId="46" fillId="0" borderId="0" xfId="0" applyFont="1" applyAlignment="1">
      <alignment horizontal="center" vertical="center"/>
    </xf>
    <xf numFmtId="0" fontId="46" fillId="0" borderId="0" xfId="0" applyFont="1" applyAlignment="1">
      <alignment horizontal="center" vertical="center" wrapText="1"/>
    </xf>
    <xf numFmtId="0" fontId="44" fillId="8" borderId="15" xfId="0" applyFont="1" applyFill="1" applyBorder="1" applyAlignment="1">
      <alignment horizontal="center" vertical="center"/>
    </xf>
    <xf numFmtId="168" fontId="58" fillId="0" borderId="15" xfId="12" applyFont="1" applyBorder="1" applyAlignment="1">
      <alignment horizontal="center" vertical="center"/>
    </xf>
    <xf numFmtId="168" fontId="59" fillId="0" borderId="15" xfId="12" applyFont="1" applyBorder="1" applyAlignment="1">
      <alignment horizontal="center" vertical="center"/>
    </xf>
    <xf numFmtId="168" fontId="60" fillId="0" borderId="15" xfId="12" applyFont="1" applyBorder="1" applyAlignment="1">
      <alignment horizontal="center" vertical="center"/>
    </xf>
    <xf numFmtId="168" fontId="57" fillId="8" borderId="15" xfId="12" applyFont="1" applyFill="1" applyBorder="1" applyAlignment="1">
      <alignment horizontal="center" vertical="center"/>
    </xf>
    <xf numFmtId="168" fontId="61" fillId="8" borderId="15" xfId="12" applyFont="1" applyFill="1" applyBorder="1" applyAlignment="1">
      <alignment horizontal="center" vertical="center"/>
    </xf>
    <xf numFmtId="0" fontId="46" fillId="8" borderId="15" xfId="0" applyFont="1" applyFill="1" applyBorder="1" applyAlignment="1">
      <alignment horizontal="center" vertical="center" wrapText="1"/>
    </xf>
    <xf numFmtId="0" fontId="46" fillId="8" borderId="0" xfId="0" applyFont="1" applyFill="1" applyAlignment="1">
      <alignment horizontal="center" vertical="center"/>
    </xf>
    <xf numFmtId="168" fontId="62" fillId="0" borderId="15" xfId="12" applyFont="1" applyBorder="1" applyAlignment="1">
      <alignment horizontal="center" vertical="center"/>
    </xf>
    <xf numFmtId="168" fontId="63" fillId="0" borderId="15" xfId="12" applyFont="1" applyBorder="1" applyAlignment="1">
      <alignment horizontal="center" vertical="center"/>
    </xf>
    <xf numFmtId="0" fontId="46" fillId="8" borderId="15" xfId="0" applyFont="1" applyFill="1" applyBorder="1" applyAlignment="1">
      <alignment horizontal="center" vertical="center"/>
    </xf>
    <xf numFmtId="168" fontId="48" fillId="9" borderId="15" xfId="12" applyFont="1" applyFill="1" applyBorder="1" applyAlignment="1">
      <alignment horizontal="center" vertical="center"/>
    </xf>
    <xf numFmtId="168" fontId="57" fillId="9" borderId="15" xfId="12" applyFont="1" applyFill="1" applyBorder="1" applyAlignment="1">
      <alignment horizontal="center" vertical="center"/>
    </xf>
    <xf numFmtId="168" fontId="61" fillId="9" borderId="15" xfId="12" applyFont="1" applyFill="1" applyBorder="1" applyAlignment="1">
      <alignment horizontal="center" vertical="center"/>
    </xf>
    <xf numFmtId="168" fontId="50" fillId="9" borderId="15" xfId="12" applyFont="1" applyFill="1" applyBorder="1" applyAlignment="1">
      <alignment horizontal="center" vertical="center"/>
    </xf>
    <xf numFmtId="0" fontId="44" fillId="9" borderId="15" xfId="0" applyFont="1" applyFill="1" applyBorder="1" applyAlignment="1">
      <alignment horizontal="center" vertical="center"/>
    </xf>
    <xf numFmtId="168" fontId="64" fillId="0" borderId="15" xfId="12" applyFont="1" applyBorder="1" applyAlignment="1">
      <alignment horizontal="center" vertical="center"/>
    </xf>
    <xf numFmtId="168" fontId="65" fillId="0" borderId="15" xfId="12" applyFont="1" applyBorder="1" applyAlignment="1">
      <alignment horizontal="center" vertical="center"/>
    </xf>
    <xf numFmtId="168" fontId="53" fillId="9" borderId="15" xfId="12" applyFont="1" applyFill="1" applyBorder="1" applyAlignment="1">
      <alignment horizontal="center" vertical="center"/>
    </xf>
    <xf numFmtId="168" fontId="66" fillId="9" borderId="15" xfId="12" applyFont="1" applyFill="1" applyBorder="1" applyAlignment="1">
      <alignment horizontal="center" vertical="center"/>
    </xf>
    <xf numFmtId="0" fontId="46" fillId="9" borderId="0" xfId="0" applyFont="1" applyFill="1" applyAlignment="1">
      <alignment horizontal="center" vertical="center"/>
    </xf>
    <xf numFmtId="0" fontId="46" fillId="9" borderId="0" xfId="0" applyFont="1" applyFill="1" applyAlignment="1">
      <alignment horizontal="center" vertical="center" wrapText="1"/>
    </xf>
    <xf numFmtId="0" fontId="67" fillId="0" borderId="0" xfId="2" applyFont="1" applyBorder="1" applyAlignment="1">
      <alignment horizontal="left" vertical="top" indent="1"/>
    </xf>
    <xf numFmtId="168" fontId="48" fillId="7" borderId="15" xfId="12" applyFont="1" applyFill="1" applyBorder="1" applyAlignment="1">
      <alignment horizontal="center" vertical="center"/>
    </xf>
    <xf numFmtId="168" fontId="57" fillId="7" borderId="15" xfId="12" applyFont="1" applyFill="1" applyBorder="1" applyAlignment="1">
      <alignment horizontal="center" vertical="center"/>
    </xf>
    <xf numFmtId="168" fontId="61" fillId="7" borderId="15" xfId="12" applyFont="1" applyFill="1" applyBorder="1" applyAlignment="1">
      <alignment horizontal="center" vertical="center"/>
    </xf>
    <xf numFmtId="168" fontId="50" fillId="7" borderId="15" xfId="12" applyFont="1" applyFill="1" applyBorder="1" applyAlignment="1">
      <alignment horizontal="center" vertical="center"/>
    </xf>
    <xf numFmtId="0" fontId="44" fillId="7" borderId="15" xfId="0" applyFont="1" applyFill="1" applyBorder="1" applyAlignment="1">
      <alignment horizontal="center" vertical="center"/>
    </xf>
    <xf numFmtId="168" fontId="58" fillId="38" borderId="15" xfId="12" applyFont="1" applyFill="1" applyBorder="1" applyAlignment="1">
      <alignment horizontal="center" vertical="center"/>
    </xf>
    <xf numFmtId="0" fontId="46" fillId="7" borderId="0" xfId="0" applyFont="1" applyFill="1" applyAlignment="1">
      <alignment horizontal="center" vertical="center" wrapText="1"/>
    </xf>
    <xf numFmtId="0" fontId="41" fillId="7" borderId="15" xfId="0" applyFont="1" applyFill="1" applyBorder="1" applyAlignment="1">
      <alignment horizontal="center" vertical="center"/>
    </xf>
    <xf numFmtId="168" fontId="68" fillId="7" borderId="15" xfId="12" applyFont="1" applyFill="1" applyBorder="1" applyAlignment="1">
      <alignment horizontal="center" vertical="center"/>
    </xf>
    <xf numFmtId="0" fontId="18" fillId="0" borderId="0" xfId="0" quotePrefix="1" applyFont="1" applyAlignment="1">
      <alignment horizontal="left" vertical="top" wrapText="1" indent="1"/>
    </xf>
    <xf numFmtId="0" fontId="46" fillId="6" borderId="15" xfId="0" applyFont="1" applyFill="1" applyBorder="1" applyAlignment="1">
      <alignment horizontal="center" vertical="center"/>
    </xf>
    <xf numFmtId="0" fontId="46" fillId="6" borderId="15" xfId="0" applyFont="1" applyFill="1" applyBorder="1" applyAlignment="1">
      <alignment horizontal="center" vertical="center" wrapText="1"/>
    </xf>
    <xf numFmtId="0" fontId="46" fillId="7" borderId="15" xfId="0" applyFont="1" applyFill="1" applyBorder="1" applyAlignment="1">
      <alignment horizontal="center" vertical="center" wrapText="1"/>
    </xf>
    <xf numFmtId="0" fontId="46" fillId="7" borderId="15" xfId="0" applyFont="1" applyFill="1" applyBorder="1" applyAlignment="1">
      <alignment horizontal="center" vertical="center"/>
    </xf>
    <xf numFmtId="0" fontId="46" fillId="9" borderId="15" xfId="0" applyFont="1" applyFill="1" applyBorder="1" applyAlignment="1">
      <alignment horizontal="center" vertical="center" wrapText="1"/>
    </xf>
    <xf numFmtId="0" fontId="46" fillId="9" borderId="15" xfId="0" applyFont="1" applyFill="1" applyBorder="1" applyAlignment="1">
      <alignment horizontal="center" vertical="center"/>
    </xf>
    <xf numFmtId="0" fontId="46" fillId="8" borderId="0" xfId="0" applyFont="1" applyFill="1" applyAlignment="1">
      <alignment horizontal="center" vertical="center" wrapText="1"/>
    </xf>
    <xf numFmtId="0" fontId="21" fillId="0" borderId="0" xfId="5" applyFont="1">
      <alignment vertical="center"/>
    </xf>
    <xf numFmtId="0" fontId="43" fillId="6" borderId="15" xfId="11" applyFont="1" applyFill="1" applyBorder="1" applyAlignment="1">
      <alignment horizontal="center" vertical="center" wrapText="1"/>
    </xf>
    <xf numFmtId="0" fontId="42" fillId="6" borderId="15" xfId="0" applyFont="1" applyFill="1" applyBorder="1" applyAlignment="1">
      <alignment horizontal="center" vertical="top"/>
    </xf>
    <xf numFmtId="0" fontId="13" fillId="0" borderId="4" xfId="15" applyFont="1" applyBorder="1" applyAlignment="1">
      <alignment horizontal="center" vertical="top"/>
    </xf>
    <xf numFmtId="0" fontId="20" fillId="0" borderId="0" xfId="5" applyFont="1">
      <alignment vertical="center"/>
    </xf>
    <xf numFmtId="0" fontId="43" fillId="7" borderId="15" xfId="11" applyFont="1" applyFill="1" applyBorder="1" applyAlignment="1">
      <alignment horizontal="center" vertical="center" wrapText="1"/>
    </xf>
    <xf numFmtId="0" fontId="42" fillId="7" borderId="15" xfId="0" applyFont="1" applyFill="1" applyBorder="1" applyAlignment="1">
      <alignment horizontal="center" vertical="top"/>
    </xf>
    <xf numFmtId="0" fontId="42" fillId="7" borderId="15" xfId="0" applyFont="1" applyFill="1" applyBorder="1" applyAlignment="1">
      <alignment horizontal="center" vertical="center"/>
    </xf>
    <xf numFmtId="0" fontId="23" fillId="0" borderId="0" xfId="5" applyFont="1">
      <alignment vertical="center"/>
    </xf>
    <xf numFmtId="0" fontId="43" fillId="9" borderId="15" xfId="11" applyFont="1" applyFill="1" applyBorder="1" applyAlignment="1">
      <alignment horizontal="center" vertical="center" wrapText="1"/>
    </xf>
    <xf numFmtId="0" fontId="42" fillId="9" borderId="15" xfId="0" applyFont="1" applyFill="1" applyBorder="1" applyAlignment="1">
      <alignment horizontal="center" vertical="center"/>
    </xf>
    <xf numFmtId="0" fontId="22" fillId="0" borderId="0" xfId="5" applyFont="1">
      <alignment vertical="center"/>
    </xf>
    <xf numFmtId="0" fontId="43" fillId="8" borderId="15" xfId="11" applyFont="1" applyFill="1" applyBorder="1" applyAlignment="1">
      <alignment horizontal="center" vertical="center" wrapText="1"/>
    </xf>
    <xf numFmtId="0" fontId="42" fillId="8" borderId="15" xfId="0" applyFont="1" applyFill="1" applyBorder="1" applyAlignment="1">
      <alignment horizontal="center" vertical="center"/>
    </xf>
    <xf numFmtId="0" fontId="42" fillId="6" borderId="15" xfId="0" applyFont="1" applyFill="1" applyBorder="1" applyAlignment="1">
      <alignment horizontal="center" vertical="center"/>
    </xf>
    <xf numFmtId="0" fontId="43" fillId="0" borderId="15" xfId="0" applyFont="1" applyBorder="1" applyAlignment="1">
      <alignment horizontal="center" vertical="top" wrapText="1"/>
    </xf>
    <xf numFmtId="0" fontId="18" fillId="0" borderId="15" xfId="0" applyFont="1" applyBorder="1" applyAlignment="1">
      <alignment horizontal="left" vertical="top" wrapText="1" indent="1"/>
    </xf>
    <xf numFmtId="0" fontId="42" fillId="7" borderId="15" xfId="0" applyFont="1" applyFill="1" applyBorder="1" applyAlignment="1">
      <alignment horizontal="center" vertical="top" wrapText="1"/>
    </xf>
    <xf numFmtId="0" fontId="42" fillId="9" borderId="15" xfId="0" applyFont="1" applyFill="1" applyBorder="1" applyAlignment="1">
      <alignment horizontal="center" vertical="center" wrapText="1"/>
    </xf>
    <xf numFmtId="168" fontId="58" fillId="6" borderId="15" xfId="12" applyFont="1" applyFill="1" applyBorder="1" applyAlignment="1">
      <alignment horizontal="center" vertical="center"/>
    </xf>
  </cellXfs>
  <cellStyles count="50">
    <cellStyle name="20% - Énfasis1" xfId="29" builtinId="30" customBuiltin="1"/>
    <cellStyle name="20% - Énfasis2" xfId="32" builtinId="34" customBuiltin="1"/>
    <cellStyle name="20% - Énfasis3" xfId="36" builtinId="38" customBuiltin="1"/>
    <cellStyle name="20% - Énfasis4" xfId="40" builtinId="42" customBuiltin="1"/>
    <cellStyle name="20% - Énfasis5" xfId="43" builtinId="46" customBuiltin="1"/>
    <cellStyle name="20% - Énfasis6" xfId="47" builtinId="50" customBuiltin="1"/>
    <cellStyle name="40% - Énfasis1" xfId="1" builtinId="31" customBuiltin="1"/>
    <cellStyle name="40% - Énfasis2" xfId="33" builtinId="35" customBuiltin="1"/>
    <cellStyle name="40% - Énfasis3" xfId="37" builtinId="39" customBuiltin="1"/>
    <cellStyle name="40% - Énfasis4" xfId="41" builtinId="43" customBuiltin="1"/>
    <cellStyle name="40% - Énfasis5" xfId="44" builtinId="47" customBuiltin="1"/>
    <cellStyle name="40% - Énfasis6" xfId="48" builtinId="51" customBuiltin="1"/>
    <cellStyle name="60% - Énfasis1" xfId="30" builtinId="32" customBuiltin="1"/>
    <cellStyle name="60% - Énfasis2" xfId="34" builtinId="36" customBuiltin="1"/>
    <cellStyle name="60% - Énfasis3" xfId="38" builtinId="40" customBuiltin="1"/>
    <cellStyle name="60% - Énfasis4" xfId="42" builtinId="44" customBuiltin="1"/>
    <cellStyle name="60% - Énfasis5" xfId="45" builtinId="48" customBuiltin="1"/>
    <cellStyle name="60% - Énfasis6" xfId="49" builtinId="52" customBuiltin="1"/>
    <cellStyle name="Bueno" xfId="17" builtinId="26" customBuiltin="1"/>
    <cellStyle name="Cálculo" xfId="22" builtinId="22" customBuiltin="1"/>
    <cellStyle name="Celda de comprobación" xfId="24" builtinId="23" customBuiltin="1"/>
    <cellStyle name="Celda vinculada" xfId="23" builtinId="24" customBuiltin="1"/>
    <cellStyle name="Con bandas" xfId="13" xr:uid="{00000000-0005-0000-0000-000003000000}"/>
    <cellStyle name="Día" xfId="12" xr:uid="{00000000-0005-0000-0000-000008000000}"/>
    <cellStyle name="Encabezado 1" xfId="2" builtinId="16" customBuiltin="1"/>
    <cellStyle name="Encabezado 4" xfId="11" builtinId="19" customBuiltin="1"/>
    <cellStyle name="Énfasis1" xfId="3" builtinId="29" customBuiltin="1"/>
    <cellStyle name="Énfasis2" xfId="31" builtinId="33" customBuiltin="1"/>
    <cellStyle name="Énfasis3" xfId="35" builtinId="37" customBuiltin="1"/>
    <cellStyle name="Énfasis4" xfId="39" builtinId="41" customBuiltin="1"/>
    <cellStyle name="Énfasis5" xfId="4" builtinId="45" customBuiltin="1"/>
    <cellStyle name="Énfasis6" xfId="46" builtinId="49" customBuiltin="1"/>
    <cellStyle name="Entrada" xfId="20" builtinId="20" customBuiltin="1"/>
    <cellStyle name="Entrada de configuración" xfId="14" xr:uid="{00000000-0005-0000-0000-00000F000000}"/>
    <cellStyle name="Incorrecto" xfId="18" builtinId="27" customBuiltin="1"/>
    <cellStyle name="Millares" xfId="6" builtinId="3" customBuiltin="1"/>
    <cellStyle name="Millares [0]" xfId="7" builtinId="6" customBuiltin="1"/>
    <cellStyle name="Moneda" xfId="8" builtinId="4" customBuiltin="1"/>
    <cellStyle name="Moneda [0]" xfId="9" builtinId="7" customBuiltin="1"/>
    <cellStyle name="Neutral" xfId="19" builtinId="28" customBuiltin="1"/>
    <cellStyle name="Normal" xfId="0" builtinId="0" customBuiltin="1"/>
    <cellStyle name="Notas" xfId="26" builtinId="10" customBuiltin="1"/>
    <cellStyle name="Porcentaje" xfId="10" builtinId="5" customBuiltin="1"/>
    <cellStyle name="Salida" xfId="21" builtinId="21" customBuiltin="1"/>
    <cellStyle name="Texto de advertencia" xfId="25" builtinId="11" customBuiltin="1"/>
    <cellStyle name="Texto explicativo" xfId="27" builtinId="53" customBuiltin="1"/>
    <cellStyle name="Título" xfId="5" builtinId="15" customBuiltin="1"/>
    <cellStyle name="Título 2" xfId="15" builtinId="17" customBuiltin="1"/>
    <cellStyle name="Título 3" xfId="16" builtinId="18" customBuiltin="1"/>
    <cellStyle name="Total" xfId="28" builtinId="25" customBuiltin="1"/>
  </cellStyles>
  <dxfs count="24">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B0E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3" name="Imagen 2" descr="Edificios y un árbol en invierno" title="Encabezado de invierno">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2" name="Imagen 1" descr="Edificios y un árbol en invierno" title="Encabezado de invierno">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3" name="Imagen 2" descr="Edificios y un árbol en primavera" title="Encabezado de primavera">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2" name="Imagen 1" descr="Edificios y un árbol en primavera" title="Encabezado de primavera">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2" name="Imagen 1" descr="Edificios y un árbol en primavera" title="Encabezado de primavera">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3" name="Imagen 2" descr="Edificios y un árbol en verano" title="Encabezado de verano">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2" name="Imagen 1" descr="Edificios y un árbol en verano" title="Encabezado de verano">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48300" y="114300"/>
          <a:ext cx="4152900" cy="1143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2" name="Imagen 1" descr="Edificios y un árbol en verano" title="Encabezado de verano">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1289816</xdr:colOff>
      <xdr:row>1</xdr:row>
      <xdr:rowOff>0</xdr:rowOff>
    </xdr:from>
    <xdr:to>
      <xdr:col>9</xdr:col>
      <xdr:colOff>28575</xdr:colOff>
      <xdr:row>1</xdr:row>
      <xdr:rowOff>1143000</xdr:rowOff>
    </xdr:to>
    <xdr:pic>
      <xdr:nvPicPr>
        <xdr:cNvPr id="3" name="Imagen 2" descr="Edificios y un árbol en otoño" title="Encabezado de otoño">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14141" y="114300"/>
          <a:ext cx="4187059" cy="1143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1289816</xdr:colOff>
      <xdr:row>1</xdr:row>
      <xdr:rowOff>0</xdr:rowOff>
    </xdr:from>
    <xdr:to>
      <xdr:col>9</xdr:col>
      <xdr:colOff>28575</xdr:colOff>
      <xdr:row>1</xdr:row>
      <xdr:rowOff>1143000</xdr:rowOff>
    </xdr:to>
    <xdr:pic>
      <xdr:nvPicPr>
        <xdr:cNvPr id="2" name="Imagen 1" descr="Edificios y un árbol en otoño" title="Encabezado de otoño">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14141" y="114300"/>
          <a:ext cx="4187059" cy="1143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1289816</xdr:colOff>
      <xdr:row>1</xdr:row>
      <xdr:rowOff>0</xdr:rowOff>
    </xdr:from>
    <xdr:to>
      <xdr:col>9</xdr:col>
      <xdr:colOff>28575</xdr:colOff>
      <xdr:row>1</xdr:row>
      <xdr:rowOff>1143000</xdr:rowOff>
    </xdr:to>
    <xdr:pic>
      <xdr:nvPicPr>
        <xdr:cNvPr id="2" name="Imagen 1" descr="Edificios y un árbol en otoño" title="Encabezado de otoño">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14141" y="114300"/>
          <a:ext cx="4187059" cy="1143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2" name="Imagen 1" descr="Edificios y un árbol en invierno" title="Encabezado de invierno">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5">
      <a:majorFont>
        <a:latin typeface="Cambria"/>
        <a:ea typeface=""/>
        <a:cs typeface=""/>
      </a:majorFont>
      <a:minorFont>
        <a:latin typeface="Lucida Br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pageSetUpPr autoPageBreaks="0" fitToPage="1"/>
  </sheetPr>
  <dimension ref="A1:L15"/>
  <sheetViews>
    <sheetView showGridLines="0" showRowColHeaders="0" tabSelected="1" zoomScaleNormal="100" workbookViewId="0">
      <selection activeCell="F13" sqref="F13"/>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0" width="8.77734375" style="1" customWidth="1"/>
    <col min="11" max="12" width="14.77734375" style="1" customWidth="1"/>
    <col min="13" max="13" width="1.77734375" style="1" customWidth="1"/>
    <col min="14" max="16384" width="8.88671875" style="1"/>
  </cols>
  <sheetData>
    <row r="1" spans="1:12" ht="9" customHeight="1" x14ac:dyDescent="0.2">
      <c r="I1" s="1" t="s">
        <v>1</v>
      </c>
    </row>
    <row r="2" spans="1:12" ht="100.5" customHeight="1" x14ac:dyDescent="0.2">
      <c r="B2" s="90" t="str">
        <f>"Enero "&amp;CalendarioAño</f>
        <v>Enero 2024</v>
      </c>
      <c r="C2" s="90"/>
      <c r="D2" s="90"/>
      <c r="E2" s="2"/>
      <c r="F2" s="2"/>
      <c r="G2" s="2"/>
      <c r="H2" s="3"/>
    </row>
    <row r="3" spans="1:12" s="4" customFormat="1" ht="19.5" customHeight="1" thickBot="1" x14ac:dyDescent="0.25">
      <c r="A3" s="1"/>
      <c r="B3" s="14" t="str">
        <f>WeekStart</f>
        <v>domingo</v>
      </c>
      <c r="C3" s="14" t="str">
        <f t="shared" ref="C3:H3" si="0">TEXT(C4,"dddd")</f>
        <v>lunes</v>
      </c>
      <c r="D3" s="14" t="str">
        <f t="shared" si="0"/>
        <v>martes</v>
      </c>
      <c r="E3" s="14" t="str">
        <f t="shared" si="0"/>
        <v>miércoles</v>
      </c>
      <c r="F3" s="14" t="str">
        <f t="shared" si="0"/>
        <v>jueves</v>
      </c>
      <c r="G3" s="14" t="str">
        <f t="shared" si="0"/>
        <v>viernes</v>
      </c>
      <c r="H3" s="14" t="str">
        <f t="shared" si="0"/>
        <v>sábado</v>
      </c>
      <c r="K3" s="93" t="s">
        <v>2</v>
      </c>
      <c r="L3" s="93"/>
    </row>
    <row r="4" spans="1:12" s="6" customFormat="1" ht="19.5" customHeight="1" x14ac:dyDescent="0.2">
      <c r="B4" s="34">
        <f t="array" ref="B4:H4">DaysAndWeeks+DATE(CalendarioAño,1,1)-WEEKDAY(DATE(CalendarioAño,1,1),(WeekStart="lunes")+1)+1</f>
        <v>45291</v>
      </c>
      <c r="C4" s="34">
        <v>45292</v>
      </c>
      <c r="D4" s="34">
        <v>45293</v>
      </c>
      <c r="E4" s="34">
        <v>45294</v>
      </c>
      <c r="F4" s="34">
        <v>45295</v>
      </c>
      <c r="G4" s="34">
        <v>45296</v>
      </c>
      <c r="H4" s="34">
        <v>45297</v>
      </c>
      <c r="K4" s="9" t="s">
        <v>3</v>
      </c>
      <c r="L4" s="10" t="s">
        <v>4</v>
      </c>
    </row>
    <row r="5" spans="1:12" s="5" customFormat="1" ht="48" customHeight="1" x14ac:dyDescent="0.2">
      <c r="B5" s="16"/>
      <c r="C5" s="49" t="s">
        <v>14</v>
      </c>
      <c r="D5" s="16"/>
      <c r="E5" s="16"/>
      <c r="F5" s="16"/>
      <c r="G5" s="16"/>
      <c r="H5" s="16"/>
      <c r="K5" s="7">
        <v>2024</v>
      </c>
      <c r="L5" s="8" t="s">
        <v>5</v>
      </c>
    </row>
    <row r="6" spans="1:12" s="6" customFormat="1" ht="19.5" customHeight="1" x14ac:dyDescent="0.2">
      <c r="B6" s="33">
        <f t="array" ref="B6:H6">DaysAndWeeks+DATE(CalendarioAño,1,1)-WEEKDAY(DATE(CalendarioAño,1,1),(WeekStart="lunes")+1)+8</f>
        <v>45298</v>
      </c>
      <c r="C6" s="35">
        <v>45299</v>
      </c>
      <c r="D6" s="33">
        <v>45300</v>
      </c>
      <c r="E6" s="33">
        <v>45301</v>
      </c>
      <c r="F6" s="33">
        <v>45302</v>
      </c>
      <c r="G6" s="33">
        <v>45303</v>
      </c>
      <c r="H6" s="33">
        <v>45304</v>
      </c>
    </row>
    <row r="7" spans="1:12" s="5" customFormat="1" ht="48" customHeight="1" x14ac:dyDescent="0.2">
      <c r="B7" s="17"/>
      <c r="C7" s="12" t="s">
        <v>6</v>
      </c>
      <c r="D7" s="17"/>
      <c r="E7" s="17"/>
      <c r="F7" s="17"/>
      <c r="G7" s="84" t="s">
        <v>16</v>
      </c>
      <c r="H7" s="84" t="s">
        <v>17</v>
      </c>
    </row>
    <row r="8" spans="1:12" s="6" customFormat="1" ht="19.5" customHeight="1" x14ac:dyDescent="0.2">
      <c r="B8" s="34">
        <f t="array" ref="B8:H8">DaysAndWeeks+DATE(CalendarioAño,1,1)-WEEKDAY(DATE(CalendarioAño,1,1),(WeekStart="lunes")+1)+15</f>
        <v>45305</v>
      </c>
      <c r="C8" s="34">
        <v>45306</v>
      </c>
      <c r="D8" s="34">
        <v>45307</v>
      </c>
      <c r="E8" s="34">
        <v>45308</v>
      </c>
      <c r="F8" s="34">
        <v>45309</v>
      </c>
      <c r="G8" s="34">
        <v>45310</v>
      </c>
      <c r="H8" s="34">
        <v>45311</v>
      </c>
    </row>
    <row r="9" spans="1:12" s="5" customFormat="1" ht="48" customHeight="1" x14ac:dyDescent="0.2">
      <c r="B9" s="18"/>
      <c r="C9" s="18"/>
      <c r="D9" s="49" t="s">
        <v>15</v>
      </c>
      <c r="E9" s="39" t="s">
        <v>12</v>
      </c>
      <c r="F9" s="48" t="s">
        <v>7</v>
      </c>
      <c r="G9" s="18"/>
      <c r="H9" s="18"/>
    </row>
    <row r="10" spans="1:12" s="6" customFormat="1" ht="19.5" customHeight="1" x14ac:dyDescent="0.2">
      <c r="B10" s="33">
        <f t="array" ref="B10:H10">DaysAndWeeks+DATE(CalendarioAño,1,1)-WEEKDAY(DATE(CalendarioAño,1,1),(WeekStart="lunes")+1)+22</f>
        <v>45312</v>
      </c>
      <c r="C10" s="33">
        <v>45313</v>
      </c>
      <c r="D10" s="33">
        <v>45314</v>
      </c>
      <c r="E10" s="33">
        <v>45315</v>
      </c>
      <c r="F10" s="33">
        <v>45316</v>
      </c>
      <c r="G10" s="33">
        <v>45317</v>
      </c>
      <c r="H10" s="33">
        <v>45318</v>
      </c>
    </row>
    <row r="11" spans="1:12" s="5" customFormat="1" ht="48" customHeight="1" x14ac:dyDescent="0.2">
      <c r="B11" s="17"/>
      <c r="C11" s="84" t="s">
        <v>18</v>
      </c>
      <c r="D11" s="17"/>
      <c r="E11" s="84" t="s">
        <v>9</v>
      </c>
      <c r="F11" s="84" t="s">
        <v>11</v>
      </c>
      <c r="G11" s="17"/>
      <c r="H11" s="17"/>
    </row>
    <row r="12" spans="1:12" s="6" customFormat="1" ht="19.5" customHeight="1" x14ac:dyDescent="0.2">
      <c r="B12" s="34">
        <f t="array" ref="B12:H12">DaysAndWeeks+DATE(CalendarioAño,1,1)-WEEKDAY(DATE(CalendarioAño,1,1),(WeekStart="lunes")+1)+29</f>
        <v>45319</v>
      </c>
      <c r="C12" s="34">
        <v>45320</v>
      </c>
      <c r="D12" s="34">
        <v>45321</v>
      </c>
      <c r="E12" s="41">
        <v>45322</v>
      </c>
      <c r="F12" s="41">
        <v>45323</v>
      </c>
      <c r="G12" s="41">
        <v>45324</v>
      </c>
      <c r="H12" s="41">
        <v>45325</v>
      </c>
    </row>
    <row r="13" spans="1:12" s="5" customFormat="1" ht="48" customHeight="1" x14ac:dyDescent="0.2">
      <c r="B13" s="18"/>
      <c r="C13" s="49" t="s">
        <v>8</v>
      </c>
      <c r="D13" s="105" t="s">
        <v>21</v>
      </c>
      <c r="E13" s="18"/>
      <c r="F13" s="18"/>
      <c r="G13" s="18"/>
      <c r="H13" s="18"/>
    </row>
    <row r="14" spans="1:12" s="6" customFormat="1" ht="19.5" customHeight="1" x14ac:dyDescent="0.2">
      <c r="B14" s="45">
        <f t="array" ref="B14:C14">DaysAndWeeks+DATE(CalendarioAño,1,1)-WEEKDAY(DATE(CalendarioAño,1,1),(WeekStart="lunes")+1)+36</f>
        <v>45326</v>
      </c>
      <c r="C14" s="45">
        <v>45327</v>
      </c>
      <c r="D14" s="91" t="s">
        <v>0</v>
      </c>
      <c r="E14" s="91"/>
      <c r="F14" s="91"/>
      <c r="G14" s="91"/>
      <c r="H14" s="91"/>
    </row>
    <row r="15" spans="1:12" s="5" customFormat="1" ht="48" customHeight="1" x14ac:dyDescent="0.2">
      <c r="B15" s="17"/>
      <c r="C15" s="17"/>
      <c r="D15" s="92"/>
      <c r="E15" s="92"/>
      <c r="F15" s="92"/>
      <c r="G15" s="92"/>
      <c r="H15" s="92"/>
    </row>
  </sheetData>
  <mergeCells count="4">
    <mergeCell ref="B2:D2"/>
    <mergeCell ref="D14:H14"/>
    <mergeCell ref="D15:H15"/>
    <mergeCell ref="K3:L3"/>
  </mergeCells>
  <phoneticPr fontId="2" type="noConversion"/>
  <conditionalFormatting sqref="B12:H12 B14:C14">
    <cfRule type="expression" dxfId="23" priority="24">
      <formula>AND(DAY(B12)&gt;=1,DAY(B12)&lt;=15)</formula>
    </cfRule>
  </conditionalFormatting>
  <conditionalFormatting sqref="B4:G4">
    <cfRule type="expression" dxfId="22" priority="23">
      <formula>DAY(B4)&gt;8</formula>
    </cfRule>
  </conditionalFormatting>
  <dataValidations count="13">
    <dataValidation type="list" errorStyle="warning" allowBlank="1" showInputMessage="1" showErrorMessage="1" error="Seleccione un día de la lista. Seleccione Cancelar y, después, presione ALT + Flecha abajo para seleccionar el día de la lista desplegable" prompt="Seleccione el día de inicio de la semana en esta celda. Presione ALT + Flecha abajo para abrir la lista desplegable, presione Flecha abajo y después ENTRAR para realizar la selección" sqref="L5" xr:uid="{00000000-0002-0000-0000-000000000000}">
      <formula1>"domingo, lunes"</formula1>
    </dataValidation>
    <dataValidation allowBlank="1" showInputMessage="1" showErrorMessage="1" prompt="Cree un calendario de un mes personalizado en este libro. Personalice el año y el día de inicio de la semana para todos los meses de esta hoja de cálculo de enero. Cada mes se encuentra en una hoja de cálculo independiente." sqref="A1" xr:uid="{00000000-0002-0000-0000-000001000000}"/>
    <dataValidation allowBlank="1" showInputMessage="1" showErrorMessage="1" prompt="Escriba el año en la celda inferior." sqref="K4" xr:uid="{00000000-0002-0000-0000-000002000000}"/>
    <dataValidation allowBlank="1" showInputMessage="1" showErrorMessage="1" prompt="Seleccione el día de inicio de la semana en la celda inferior." sqref="L4" xr:uid="{00000000-0002-0000-0000-000003000000}"/>
    <dataValidation allowBlank="1" showInputMessage="1" showErrorMessage="1" prompt="Escriba el año en esta celda" sqref="K5" xr:uid="{00000000-0002-0000-0000-000004000000}"/>
    <dataValidation allowBlank="1" showInputMessage="1" showErrorMessage="1" prompt="Esta fila contiene los nombres de los días laborables de este calendario. Esta celda contiene el día de inicio de la semana. Para cambiar el día de inicio de la semana, escriba un nuevo día laborable en la celda L5, en esta hoja de cálculo." sqref="B3" xr:uid="{00000000-0002-0000-0000-000005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000-000006000000}"/>
    <dataValidation allowBlank="1" showInputMessage="1" showErrorMessage="1" prompt="El año de esta celda se actualiza automáticamente según el año especificado en la celda K5. El calendario siguiente incluye fechas de los meses anterior y posterior con un sombreado de fuente más claro." sqref="B2:D2" xr:uid="{00000000-0002-0000-0000-000007000000}"/>
    <dataValidation allowBlank="1" showInputMessage="1" showErrorMessage="1" prompt="El día de la semana se determinará automáticamente" sqref="C3:H3" xr:uid="{00000000-0002-0000-0000-000008000000}"/>
    <dataValidation allowBlank="1" showInputMessage="1" showErrorMessage="1" prompt="Las celdas de esta fila y las filas 7, 9, 11, 13 y 15 son para escribir notas diarias relacionadas con el día natural de la celda anterior." sqref="B5" xr:uid="{00000000-0002-0000-0000-000009000000}"/>
    <dataValidation allowBlank="1" showInputMessage="1" prompt="Escriba las notas del mes en esta celda." sqref="D15:H15" xr:uid="{00000000-0002-0000-0000-00000A000000}"/>
    <dataValidation allowBlank="1" showInputMessage="1" prompt="Escriba las notas del mes en la celda inferior." sqref="D14:H14" xr:uid="{00000000-0002-0000-0000-00000B000000}"/>
    <dataValidation allowBlank="1" showInputMessage="1" showErrorMessage="1" prompt="Escriba el año y seleccione el día de inicio del calendario en las celdas siguientes. Estas celdas de configuración del calendario no se imprimirán." sqref="K3" xr:uid="{00000000-0002-0000-0000-00000C000000}"/>
  </dataValidations>
  <printOptions horizontalCentered="1"/>
  <pageMargins left="0.25" right="0.25" top="0.5" bottom="0.5" header="0.3" footer="0.3"/>
  <pageSetup paperSize="9" orientation="landscape" r:id="rId1"/>
  <headerFooter differentFirst="1"/>
  <customProperties>
    <customPr name="SheetChanged" r:id="rId2"/>
  </customPropertie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59999389629810485"/>
    <pageSetUpPr fitToPage="1"/>
  </sheetPr>
  <dimension ref="A1:I15"/>
  <sheetViews>
    <sheetView showGridLines="0" showRowColHeaders="0" zoomScaleNormal="100" workbookViewId="0">
      <selection activeCell="C11" sqref="C11"/>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6384" width="8.88671875" style="1"/>
  </cols>
  <sheetData>
    <row r="1" spans="1:9" ht="9" customHeight="1" x14ac:dyDescent="0.2">
      <c r="I1" s="1" t="s">
        <v>1</v>
      </c>
    </row>
    <row r="2" spans="1:9" ht="100.5" customHeight="1" x14ac:dyDescent="0.2">
      <c r="B2" s="90" t="str">
        <f>"Febrero "&amp;CalendarioAño</f>
        <v>Febrero 2024</v>
      </c>
      <c r="C2" s="90"/>
      <c r="D2" s="90"/>
      <c r="E2" s="2"/>
      <c r="F2" s="2"/>
      <c r="G2" s="2"/>
      <c r="H2" s="3"/>
    </row>
    <row r="3" spans="1:9" s="4" customFormat="1" ht="19.5" customHeight="1" x14ac:dyDescent="0.2">
      <c r="A3" s="1"/>
      <c r="B3" s="14" t="str">
        <f>WeekStart</f>
        <v>domingo</v>
      </c>
      <c r="C3" s="14" t="str">
        <f t="shared" ref="C3:H3" si="0">TEXT(C4,"dddd")</f>
        <v>lunes</v>
      </c>
      <c r="D3" s="14" t="str">
        <f t="shared" si="0"/>
        <v>martes</v>
      </c>
      <c r="E3" s="14" t="str">
        <f t="shared" si="0"/>
        <v>miércoles</v>
      </c>
      <c r="F3" s="14" t="str">
        <f t="shared" si="0"/>
        <v>jueves</v>
      </c>
      <c r="G3" s="14" t="str">
        <f t="shared" si="0"/>
        <v>viernes</v>
      </c>
      <c r="H3" s="14" t="str">
        <f t="shared" si="0"/>
        <v>sábado</v>
      </c>
    </row>
    <row r="4" spans="1:9" s="6" customFormat="1" ht="19.5" customHeight="1" x14ac:dyDescent="0.2">
      <c r="B4" s="41">
        <f t="array" ref="B4:H4">DaysAndWeeks+DATE(CalendarioAño,2,1)-WEEKDAY(DATE(CalendarioAño,2,1),(WeekStart="lunes")+1)+1</f>
        <v>45319</v>
      </c>
      <c r="C4" s="41">
        <v>45320</v>
      </c>
      <c r="D4" s="41">
        <v>45321</v>
      </c>
      <c r="E4" s="34">
        <v>45322</v>
      </c>
      <c r="F4" s="34">
        <v>45323</v>
      </c>
      <c r="G4" s="34">
        <v>45324</v>
      </c>
      <c r="H4" s="34">
        <v>45325</v>
      </c>
    </row>
    <row r="5" spans="1:9" s="5" customFormat="1" ht="48" customHeight="1" x14ac:dyDescent="0.2">
      <c r="B5" s="16"/>
      <c r="C5" s="16"/>
      <c r="D5" s="16"/>
      <c r="E5" s="16"/>
      <c r="F5" s="16"/>
      <c r="G5" s="16"/>
      <c r="H5" s="16"/>
    </row>
    <row r="6" spans="1:9" s="6" customFormat="1" ht="19.5" customHeight="1" x14ac:dyDescent="0.2">
      <c r="B6" s="33">
        <f t="array" ref="B6:H6">DaysAndWeeks+DATE(CalendarioAño,2,1)-WEEKDAY(DATE(CalendarioAño,2,1),(WeekStart="lunes")+1)+8</f>
        <v>45326</v>
      </c>
      <c r="C6" s="33">
        <v>45327</v>
      </c>
      <c r="D6" s="33">
        <v>45328</v>
      </c>
      <c r="E6" s="33">
        <v>45329</v>
      </c>
      <c r="F6" s="33">
        <v>45330</v>
      </c>
      <c r="G6" s="33">
        <v>45331</v>
      </c>
      <c r="H6" s="33">
        <v>45332</v>
      </c>
    </row>
    <row r="7" spans="1:9" s="5" customFormat="1" ht="48" customHeight="1" x14ac:dyDescent="0.2">
      <c r="B7" s="17"/>
      <c r="C7" s="84" t="s">
        <v>14</v>
      </c>
      <c r="D7" s="17"/>
      <c r="E7" s="40" t="s">
        <v>10</v>
      </c>
      <c r="F7" s="17"/>
      <c r="G7" s="84" t="s">
        <v>16</v>
      </c>
      <c r="H7" s="84" t="s">
        <v>17</v>
      </c>
    </row>
    <row r="8" spans="1:9" s="6" customFormat="1" ht="19.5" customHeight="1" x14ac:dyDescent="0.2">
      <c r="B8" s="34">
        <f t="array" ref="B8:H8">DaysAndWeeks+DATE(CalendarioAño,2,1)-WEEKDAY(DATE(CalendarioAño,2,1),(WeekStart="lunes")+1)+15</f>
        <v>45333</v>
      </c>
      <c r="C8" s="34">
        <v>45334</v>
      </c>
      <c r="D8" s="34">
        <v>45335</v>
      </c>
      <c r="E8" s="34">
        <v>45336</v>
      </c>
      <c r="F8" s="34">
        <v>45337</v>
      </c>
      <c r="G8" s="34">
        <v>45338</v>
      </c>
      <c r="H8" s="34">
        <v>45339</v>
      </c>
    </row>
    <row r="9" spans="1:9" s="5" customFormat="1" ht="48" customHeight="1" x14ac:dyDescent="0.2">
      <c r="B9" s="18"/>
      <c r="C9" s="18"/>
      <c r="F9" s="40" t="s">
        <v>7</v>
      </c>
      <c r="G9" s="18"/>
      <c r="H9" s="18"/>
    </row>
    <row r="10" spans="1:9" s="6" customFormat="1" ht="19.5" customHeight="1" x14ac:dyDescent="0.2">
      <c r="B10" s="33">
        <f t="array" ref="B10:H10">DaysAndWeeks+DATE(CalendarioAño,2,1)-WEEKDAY(DATE(CalendarioAño,2,1),(WeekStart="lunes")+1)+22</f>
        <v>45340</v>
      </c>
      <c r="C10" s="33">
        <v>45341</v>
      </c>
      <c r="D10" s="33">
        <v>45342</v>
      </c>
      <c r="E10" s="33">
        <v>45343</v>
      </c>
      <c r="F10" s="33">
        <v>45344</v>
      </c>
      <c r="G10" s="33">
        <v>45345</v>
      </c>
      <c r="H10" s="33">
        <v>45346</v>
      </c>
    </row>
    <row r="11" spans="1:9" s="5" customFormat="1" ht="48" customHeight="1" x14ac:dyDescent="0.2">
      <c r="B11" s="17"/>
      <c r="C11" s="40" t="s">
        <v>19</v>
      </c>
      <c r="D11" s="84" t="s">
        <v>15</v>
      </c>
      <c r="E11" s="40" t="s">
        <v>12</v>
      </c>
      <c r="F11" s="84" t="s">
        <v>11</v>
      </c>
      <c r="G11" s="17"/>
      <c r="H11" s="17"/>
    </row>
    <row r="12" spans="1:9" s="6" customFormat="1" ht="19.5" customHeight="1" x14ac:dyDescent="0.2">
      <c r="B12" s="34">
        <f t="array" ref="B12:H12">DaysAndWeeks+DATE(CalendarioAño,2,1)-WEEKDAY(DATE(CalendarioAño,2,1),(WeekStart="lunes")+1)+29</f>
        <v>45347</v>
      </c>
      <c r="C12" s="34">
        <v>45348</v>
      </c>
      <c r="D12" s="34">
        <v>45349</v>
      </c>
      <c r="E12" s="41">
        <v>45350</v>
      </c>
      <c r="F12" s="41">
        <v>45351</v>
      </c>
      <c r="G12" s="41">
        <v>45352</v>
      </c>
      <c r="H12" s="41">
        <v>45353</v>
      </c>
    </row>
    <row r="13" spans="1:9" s="5" customFormat="1" ht="48" customHeight="1" x14ac:dyDescent="0.2">
      <c r="B13" s="18"/>
      <c r="C13" s="49" t="s">
        <v>8</v>
      </c>
      <c r="D13" s="18"/>
      <c r="E13" s="84" t="s">
        <v>9</v>
      </c>
      <c r="F13" s="18"/>
      <c r="G13" s="18"/>
      <c r="H13" s="18"/>
    </row>
    <row r="14" spans="1:9" s="6" customFormat="1" ht="19.5" customHeight="1" x14ac:dyDescent="0.2">
      <c r="B14" s="45">
        <f t="array" ref="B14:C14">DaysAndWeeks+DATE(CalendarioAño,2,1)-WEEKDAY(DATE(CalendarioAño,2,1),(WeekStart="lunes")+1)+36</f>
        <v>45354</v>
      </c>
      <c r="C14" s="45">
        <v>45355</v>
      </c>
      <c r="D14" s="91" t="s">
        <v>0</v>
      </c>
      <c r="E14" s="91"/>
      <c r="F14" s="91"/>
      <c r="G14" s="91"/>
      <c r="H14" s="91"/>
    </row>
    <row r="15" spans="1:9" s="5" customFormat="1" ht="48" customHeight="1" x14ac:dyDescent="0.2">
      <c r="B15" s="17"/>
      <c r="C15" s="17"/>
      <c r="D15" s="92"/>
      <c r="E15" s="92"/>
      <c r="F15" s="92"/>
      <c r="G15" s="92"/>
      <c r="H15" s="92"/>
    </row>
  </sheetData>
  <mergeCells count="3">
    <mergeCell ref="B2:D2"/>
    <mergeCell ref="D14:H14"/>
    <mergeCell ref="D15:H15"/>
  </mergeCells>
  <conditionalFormatting sqref="B12:H12 B14:C14">
    <cfRule type="expression" dxfId="21" priority="2">
      <formula>AND(DAY(B12)&gt;=1,DAY(B12)&lt;=15)</formula>
    </cfRule>
  </conditionalFormatting>
  <conditionalFormatting sqref="B4:G4">
    <cfRule type="expression" dxfId="20" priority="1">
      <formula>DAY(B4)&gt;8</formula>
    </cfRule>
  </conditionalFormatting>
  <dataValidations count="8">
    <dataValidation allowBlank="1" showInputMessage="1" showErrorMessage="1" prompt="El día de la semana se determinará automáticamente" sqref="C3:H3" xr:uid="{00000000-0002-0000-0100-000000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100-000001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100-000002000000}"/>
    <dataValidation allowBlank="1" showInputMessage="1" showErrorMessage="1" prompt="Calendario del mes de febrero" sqref="A1" xr:uid="{00000000-0002-0000-0100-000003000000}"/>
    <dataValidation allowBlank="1" showInputMessage="1" prompt="Escriba las notas del mes en la celda inferior." sqref="D14:H14" xr:uid="{00000000-0002-0000-0100-000004000000}"/>
    <dataValidation allowBlank="1" showInputMessage="1" prompt="Escriba las notas del mes en esta celda." sqref="D15:H15" xr:uid="{00000000-0002-0000-0100-000005000000}"/>
    <dataValidation allowBlank="1" showInputMessage="1" showErrorMessage="1" prompt="Las celdas de esta fila y las filas 7, 9, 11, 13 y 15 son para escribir notas diarias relacionadas con el día natural de la celda anterior." sqref="B5" xr:uid="{00000000-0002-0000-0100-000006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100-000007000000}"/>
  </dataValidations>
  <printOptions horizontalCentered="1"/>
  <pageMargins left="0.25" right="0.25" top="0.5" bottom="0.5" header="0.3" footer="0.3"/>
  <pageSetup paperSize="9" scale="98" orientation="landscape"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fitToPage="1"/>
  </sheetPr>
  <dimension ref="A1:I15"/>
  <sheetViews>
    <sheetView showGridLines="0" showRowColHeaders="0" topLeftCell="A4" zoomScaleNormal="100" workbookViewId="0">
      <selection activeCell="D9" sqref="D9"/>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0" width="10.6640625" style="11" customWidth="1"/>
    <col min="11" max="16384" width="8.88671875" style="11"/>
  </cols>
  <sheetData>
    <row r="1" spans="1:9" s="1" customFormat="1" ht="9" customHeight="1" x14ac:dyDescent="0.2">
      <c r="I1" s="1" t="s">
        <v>1</v>
      </c>
    </row>
    <row r="2" spans="1:9" s="1" customFormat="1" ht="100.5" customHeight="1" x14ac:dyDescent="0.2">
      <c r="B2" s="94" t="str">
        <f>"Marzo "&amp;CalendarioAño</f>
        <v>Marzo 2024</v>
      </c>
      <c r="C2" s="94"/>
      <c r="D2" s="94"/>
      <c r="E2" s="2"/>
      <c r="F2" s="2"/>
      <c r="G2" s="2"/>
      <c r="H2" s="3"/>
    </row>
    <row r="3" spans="1:9" s="4" customFormat="1" ht="19.5" customHeight="1" x14ac:dyDescent="0.2">
      <c r="A3" s="1"/>
      <c r="B3" s="15" t="str">
        <f>WeekStart</f>
        <v>domingo</v>
      </c>
      <c r="C3" s="15" t="str">
        <f t="shared" ref="C3:H3" si="0">TEXT(C4,"dddd")</f>
        <v>lunes</v>
      </c>
      <c r="D3" s="15" t="str">
        <f t="shared" si="0"/>
        <v>martes</v>
      </c>
      <c r="E3" s="15" t="str">
        <f t="shared" si="0"/>
        <v>miércoles</v>
      </c>
      <c r="F3" s="15" t="str">
        <f t="shared" si="0"/>
        <v>jueves</v>
      </c>
      <c r="G3" s="15" t="str">
        <f t="shared" si="0"/>
        <v>viernes</v>
      </c>
      <c r="H3" s="15" t="str">
        <f t="shared" si="0"/>
        <v>sábado</v>
      </c>
    </row>
    <row r="4" spans="1:9" s="6" customFormat="1" ht="19.5" customHeight="1" x14ac:dyDescent="0.2">
      <c r="B4" s="41">
        <f t="array" ref="B4:H4">DaysAndWeeks+DATE(CalendarioAño,3,1)-WEEKDAY(DATE(CalendarioAño,3,1),(WeekStart="lunes")+1)+1</f>
        <v>45347</v>
      </c>
      <c r="C4" s="41">
        <v>45348</v>
      </c>
      <c r="D4" s="41">
        <v>45349</v>
      </c>
      <c r="E4" s="34">
        <v>45350</v>
      </c>
      <c r="F4" s="34">
        <v>45351</v>
      </c>
      <c r="G4" s="34">
        <v>45352</v>
      </c>
      <c r="H4" s="34">
        <v>45353</v>
      </c>
    </row>
    <row r="5" spans="1:9" s="5" customFormat="1" ht="48" customHeight="1" x14ac:dyDescent="0.2">
      <c r="B5" s="16"/>
      <c r="C5" s="16"/>
      <c r="D5" s="16"/>
      <c r="E5" s="16"/>
      <c r="F5" s="16"/>
      <c r="G5" s="16"/>
      <c r="H5" s="16"/>
    </row>
    <row r="6" spans="1:9" s="6" customFormat="1" ht="19.5" customHeight="1" x14ac:dyDescent="0.2">
      <c r="B6" s="73">
        <f t="array" ref="B6:H6">DaysAndWeeks+DATE(CalendarioAño,3,1)-WEEKDAY(DATE(CalendarioAño,3,1),(WeekStart="lunes")+1)+8</f>
        <v>45354</v>
      </c>
      <c r="C6" s="73">
        <v>45355</v>
      </c>
      <c r="D6" s="73">
        <v>45356</v>
      </c>
      <c r="E6" s="73">
        <v>45357</v>
      </c>
      <c r="F6" s="73">
        <v>45358</v>
      </c>
      <c r="G6" s="73">
        <v>45359</v>
      </c>
      <c r="H6" s="73">
        <v>45360</v>
      </c>
    </row>
    <row r="7" spans="1:9" s="5" customFormat="1" ht="48" customHeight="1" x14ac:dyDescent="0.2">
      <c r="B7" s="19"/>
      <c r="C7" s="79" t="s">
        <v>14</v>
      </c>
      <c r="D7" s="19"/>
      <c r="E7" s="19"/>
      <c r="F7" s="19"/>
      <c r="G7" s="85" t="s">
        <v>16</v>
      </c>
      <c r="H7" s="86" t="s">
        <v>17</v>
      </c>
    </row>
    <row r="8" spans="1:9" s="6" customFormat="1" ht="19.5" customHeight="1" x14ac:dyDescent="0.2">
      <c r="B8" s="34">
        <f t="array" ref="B8:H8">DaysAndWeeks+DATE(CalendarioAño,3,1)-WEEKDAY(DATE(CalendarioAño,3,1),(WeekStart="lunes")+1)+15</f>
        <v>45361</v>
      </c>
      <c r="C8" s="34">
        <v>45362</v>
      </c>
      <c r="D8" s="34">
        <v>45363</v>
      </c>
      <c r="E8" s="34">
        <v>45364</v>
      </c>
      <c r="F8" s="34">
        <v>45365</v>
      </c>
      <c r="G8" s="34">
        <v>45366</v>
      </c>
      <c r="H8" s="34">
        <v>45367</v>
      </c>
    </row>
    <row r="9" spans="1:9" s="5" customFormat="1" ht="48" customHeight="1" x14ac:dyDescent="0.2">
      <c r="B9" s="18"/>
      <c r="C9" s="18"/>
      <c r="D9" s="105"/>
      <c r="E9" s="105" t="s">
        <v>22</v>
      </c>
      <c r="F9" s="39" t="s">
        <v>7</v>
      </c>
      <c r="G9" s="18"/>
      <c r="H9" s="18"/>
    </row>
    <row r="10" spans="1:9" s="6" customFormat="1" ht="19.5" customHeight="1" x14ac:dyDescent="0.2">
      <c r="B10" s="73">
        <f t="array" ref="B10:H10">DaysAndWeeks+DATE(CalendarioAño,3,1)-WEEKDAY(DATE(CalendarioAño,3,1),(WeekStart="lunes")+1)+22</f>
        <v>45368</v>
      </c>
      <c r="C10" s="81">
        <v>45369</v>
      </c>
      <c r="D10" s="73">
        <v>45370</v>
      </c>
      <c r="E10" s="73">
        <v>45371</v>
      </c>
      <c r="F10" s="73">
        <v>45372</v>
      </c>
      <c r="G10" s="73">
        <v>45373</v>
      </c>
      <c r="H10" s="73">
        <v>45374</v>
      </c>
    </row>
    <row r="11" spans="1:9" s="5" customFormat="1" ht="48" customHeight="1" x14ac:dyDescent="0.2">
      <c r="B11" s="19"/>
      <c r="C11" s="5" t="s">
        <v>20</v>
      </c>
      <c r="D11" s="79" t="s">
        <v>15</v>
      </c>
      <c r="E11" s="48" t="s">
        <v>12</v>
      </c>
      <c r="F11" s="40" t="s">
        <v>11</v>
      </c>
      <c r="G11" s="19"/>
      <c r="H11" s="19"/>
    </row>
    <row r="12" spans="1:9" s="6" customFormat="1" ht="19.5" customHeight="1" x14ac:dyDescent="0.2">
      <c r="B12" s="34">
        <f t="array" ref="B12:H12">DaysAndWeeks+DATE(CalendarioAño,3,1)-WEEKDAY(DATE(CalendarioAño,3,1),(WeekStart="lunes")+1)+29</f>
        <v>45375</v>
      </c>
      <c r="C12" s="34">
        <v>45376</v>
      </c>
      <c r="D12" s="34">
        <v>45377</v>
      </c>
      <c r="E12" s="34">
        <v>45378</v>
      </c>
      <c r="F12" s="34">
        <v>45379</v>
      </c>
      <c r="G12" s="34">
        <v>45380</v>
      </c>
      <c r="H12" s="41">
        <v>45381</v>
      </c>
    </row>
    <row r="13" spans="1:9" s="5" customFormat="1" ht="48" customHeight="1" x14ac:dyDescent="0.2">
      <c r="B13" s="18"/>
      <c r="C13" s="80" t="s">
        <v>6</v>
      </c>
      <c r="D13" s="18"/>
      <c r="E13" s="48" t="s">
        <v>9</v>
      </c>
      <c r="F13" s="80" t="s">
        <v>6</v>
      </c>
      <c r="G13" s="80" t="s">
        <v>6</v>
      </c>
      <c r="H13" s="18"/>
    </row>
    <row r="14" spans="1:9" s="6" customFormat="1" ht="19.5" customHeight="1" x14ac:dyDescent="0.2">
      <c r="B14" s="74">
        <f t="array" ref="B14:C14">DaysAndWeeks+DATE(CalendarioAño,3,1)-WEEKDAY(DATE(CalendarioAño,3,1),(WeekStart="lunes")+1)+36</f>
        <v>45382</v>
      </c>
      <c r="C14" s="74">
        <v>45383</v>
      </c>
      <c r="D14" s="95" t="s">
        <v>0</v>
      </c>
      <c r="E14" s="95"/>
      <c r="F14" s="95"/>
      <c r="G14" s="95"/>
      <c r="H14" s="95"/>
    </row>
    <row r="15" spans="1:9" s="5" customFormat="1" ht="48" customHeight="1" x14ac:dyDescent="0.2">
      <c r="B15" s="19"/>
      <c r="C15" s="19"/>
      <c r="D15" s="96"/>
      <c r="E15" s="96"/>
      <c r="F15" s="96"/>
      <c r="G15" s="96"/>
      <c r="H15" s="96"/>
    </row>
  </sheetData>
  <mergeCells count="3">
    <mergeCell ref="B2:D2"/>
    <mergeCell ref="D14:H14"/>
    <mergeCell ref="D15:H15"/>
  </mergeCells>
  <conditionalFormatting sqref="B12:H12 B14:C14">
    <cfRule type="expression" dxfId="19" priority="2">
      <formula>AND(DAY(B12)&gt;=1,DAY(B12)&lt;=15)</formula>
    </cfRule>
  </conditionalFormatting>
  <conditionalFormatting sqref="B4:G4">
    <cfRule type="expression" dxfId="18" priority="1">
      <formula>DAY(B4)&gt;8</formula>
    </cfRule>
  </conditionalFormatting>
  <dataValidations count="8">
    <dataValidation allowBlank="1" showInputMessage="1" showErrorMessage="1" prompt="Calendario del mes de marzo" sqref="A1" xr:uid="{00000000-0002-0000-0200-000000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200-000001000000}"/>
    <dataValidation allowBlank="1" showInputMessage="1" showErrorMessage="1" prompt="El día de la semana se determinará automáticamente" sqref="C3:H3" xr:uid="{00000000-0002-0000-0200-000002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200-000003000000}"/>
    <dataValidation allowBlank="1" showInputMessage="1" showErrorMessage="1" prompt="Las celdas de esta fila y las filas 7, 9, 11, 13 y 15 son para escribir notas diarias relacionadas con el día natural de la celda anterior." sqref="B5" xr:uid="{00000000-0002-0000-0200-000004000000}"/>
    <dataValidation allowBlank="1" showInputMessage="1" prompt="Escriba las notas del mes en esta celda." sqref="D15:H15" xr:uid="{00000000-0002-0000-0200-000005000000}"/>
    <dataValidation allowBlank="1" showInputMessage="1" prompt="Escriba las notas del mes en la celda inferior." sqref="D14:H14" xr:uid="{00000000-0002-0000-0200-000006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200-000007000000}"/>
  </dataValidations>
  <printOptions horizontalCentered="1"/>
  <pageMargins left="0.25" right="0.25" top="0.5" bottom="0.5" header="0.3" footer="0.3"/>
  <pageSetup paperSize="9" scale="98" orientation="landscape"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pageSetUpPr fitToPage="1"/>
  </sheetPr>
  <dimension ref="A1:I15"/>
  <sheetViews>
    <sheetView showGridLines="0" showRowColHeaders="0" workbookViewId="0">
      <selection activeCell="D11" sqref="D11"/>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0" width="10.6640625" style="11" customWidth="1"/>
    <col min="11" max="16384" width="8.88671875" style="11"/>
  </cols>
  <sheetData>
    <row r="1" spans="1:9" s="1" customFormat="1" ht="9" customHeight="1" x14ac:dyDescent="0.2">
      <c r="I1" s="1" t="s">
        <v>1</v>
      </c>
    </row>
    <row r="2" spans="1:9" s="1" customFormat="1" ht="100.5" customHeight="1" x14ac:dyDescent="0.2">
      <c r="B2" s="94" t="str">
        <f>"Abril "&amp;CalendarioAño</f>
        <v>Abril 2024</v>
      </c>
      <c r="C2" s="94"/>
      <c r="D2" s="94"/>
      <c r="E2" s="2"/>
      <c r="F2" s="2"/>
      <c r="G2" s="2"/>
      <c r="H2" s="3"/>
    </row>
    <row r="3" spans="1:9" s="4" customFormat="1" ht="19.5" customHeight="1" x14ac:dyDescent="0.2">
      <c r="A3" s="1"/>
      <c r="B3" s="15" t="str">
        <f>WeekStart</f>
        <v>domingo</v>
      </c>
      <c r="C3" s="15" t="str">
        <f t="shared" ref="C3:H3" si="0">TEXT(C4,"dddd")</f>
        <v>lunes</v>
      </c>
      <c r="D3" s="15" t="str">
        <f t="shared" si="0"/>
        <v>martes</v>
      </c>
      <c r="E3" s="15" t="str">
        <f t="shared" si="0"/>
        <v>miércoles</v>
      </c>
      <c r="F3" s="15" t="str">
        <f t="shared" si="0"/>
        <v>jueves</v>
      </c>
      <c r="G3" s="15" t="str">
        <f t="shared" si="0"/>
        <v>viernes</v>
      </c>
      <c r="H3" s="15" t="str">
        <f t="shared" si="0"/>
        <v>sábado</v>
      </c>
    </row>
    <row r="4" spans="1:9" s="6" customFormat="1" ht="19.5" customHeight="1" x14ac:dyDescent="0.2">
      <c r="B4" s="41">
        <f t="array" ref="B4:H4">DaysAndWeeks+DATE(CalendarioAño,4,1)-WEEKDAY(DATE(CalendarioAño,4,1),(WeekStart="lunes")+1)+1</f>
        <v>45382</v>
      </c>
      <c r="C4" s="41">
        <v>45383</v>
      </c>
      <c r="D4" s="41">
        <v>45384</v>
      </c>
      <c r="E4" s="41">
        <v>45385</v>
      </c>
      <c r="F4" s="41">
        <v>45386</v>
      </c>
      <c r="G4" s="41">
        <v>45387</v>
      </c>
      <c r="H4" s="34">
        <v>45388</v>
      </c>
    </row>
    <row r="5" spans="1:9" s="5" customFormat="1" ht="48" customHeight="1" x14ac:dyDescent="0.2">
      <c r="B5" s="16"/>
      <c r="C5" s="16"/>
      <c r="D5" s="16"/>
      <c r="E5" s="16"/>
      <c r="F5" s="16"/>
      <c r="G5" s="16"/>
      <c r="H5" s="16"/>
    </row>
    <row r="6" spans="1:9" s="6" customFormat="1" ht="19.5" customHeight="1" x14ac:dyDescent="0.2">
      <c r="B6" s="73">
        <f t="array" ref="B6:H6">DaysAndWeeks+DATE(CalendarioAño,4,1)-WEEKDAY(DATE(CalendarioAño,4,1),(WeekStart="lunes")+1)+8</f>
        <v>45389</v>
      </c>
      <c r="C6" s="73">
        <v>45390</v>
      </c>
      <c r="D6" s="73">
        <v>45391</v>
      </c>
      <c r="E6" s="73">
        <v>45392</v>
      </c>
      <c r="F6" s="76">
        <v>45393</v>
      </c>
      <c r="G6" s="76">
        <v>45394</v>
      </c>
      <c r="H6" s="73">
        <v>45395</v>
      </c>
    </row>
    <row r="7" spans="1:9" s="5" customFormat="1" ht="48" customHeight="1" x14ac:dyDescent="0.2">
      <c r="B7" s="19"/>
      <c r="C7" s="79" t="s">
        <v>14</v>
      </c>
      <c r="D7" s="19"/>
      <c r="E7" s="19"/>
      <c r="F7" s="80"/>
      <c r="G7" s="80"/>
      <c r="H7" s="86" t="s">
        <v>17</v>
      </c>
    </row>
    <row r="8" spans="1:9" s="6" customFormat="1" ht="19.5" customHeight="1" x14ac:dyDescent="0.2">
      <c r="B8" s="34">
        <f t="array" ref="B8:H8">DaysAndWeeks+DATE(CalendarioAño,4,1)-WEEKDAY(DATE(CalendarioAño,4,1),(WeekStart="lunes")+1)+15</f>
        <v>45396</v>
      </c>
      <c r="C8" s="34">
        <v>45397</v>
      </c>
      <c r="D8" s="34">
        <v>45398</v>
      </c>
      <c r="E8" s="34">
        <v>45399</v>
      </c>
      <c r="F8" s="34">
        <v>45400</v>
      </c>
      <c r="G8" s="34">
        <v>45401</v>
      </c>
      <c r="H8" s="34">
        <v>45402</v>
      </c>
    </row>
    <row r="9" spans="1:9" s="5" customFormat="1" ht="48" customHeight="1" x14ac:dyDescent="0.2">
      <c r="B9" s="18"/>
      <c r="C9" s="18"/>
      <c r="D9" s="49" t="s">
        <v>10</v>
      </c>
      <c r="E9" s="79" t="s">
        <v>12</v>
      </c>
      <c r="F9" s="40" t="s">
        <v>7</v>
      </c>
      <c r="G9" s="49" t="s">
        <v>16</v>
      </c>
      <c r="H9" s="18"/>
    </row>
    <row r="10" spans="1:9" s="6" customFormat="1" ht="19.5" customHeight="1" x14ac:dyDescent="0.2">
      <c r="B10" s="73">
        <f t="array" ref="B10:H10">DaysAndWeeks+DATE(CalendarioAño,4,1)-WEEKDAY(DATE(CalendarioAño,4,1),(WeekStart="lunes")+1)+22</f>
        <v>45403</v>
      </c>
      <c r="C10" s="73">
        <v>45404</v>
      </c>
      <c r="D10" s="73">
        <v>45405</v>
      </c>
      <c r="E10" s="73">
        <v>45406</v>
      </c>
      <c r="F10" s="73">
        <v>45407</v>
      </c>
      <c r="G10" s="73">
        <v>45408</v>
      </c>
      <c r="H10" s="73">
        <v>45409</v>
      </c>
    </row>
    <row r="11" spans="1:9" s="5" customFormat="1" ht="48" customHeight="1" x14ac:dyDescent="0.2">
      <c r="B11" s="19"/>
      <c r="C11" s="107" t="s">
        <v>19</v>
      </c>
      <c r="D11" s="85" t="s">
        <v>15</v>
      </c>
      <c r="E11" s="49" t="s">
        <v>9</v>
      </c>
      <c r="F11" s="40" t="s">
        <v>11</v>
      </c>
      <c r="G11" s="19"/>
      <c r="H11" s="19"/>
    </row>
    <row r="12" spans="1:9" s="6" customFormat="1" ht="19.5" customHeight="1" x14ac:dyDescent="0.2">
      <c r="B12" s="34">
        <f t="array" ref="B12:H12">DaysAndWeeks+DATE(CalendarioAño,4,1)-WEEKDAY(DATE(CalendarioAño,4,1),(WeekStart="lunes")+1)+29</f>
        <v>45410</v>
      </c>
      <c r="C12" s="34">
        <v>45411</v>
      </c>
      <c r="D12" s="34">
        <v>45412</v>
      </c>
      <c r="E12" s="34">
        <v>45413</v>
      </c>
      <c r="F12" s="34">
        <v>45414</v>
      </c>
      <c r="G12" s="34">
        <v>45415</v>
      </c>
      <c r="H12" s="34">
        <v>45416</v>
      </c>
    </row>
    <row r="13" spans="1:9" s="5" customFormat="1" ht="48" customHeight="1" x14ac:dyDescent="0.2">
      <c r="B13" s="18"/>
      <c r="C13" s="49" t="s">
        <v>8</v>
      </c>
      <c r="D13" s="18"/>
      <c r="F13" s="106"/>
      <c r="G13" s="18"/>
      <c r="H13" s="18"/>
    </row>
    <row r="14" spans="1:9" s="6" customFormat="1" ht="19.5" customHeight="1" x14ac:dyDescent="0.2">
      <c r="B14" s="73">
        <f t="array" ref="B14:C14">DaysAndWeeks+DATE(CalendarioAño,4,1)-WEEKDAY(DATE(CalendarioAño,4,1),(WeekStart="lunes")+1)+36</f>
        <v>45417</v>
      </c>
      <c r="C14" s="74">
        <v>45418</v>
      </c>
      <c r="D14" s="95" t="s">
        <v>0</v>
      </c>
      <c r="E14" s="95"/>
      <c r="F14" s="95"/>
      <c r="G14" s="95"/>
      <c r="H14" s="95"/>
    </row>
    <row r="15" spans="1:9" s="5" customFormat="1" ht="48" customHeight="1" x14ac:dyDescent="0.2">
      <c r="B15" s="19"/>
      <c r="C15" s="19"/>
      <c r="D15" s="96"/>
      <c r="E15" s="96"/>
      <c r="F15" s="96"/>
      <c r="G15" s="96"/>
      <c r="H15" s="96"/>
    </row>
  </sheetData>
  <mergeCells count="3">
    <mergeCell ref="B2:D2"/>
    <mergeCell ref="D14:H14"/>
    <mergeCell ref="D15:H15"/>
  </mergeCells>
  <conditionalFormatting sqref="B12:H12 B14:C14">
    <cfRule type="expression" dxfId="17" priority="2">
      <formula>AND(DAY(B12)&gt;=1,DAY(B12)&lt;=15)</formula>
    </cfRule>
  </conditionalFormatting>
  <conditionalFormatting sqref="B4:G4">
    <cfRule type="expression" dxfId="16" priority="1">
      <formula>DAY(B4)&gt;8</formula>
    </cfRule>
  </conditionalFormatting>
  <dataValidations count="8">
    <dataValidation allowBlank="1" showInputMessage="1" showErrorMessage="1" prompt="El día de la semana se determinará automáticamente" sqref="C3:H3" xr:uid="{00000000-0002-0000-0300-000000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300-000001000000}"/>
    <dataValidation allowBlank="1" showInputMessage="1" showErrorMessage="1" prompt="Calendario del mes de abril" sqref="A1" xr:uid="{00000000-0002-0000-0300-000002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300-000003000000}"/>
    <dataValidation allowBlank="1" showInputMessage="1" prompt="Escriba las notas del mes en la celda inferior." sqref="D14:H14" xr:uid="{00000000-0002-0000-0300-000004000000}"/>
    <dataValidation allowBlank="1" showInputMessage="1" prompt="Escriba las notas del mes en esta celda." sqref="D15:H15" xr:uid="{00000000-0002-0000-0300-000005000000}"/>
    <dataValidation allowBlank="1" showInputMessage="1" showErrorMessage="1" prompt="Las celdas de esta fila y las filas 7, 9, 11, 13 y 15 son para escribir notas diarias relacionadas con el día natural de la celda anterior." sqref="B5" xr:uid="{00000000-0002-0000-0300-000006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300-000007000000}"/>
  </dataValidations>
  <printOptions horizontalCentered="1"/>
  <pageMargins left="0.25" right="0.25" top="0.5" bottom="0.5" header="0.3" footer="0.3"/>
  <pageSetup paperSize="9" scale="98" orientation="landscape" r:id="rId1"/>
  <headerFooter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59999389629810485"/>
    <pageSetUpPr fitToPage="1"/>
  </sheetPr>
  <dimension ref="A1:K15"/>
  <sheetViews>
    <sheetView showGridLines="0" showRowColHeaders="0" workbookViewId="0">
      <selection activeCell="D11" sqref="D11"/>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0" width="10.6640625" style="11" customWidth="1"/>
    <col min="11" max="16384" width="8.88671875" style="11"/>
  </cols>
  <sheetData>
    <row r="1" spans="1:11" s="1" customFormat="1" ht="9" customHeight="1" x14ac:dyDescent="0.2">
      <c r="I1" s="1" t="s">
        <v>1</v>
      </c>
    </row>
    <row r="2" spans="1:11" s="1" customFormat="1" ht="100.5" customHeight="1" x14ac:dyDescent="0.2">
      <c r="B2" s="94" t="str">
        <f>"Mayo "&amp;CalendarioAño</f>
        <v>Mayo 2024</v>
      </c>
      <c r="C2" s="94"/>
      <c r="D2" s="94"/>
      <c r="E2" s="2"/>
      <c r="F2" s="2"/>
      <c r="G2" s="2"/>
      <c r="H2" s="3"/>
    </row>
    <row r="3" spans="1:11" s="4" customFormat="1" ht="19.5" customHeight="1" x14ac:dyDescent="0.2">
      <c r="A3" s="1"/>
      <c r="B3" s="15" t="str">
        <f>WeekStart</f>
        <v>domingo</v>
      </c>
      <c r="C3" s="72" t="str">
        <f t="shared" ref="C3:H3" si="0">TEXT(C4,"dddd")</f>
        <v>lunes</v>
      </c>
      <c r="D3" s="72" t="str">
        <f t="shared" si="0"/>
        <v>martes</v>
      </c>
      <c r="E3" s="72" t="str">
        <f t="shared" si="0"/>
        <v>miércoles</v>
      </c>
      <c r="F3" s="72" t="str">
        <f t="shared" si="0"/>
        <v>jueves</v>
      </c>
      <c r="G3" s="72" t="str">
        <f t="shared" si="0"/>
        <v>viernes</v>
      </c>
      <c r="H3" s="72" t="str">
        <f t="shared" si="0"/>
        <v>sábado</v>
      </c>
    </row>
    <row r="4" spans="1:11" s="6" customFormat="1" ht="19.5" customHeight="1" x14ac:dyDescent="0.2">
      <c r="B4" s="41">
        <f t="array" ref="B4:H4">DaysAndWeeks+DATE(CalendarioAño,5,1)-WEEKDAY(DATE(CalendarioAño,5,1),(WeekStart="lunes")+1)+1</f>
        <v>45410</v>
      </c>
      <c r="C4" s="78">
        <v>45411</v>
      </c>
      <c r="D4" s="34">
        <v>45412</v>
      </c>
      <c r="E4" s="52">
        <v>45413</v>
      </c>
      <c r="F4" s="52">
        <v>45414</v>
      </c>
      <c r="G4" s="52">
        <v>45415</v>
      </c>
      <c r="H4" s="52">
        <v>45416</v>
      </c>
    </row>
    <row r="5" spans="1:11" s="5" customFormat="1" ht="48" customHeight="1" x14ac:dyDescent="0.2">
      <c r="B5" s="22"/>
      <c r="D5" s="22"/>
      <c r="E5" s="31" t="s">
        <v>6</v>
      </c>
      <c r="F5" s="22"/>
      <c r="G5" s="22"/>
      <c r="H5" s="22"/>
      <c r="J5" s="49"/>
      <c r="K5" s="82"/>
    </row>
    <row r="6" spans="1:11" s="6" customFormat="1" ht="19.5" customHeight="1" x14ac:dyDescent="0.2">
      <c r="B6" s="73">
        <f t="array" ref="B6:H6">DaysAndWeeks+DATE(CalendarioAño,5,1)-WEEKDAY(DATE(CalendarioAño,5,1),(WeekStart="lunes")+1)+8</f>
        <v>45417</v>
      </c>
      <c r="C6" s="73">
        <v>45418</v>
      </c>
      <c r="D6" s="73">
        <v>45419</v>
      </c>
      <c r="E6" s="73">
        <v>45420</v>
      </c>
      <c r="F6" s="73">
        <v>45421</v>
      </c>
      <c r="G6" s="73">
        <v>45422</v>
      </c>
      <c r="H6" s="73">
        <v>45423</v>
      </c>
    </row>
    <row r="7" spans="1:11" s="5" customFormat="1" ht="48" customHeight="1" x14ac:dyDescent="0.2">
      <c r="B7" s="23"/>
      <c r="C7" s="23"/>
      <c r="D7" s="23"/>
      <c r="E7" s="23"/>
      <c r="F7" s="23"/>
      <c r="G7" s="85" t="s">
        <v>16</v>
      </c>
      <c r="H7" s="86" t="s">
        <v>17</v>
      </c>
    </row>
    <row r="8" spans="1:11" s="6" customFormat="1" ht="19.5" customHeight="1" x14ac:dyDescent="0.2">
      <c r="B8" s="34">
        <f t="array" ref="B8:H8">DaysAndWeeks+DATE(CalendarioAño,5,1)-WEEKDAY(DATE(CalendarioAño,5,1),(WeekStart="lunes")+1)+15</f>
        <v>45424</v>
      </c>
      <c r="C8" s="34">
        <v>45425</v>
      </c>
      <c r="D8" s="34">
        <v>45426</v>
      </c>
      <c r="E8" s="34">
        <v>45427</v>
      </c>
      <c r="F8" s="34">
        <v>45428</v>
      </c>
      <c r="G8" s="34">
        <v>45429</v>
      </c>
      <c r="H8" s="34">
        <v>45430</v>
      </c>
    </row>
    <row r="9" spans="1:11" s="5" customFormat="1" ht="48" customHeight="1" x14ac:dyDescent="0.2">
      <c r="B9" s="24"/>
      <c r="C9" s="77" t="s">
        <v>6</v>
      </c>
      <c r="D9" s="49" t="s">
        <v>15</v>
      </c>
      <c r="E9" s="40" t="s">
        <v>12</v>
      </c>
      <c r="F9" s="49" t="s">
        <v>7</v>
      </c>
      <c r="G9" s="24"/>
      <c r="H9" s="24"/>
    </row>
    <row r="10" spans="1:11" s="6" customFormat="1" ht="19.5" customHeight="1" x14ac:dyDescent="0.2">
      <c r="B10" s="73">
        <f t="array" ref="B10:H10">DaysAndWeeks+DATE(CalendarioAño,5,1)-WEEKDAY(DATE(CalendarioAño,5,1),(WeekStart="lunes")+1)+22</f>
        <v>45431</v>
      </c>
      <c r="C10" s="76">
        <v>45432</v>
      </c>
      <c r="D10" s="73">
        <v>45433</v>
      </c>
      <c r="E10" s="73">
        <v>45434</v>
      </c>
      <c r="F10" s="73">
        <v>45435</v>
      </c>
      <c r="G10" s="73">
        <v>45436</v>
      </c>
      <c r="H10" s="73">
        <v>45437</v>
      </c>
    </row>
    <row r="11" spans="1:11" s="5" customFormat="1" ht="48" customHeight="1" x14ac:dyDescent="0.2">
      <c r="B11" s="23"/>
      <c r="C11" s="5" t="s">
        <v>23</v>
      </c>
      <c r="D11" s="23"/>
      <c r="E11" s="23"/>
      <c r="F11" s="79" t="s">
        <v>11</v>
      </c>
      <c r="G11" s="23"/>
      <c r="H11" s="23"/>
    </row>
    <row r="12" spans="1:11" s="6" customFormat="1" ht="19.5" customHeight="1" x14ac:dyDescent="0.2">
      <c r="B12" s="34">
        <f t="array" ref="B12:H12">DaysAndWeeks+DATE(CalendarioAño,5,1)-WEEKDAY(DATE(CalendarioAño,5,1),(WeekStart="lunes")+1)+29</f>
        <v>45438</v>
      </c>
      <c r="C12" s="34">
        <v>45439</v>
      </c>
      <c r="D12" s="34">
        <v>45440</v>
      </c>
      <c r="E12" s="34">
        <v>45441</v>
      </c>
      <c r="F12" s="41">
        <v>45442</v>
      </c>
      <c r="G12" s="53">
        <v>45443</v>
      </c>
      <c r="H12" s="53">
        <v>45444</v>
      </c>
    </row>
    <row r="13" spans="1:11" s="5" customFormat="1" ht="48" customHeight="1" x14ac:dyDescent="0.2">
      <c r="B13" s="24"/>
      <c r="C13" s="48" t="s">
        <v>8</v>
      </c>
      <c r="D13" s="24"/>
      <c r="E13" s="48" t="s">
        <v>9</v>
      </c>
      <c r="F13" s="24"/>
      <c r="G13" s="24"/>
      <c r="H13" s="24"/>
    </row>
    <row r="14" spans="1:11" s="6" customFormat="1" ht="19.5" customHeight="1" x14ac:dyDescent="0.2">
      <c r="B14" s="74">
        <f t="array" ref="B14:C14">DaysAndWeeks+DATE(CalendarioAño,5,1)-WEEKDAY(DATE(CalendarioAño,5,1),(WeekStart="lunes")+1)+36</f>
        <v>45445</v>
      </c>
      <c r="C14" s="75">
        <v>45446</v>
      </c>
      <c r="D14" s="95" t="s">
        <v>0</v>
      </c>
      <c r="E14" s="95"/>
      <c r="F14" s="95"/>
      <c r="G14" s="95"/>
      <c r="H14" s="95"/>
    </row>
    <row r="15" spans="1:11" s="5" customFormat="1" ht="48" customHeight="1" x14ac:dyDescent="0.2">
      <c r="B15" s="23"/>
      <c r="C15" s="23"/>
      <c r="D15" s="97"/>
      <c r="E15" s="97"/>
      <c r="F15" s="97"/>
      <c r="G15" s="97"/>
      <c r="H15" s="97"/>
    </row>
  </sheetData>
  <mergeCells count="3">
    <mergeCell ref="B2:D2"/>
    <mergeCell ref="D14:H14"/>
    <mergeCell ref="D15:H15"/>
  </mergeCells>
  <conditionalFormatting sqref="B12:H12 B14:C14">
    <cfRule type="expression" dxfId="15" priority="2">
      <formula>AND(DAY(B12)&gt;=1,DAY(B12)&lt;=15)</formula>
    </cfRule>
  </conditionalFormatting>
  <conditionalFormatting sqref="B4 D4:G4">
    <cfRule type="expression" dxfId="14" priority="1">
      <formula>DAY(B4)&gt;8</formula>
    </cfRule>
  </conditionalFormatting>
  <dataValidations count="8">
    <dataValidation allowBlank="1" showInputMessage="1" showErrorMessage="1" prompt="El día de la semana se determinará automáticamente" sqref="C3:H3" xr:uid="{00000000-0002-0000-0400-000000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400-000001000000}"/>
    <dataValidation allowBlank="1" showInputMessage="1" showErrorMessage="1" prompt="Calendario del mes de mayo" sqref="A1" xr:uid="{00000000-0002-0000-0400-000002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400-000003000000}"/>
    <dataValidation allowBlank="1" showInputMessage="1" showErrorMessage="1" prompt="Las celdas de esta fila y las filas 7, 9, 11, 13 y 15 son para escribir notas diarias relacionadas con el día natural de la celda anterior." sqref="B5" xr:uid="{00000000-0002-0000-0400-000004000000}"/>
    <dataValidation allowBlank="1" showInputMessage="1" prompt="Escriba las notas del mes en esta celda." sqref="D15:H15" xr:uid="{00000000-0002-0000-0400-000005000000}"/>
    <dataValidation allowBlank="1" showInputMessage="1" prompt="Escriba las notas del mes en la celda inferior." sqref="D14:H14" xr:uid="{00000000-0002-0000-0400-000006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400-000007000000}"/>
  </dataValidations>
  <printOptions horizontalCentered="1"/>
  <pageMargins left="0.25" right="0.25" top="0.5" bottom="0.5" header="0.3" footer="0.3"/>
  <pageSetup paperSize="9" scale="98" orientation="landscape" r:id="rId1"/>
  <headerFooter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A1:I15"/>
  <sheetViews>
    <sheetView showGridLines="0" showRowColHeaders="0" workbookViewId="0">
      <selection activeCell="D11" sqref="D11"/>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0" width="10.6640625" style="11" customWidth="1"/>
    <col min="11" max="16384" width="8.88671875" style="11"/>
  </cols>
  <sheetData>
    <row r="1" spans="1:9" s="1" customFormat="1" ht="9" customHeight="1" x14ac:dyDescent="0.2">
      <c r="I1" s="1" t="s">
        <v>1</v>
      </c>
    </row>
    <row r="2" spans="1:9" s="1" customFormat="1" ht="100.5" customHeight="1" x14ac:dyDescent="0.2">
      <c r="B2" s="98" t="str">
        <f>"Junio "&amp;CalendarioAño</f>
        <v>Junio 2024</v>
      </c>
      <c r="C2" s="98"/>
      <c r="D2" s="98"/>
      <c r="E2" s="2"/>
      <c r="F2" s="2"/>
      <c r="G2" s="2"/>
      <c r="H2" s="3"/>
    </row>
    <row r="3" spans="1:9" s="4" customFormat="1" ht="19.5" customHeight="1" x14ac:dyDescent="0.2">
      <c r="A3" s="1"/>
      <c r="B3" s="13" t="str">
        <f>WeekStart</f>
        <v>domingo</v>
      </c>
      <c r="C3" s="13" t="str">
        <f t="shared" ref="C3:H3" si="0">TEXT(C4,"dddd")</f>
        <v>lunes</v>
      </c>
      <c r="D3" s="13" t="str">
        <f t="shared" si="0"/>
        <v>martes</v>
      </c>
      <c r="E3" s="13" t="str">
        <f t="shared" si="0"/>
        <v>miércoles</v>
      </c>
      <c r="F3" s="13" t="str">
        <f t="shared" si="0"/>
        <v>jueves</v>
      </c>
      <c r="G3" s="13" t="str">
        <f t="shared" si="0"/>
        <v>viernes</v>
      </c>
      <c r="H3" s="13" t="str">
        <f t="shared" si="0"/>
        <v>sábado</v>
      </c>
    </row>
    <row r="4" spans="1:9" s="6" customFormat="1" ht="19.5" customHeight="1" x14ac:dyDescent="0.2">
      <c r="B4" s="41">
        <f t="array" ref="B4:H4">DaysAndWeeks+DATE(CalendarioAño,6,1)-WEEKDAY(DATE(CalendarioAño,6,1),(WeekStart="lunes")+1)+1</f>
        <v>45438</v>
      </c>
      <c r="C4" s="42">
        <v>45439</v>
      </c>
      <c r="D4" s="43">
        <v>45440</v>
      </c>
      <c r="E4" s="58">
        <v>45441</v>
      </c>
      <c r="F4" s="52">
        <v>45442</v>
      </c>
      <c r="G4" s="52">
        <v>45443</v>
      </c>
      <c r="H4" s="52">
        <v>45444</v>
      </c>
    </row>
    <row r="5" spans="1:9" s="5" customFormat="1" ht="48" customHeight="1" x14ac:dyDescent="0.2">
      <c r="B5" s="22"/>
      <c r="C5" s="22"/>
      <c r="D5" s="22"/>
      <c r="E5" s="22"/>
      <c r="F5" s="22"/>
      <c r="G5" s="22"/>
      <c r="H5" s="22"/>
    </row>
    <row r="6" spans="1:9" s="6" customFormat="1" ht="19.5" customHeight="1" x14ac:dyDescent="0.2">
      <c r="B6" s="61">
        <f t="array" ref="B6:H6">DaysAndWeeks+DATE(CalendarioAño,6,1)-WEEKDAY(DATE(CalendarioAño,6,1),(WeekStart="lunes")+1)+8</f>
        <v>45445</v>
      </c>
      <c r="C6" s="61">
        <v>45446</v>
      </c>
      <c r="D6" s="61">
        <v>45447</v>
      </c>
      <c r="E6" s="61">
        <v>45448</v>
      </c>
      <c r="F6" s="61">
        <v>45449</v>
      </c>
      <c r="G6" s="61">
        <v>45450</v>
      </c>
      <c r="H6" s="61">
        <v>45451</v>
      </c>
    </row>
    <row r="7" spans="1:9" s="5" customFormat="1" ht="48" customHeight="1" x14ac:dyDescent="0.2">
      <c r="B7" s="27"/>
      <c r="C7" s="65" t="s">
        <v>6</v>
      </c>
      <c r="D7" s="71" t="s">
        <v>14</v>
      </c>
      <c r="E7" s="27"/>
      <c r="F7" s="27"/>
      <c r="G7" s="87" t="s">
        <v>16</v>
      </c>
      <c r="H7" s="88" t="s">
        <v>17</v>
      </c>
    </row>
    <row r="8" spans="1:9" s="6" customFormat="1" ht="19.5" customHeight="1" x14ac:dyDescent="0.2">
      <c r="B8" s="34">
        <f t="array" ref="B8:H8">DaysAndWeeks+DATE(CalendarioAño,6,1)-WEEKDAY(DATE(CalendarioAño,6,1),(WeekStart="lunes")+1)+15</f>
        <v>45452</v>
      </c>
      <c r="C8" s="36">
        <v>45453</v>
      </c>
      <c r="D8" s="34">
        <v>45454</v>
      </c>
      <c r="E8" s="34">
        <v>45455</v>
      </c>
      <c r="F8" s="34">
        <v>45456</v>
      </c>
      <c r="G8" s="34">
        <v>45457</v>
      </c>
      <c r="H8" s="34">
        <v>45458</v>
      </c>
    </row>
    <row r="9" spans="1:9" s="5" customFormat="1" ht="48" customHeight="1" x14ac:dyDescent="0.2">
      <c r="B9" s="24"/>
      <c r="C9" s="65" t="s">
        <v>6</v>
      </c>
      <c r="D9" s="48" t="s">
        <v>10</v>
      </c>
      <c r="E9" s="24"/>
      <c r="F9" s="49" t="s">
        <v>7</v>
      </c>
      <c r="G9" s="24"/>
      <c r="H9" s="24"/>
    </row>
    <row r="10" spans="1:9" s="6" customFormat="1" ht="19.5" customHeight="1" x14ac:dyDescent="0.2">
      <c r="B10" s="61">
        <f t="array" ref="B10:H10">DaysAndWeeks+DATE(CalendarioAño,6,1)-WEEKDAY(DATE(CalendarioAño,6,1),(WeekStart="lunes")+1)+22</f>
        <v>45459</v>
      </c>
      <c r="C10" s="64">
        <v>45460</v>
      </c>
      <c r="D10" s="61">
        <v>45461</v>
      </c>
      <c r="E10" s="61">
        <v>45462</v>
      </c>
      <c r="F10" s="61">
        <v>45463</v>
      </c>
      <c r="G10" s="61">
        <v>45464</v>
      </c>
      <c r="H10" s="61">
        <v>45465</v>
      </c>
    </row>
    <row r="11" spans="1:9" s="5" customFormat="1" ht="48" customHeight="1" x14ac:dyDescent="0.2">
      <c r="B11" s="27"/>
      <c r="C11" s="5" t="s">
        <v>18</v>
      </c>
      <c r="D11" s="87" t="s">
        <v>15</v>
      </c>
      <c r="E11" s="71" t="s">
        <v>12</v>
      </c>
      <c r="F11" s="27"/>
      <c r="G11" s="27"/>
      <c r="H11" s="27"/>
    </row>
    <row r="12" spans="1:9" s="6" customFormat="1" ht="19.5" customHeight="1" x14ac:dyDescent="0.2">
      <c r="B12" s="34">
        <f t="array" ref="B12:H12">DaysAndWeeks+DATE(CalendarioAño,6,1)-WEEKDAY(DATE(CalendarioAño,6,1),(WeekStart="lunes")+1)+29</f>
        <v>45466</v>
      </c>
      <c r="C12" s="34">
        <v>45467</v>
      </c>
      <c r="D12" s="34">
        <v>45468</v>
      </c>
      <c r="E12" s="34">
        <v>45469</v>
      </c>
      <c r="F12" s="37">
        <v>45470</v>
      </c>
      <c r="G12" s="59">
        <v>45471</v>
      </c>
      <c r="H12" s="53">
        <v>45472</v>
      </c>
    </row>
    <row r="13" spans="1:9" s="5" customFormat="1" ht="48" customHeight="1" x14ac:dyDescent="0.2">
      <c r="B13" s="24"/>
      <c r="C13" s="49" t="s">
        <v>8</v>
      </c>
      <c r="D13" s="24"/>
      <c r="E13" s="49" t="s">
        <v>9</v>
      </c>
      <c r="F13" s="40" t="s">
        <v>11</v>
      </c>
      <c r="G13" s="24"/>
      <c r="H13" s="24"/>
    </row>
    <row r="14" spans="1:9" s="6" customFormat="1" ht="19.5" customHeight="1" x14ac:dyDescent="0.2">
      <c r="B14" s="62">
        <f t="array" ref="B14:C14">DaysAndWeeks+DATE(CalendarioAño,6,1)-WEEKDAY(DATE(CalendarioAño,6,1),(WeekStart="lunes")+1)+36</f>
        <v>45473</v>
      </c>
      <c r="C14" s="63">
        <v>45474</v>
      </c>
      <c r="D14" s="99" t="s">
        <v>0</v>
      </c>
      <c r="E14" s="99"/>
      <c r="F14" s="99"/>
      <c r="G14" s="99"/>
      <c r="H14" s="99"/>
    </row>
    <row r="15" spans="1:9" s="5" customFormat="1" ht="48" customHeight="1" x14ac:dyDescent="0.2">
      <c r="B15" s="27"/>
      <c r="C15" s="27"/>
      <c r="D15" s="100"/>
      <c r="E15" s="100"/>
      <c r="F15" s="100"/>
      <c r="G15" s="100"/>
      <c r="H15" s="100"/>
    </row>
  </sheetData>
  <mergeCells count="3">
    <mergeCell ref="B2:D2"/>
    <mergeCell ref="D14:H14"/>
    <mergeCell ref="D15:H15"/>
  </mergeCells>
  <conditionalFormatting sqref="B12:H12 B14:C14">
    <cfRule type="expression" dxfId="13" priority="2">
      <formula>AND(DAY(B12)&gt;=1,DAY(B12)&lt;=15)</formula>
    </cfRule>
  </conditionalFormatting>
  <conditionalFormatting sqref="B4:G4">
    <cfRule type="expression" dxfId="12" priority="1">
      <formula>DAY(B4)&gt;8</formula>
    </cfRule>
  </conditionalFormatting>
  <dataValidations count="8">
    <dataValidation allowBlank="1" showInputMessage="1" showErrorMessage="1" prompt="El día de la semana se determinará automáticamente" sqref="C3:H3" xr:uid="{00000000-0002-0000-0500-000000000000}"/>
    <dataValidation allowBlank="1" showInputMessage="1" showErrorMessage="1" prompt="Calendario del mes de junio" sqref="A1" xr:uid="{00000000-0002-0000-0500-000001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500-000002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500-000003000000}"/>
    <dataValidation allowBlank="1" showInputMessage="1" prompt="Escriba las notas del mes en la celda inferior." sqref="D14:H14" xr:uid="{00000000-0002-0000-0500-000004000000}"/>
    <dataValidation allowBlank="1" showInputMessage="1" prompt="Escriba las notas del mes en esta celda." sqref="D15:H15" xr:uid="{00000000-0002-0000-0500-000005000000}"/>
    <dataValidation allowBlank="1" showInputMessage="1" showErrorMessage="1" prompt="Las celdas de esta fila y las filas 7, 9, 11, 13 y 15 son para escribir notas diarias relacionadas con el día natural de la celda anterior." sqref="B5" xr:uid="{00000000-0002-0000-0500-000006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500-000007000000}"/>
  </dataValidations>
  <printOptions horizontalCentered="1"/>
  <pageMargins left="0.25" right="0.25" top="0.5" bottom="0.5" header="0.3" footer="0.3"/>
  <pageSetup paperSize="9" scale="98" orientation="landscape" r:id="rId1"/>
  <headerFooter differentFirst="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59999389629810485"/>
    <pageSetUpPr fitToPage="1"/>
  </sheetPr>
  <dimension ref="A1:K15"/>
  <sheetViews>
    <sheetView showGridLines="0" showRowColHeaders="0" topLeftCell="A4" zoomScaleNormal="100" workbookViewId="0">
      <selection activeCell="E5" sqref="E5"/>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0" width="10.6640625" style="11" customWidth="1"/>
    <col min="11" max="16384" width="8.88671875" style="11"/>
  </cols>
  <sheetData>
    <row r="1" spans="1:11" s="1" customFormat="1" ht="9" customHeight="1" x14ac:dyDescent="0.2">
      <c r="I1" s="1" t="s">
        <v>1</v>
      </c>
    </row>
    <row r="2" spans="1:11" s="1" customFormat="1" ht="100.5" customHeight="1" x14ac:dyDescent="0.2">
      <c r="B2" s="98" t="str">
        <f>"Julio "&amp;CalendarioAño</f>
        <v>Julio 2024</v>
      </c>
      <c r="C2" s="98"/>
      <c r="D2" s="98"/>
      <c r="E2" s="2"/>
      <c r="F2" s="2"/>
      <c r="G2" s="2"/>
      <c r="H2" s="3"/>
    </row>
    <row r="3" spans="1:11" s="4" customFormat="1" ht="19.5" customHeight="1" x14ac:dyDescent="0.2">
      <c r="A3" s="1"/>
      <c r="B3" s="13" t="str">
        <f>WeekStart</f>
        <v>domingo</v>
      </c>
      <c r="C3" s="13" t="str">
        <f t="shared" ref="C3:H3" si="0">TEXT(C4,"dddd")</f>
        <v>lunes</v>
      </c>
      <c r="D3" s="13" t="str">
        <f t="shared" si="0"/>
        <v>martes</v>
      </c>
      <c r="E3" s="13" t="str">
        <f t="shared" si="0"/>
        <v>miércoles</v>
      </c>
      <c r="F3" s="13" t="str">
        <f t="shared" si="0"/>
        <v>jueves</v>
      </c>
      <c r="G3" s="13" t="str">
        <f t="shared" si="0"/>
        <v>viernes</v>
      </c>
      <c r="H3" s="13" t="str">
        <f t="shared" si="0"/>
        <v>sábado</v>
      </c>
    </row>
    <row r="4" spans="1:11" s="6" customFormat="1" ht="19.5" customHeight="1" x14ac:dyDescent="0.2">
      <c r="B4" s="66">
        <f t="array" ref="B4:H4">DaysAndWeeks+DATE(CalendarioAño,7,1)-WEEKDAY(DATE(CalendarioAño,7,1),(WeekStart="lunes")+1)+1</f>
        <v>45473</v>
      </c>
      <c r="C4" s="66">
        <v>45474</v>
      </c>
      <c r="D4" s="67">
        <v>45475</v>
      </c>
      <c r="E4" s="67">
        <v>45476</v>
      </c>
      <c r="F4" s="67">
        <v>45477</v>
      </c>
      <c r="G4" s="67">
        <v>45478</v>
      </c>
      <c r="H4" s="52">
        <v>45479</v>
      </c>
    </row>
    <row r="5" spans="1:11" s="5" customFormat="1" ht="48" customHeight="1" x14ac:dyDescent="0.2">
      <c r="B5" s="22"/>
      <c r="C5" s="65" t="s">
        <v>6</v>
      </c>
      <c r="D5" s="22"/>
      <c r="E5" s="22"/>
      <c r="F5" s="22"/>
      <c r="G5" s="22"/>
      <c r="H5" s="22"/>
    </row>
    <row r="6" spans="1:11" s="6" customFormat="1" ht="19.5" customHeight="1" x14ac:dyDescent="0.2">
      <c r="B6" s="61">
        <f t="array" ref="B6:H6">DaysAndWeeks+DATE(CalendarioAño,7,1)-WEEKDAY(DATE(CalendarioAño,7,1),(WeekStart="lunes")+1)+8</f>
        <v>45480</v>
      </c>
      <c r="C6" s="64">
        <v>45481</v>
      </c>
      <c r="D6" s="61">
        <v>45482</v>
      </c>
      <c r="E6" s="61">
        <v>45483</v>
      </c>
      <c r="F6" s="61">
        <v>45484</v>
      </c>
      <c r="G6" s="61">
        <v>45485</v>
      </c>
      <c r="H6" s="61">
        <v>45486</v>
      </c>
    </row>
    <row r="7" spans="1:11" s="5" customFormat="1" ht="48" customHeight="1" x14ac:dyDescent="0.2">
      <c r="B7" s="27"/>
      <c r="C7" s="49" t="s">
        <v>14</v>
      </c>
      <c r="D7" s="27"/>
      <c r="E7" s="27"/>
      <c r="F7" s="27"/>
      <c r="G7" s="27"/>
      <c r="H7" s="88" t="s">
        <v>17</v>
      </c>
      <c r="K7" s="82"/>
    </row>
    <row r="8" spans="1:11" s="6" customFormat="1" ht="19.5" customHeight="1" x14ac:dyDescent="0.2">
      <c r="B8" s="34">
        <f t="array" ref="B8:H8">DaysAndWeeks+DATE(CalendarioAño,7,1)-WEEKDAY(DATE(CalendarioAño,7,1),(WeekStart="lunes")+1)+15</f>
        <v>45487</v>
      </c>
      <c r="C8" s="34">
        <v>45488</v>
      </c>
      <c r="D8" s="34">
        <v>45489</v>
      </c>
      <c r="E8" s="34">
        <v>45490</v>
      </c>
      <c r="F8" s="34">
        <v>45491</v>
      </c>
      <c r="G8" s="34">
        <v>45492</v>
      </c>
      <c r="H8" s="34">
        <v>45493</v>
      </c>
    </row>
    <row r="9" spans="1:11" s="5" customFormat="1" ht="48" customHeight="1" x14ac:dyDescent="0.2">
      <c r="B9" s="24"/>
      <c r="C9" s="24"/>
      <c r="D9" s="24"/>
      <c r="E9" s="88" t="s">
        <v>12</v>
      </c>
      <c r="F9" s="24"/>
      <c r="G9" s="49" t="s">
        <v>16</v>
      </c>
      <c r="H9" s="65" t="s">
        <v>6</v>
      </c>
    </row>
    <row r="10" spans="1:11" s="6" customFormat="1" ht="19.5" customHeight="1" x14ac:dyDescent="0.2">
      <c r="B10" s="61">
        <f t="array" ref="B10:H10">DaysAndWeeks+DATE(CalendarioAño,7,1)-WEEKDAY(DATE(CalendarioAño,7,1),(WeekStart="lunes")+1)+22</f>
        <v>45494</v>
      </c>
      <c r="C10" s="64">
        <v>45495</v>
      </c>
      <c r="D10" s="61">
        <v>45496</v>
      </c>
      <c r="E10" s="61">
        <v>45497</v>
      </c>
      <c r="F10" s="64">
        <v>45498</v>
      </c>
      <c r="G10" s="61">
        <v>45499</v>
      </c>
      <c r="H10" s="61">
        <v>45500</v>
      </c>
    </row>
    <row r="11" spans="1:11" s="5" customFormat="1" ht="48" customHeight="1" x14ac:dyDescent="0.2">
      <c r="B11" s="27"/>
      <c r="C11" s="108" t="s">
        <v>18</v>
      </c>
      <c r="D11" s="71" t="s">
        <v>15</v>
      </c>
      <c r="F11" s="49" t="s">
        <v>11</v>
      </c>
      <c r="G11" s="27"/>
      <c r="H11" s="27"/>
      <c r="J11" s="30"/>
    </row>
    <row r="12" spans="1:11" s="6" customFormat="1" ht="19.5" customHeight="1" x14ac:dyDescent="0.2">
      <c r="B12" s="34">
        <f t="array" ref="B12:H12">DaysAndWeeks+DATE(CalendarioAño,7,1)-WEEKDAY(DATE(CalendarioAño,7,1),(WeekStart="lunes")+1)+29</f>
        <v>45501</v>
      </c>
      <c r="C12" s="34">
        <v>45502</v>
      </c>
      <c r="D12" s="34">
        <v>45503</v>
      </c>
      <c r="E12" s="34">
        <v>45504</v>
      </c>
      <c r="F12" s="37">
        <v>45505</v>
      </c>
      <c r="G12" s="59">
        <v>45506</v>
      </c>
      <c r="H12" s="59">
        <v>45507</v>
      </c>
    </row>
    <row r="13" spans="1:11" s="5" customFormat="1" ht="48" customHeight="1" x14ac:dyDescent="0.2">
      <c r="B13" s="24"/>
      <c r="C13" s="48" t="s">
        <v>8</v>
      </c>
      <c r="D13" s="24"/>
      <c r="E13" s="40" t="s">
        <v>9</v>
      </c>
      <c r="G13" s="24"/>
      <c r="H13" s="24"/>
    </row>
    <row r="14" spans="1:11" s="6" customFormat="1" ht="19.5" customHeight="1" x14ac:dyDescent="0.2">
      <c r="B14" s="68">
        <f t="array" ref="B14:C14">DaysAndWeeks+DATE(CalendarioAño,7,1)-WEEKDAY(DATE(CalendarioAño,7,1),(WeekStart="lunes")+1)+36</f>
        <v>45508</v>
      </c>
      <c r="C14" s="69">
        <v>45509</v>
      </c>
      <c r="D14" s="99" t="s">
        <v>0</v>
      </c>
      <c r="E14" s="99"/>
      <c r="F14" s="99"/>
      <c r="G14" s="99"/>
      <c r="H14" s="99"/>
    </row>
    <row r="15" spans="1:11" s="5" customFormat="1" ht="48" customHeight="1" x14ac:dyDescent="0.2">
      <c r="B15" s="27"/>
      <c r="C15" s="27"/>
      <c r="D15" s="100"/>
      <c r="E15" s="100"/>
      <c r="F15" s="100"/>
      <c r="G15" s="100"/>
      <c r="H15" s="100"/>
    </row>
  </sheetData>
  <mergeCells count="3">
    <mergeCell ref="B2:D2"/>
    <mergeCell ref="D14:H14"/>
    <mergeCell ref="D15:H15"/>
  </mergeCells>
  <conditionalFormatting sqref="B12:H12 B14:C14">
    <cfRule type="expression" dxfId="11" priority="2">
      <formula>AND(DAY(B12)&gt;=1,DAY(B12)&lt;=15)</formula>
    </cfRule>
  </conditionalFormatting>
  <conditionalFormatting sqref="B4:G4">
    <cfRule type="expression" dxfId="10" priority="1">
      <formula>DAY(B4)&gt;8</formula>
    </cfRule>
  </conditionalFormatting>
  <dataValidations count="8">
    <dataValidation allowBlank="1" showInputMessage="1" showErrorMessage="1" prompt="El día de la semana se determinará automáticamente" sqref="C3:H3" xr:uid="{00000000-0002-0000-0600-000000000000}"/>
    <dataValidation allowBlank="1" showInputMessage="1" showErrorMessage="1" prompt="Calendario del mes de julio" sqref="A1" xr:uid="{00000000-0002-0000-0600-000001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600-000002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600-000003000000}"/>
    <dataValidation allowBlank="1" showInputMessage="1" showErrorMessage="1" prompt="Las celdas de esta fila y las filas 7, 9, 11, 13 y 15 son para escribir notas diarias relacionadas con el día natural de la celda anterior." sqref="B5" xr:uid="{00000000-0002-0000-0600-000004000000}"/>
    <dataValidation allowBlank="1" showInputMessage="1" prompt="Escriba las notas del mes en esta celda." sqref="D15:H15" xr:uid="{00000000-0002-0000-0600-000005000000}"/>
    <dataValidation allowBlank="1" showInputMessage="1" prompt="Escriba las notas del mes en la celda inferior." sqref="D14:H14" xr:uid="{00000000-0002-0000-0600-000006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600-000007000000}"/>
  </dataValidations>
  <printOptions horizontalCentered="1"/>
  <pageMargins left="0.25" right="0.25" top="0.5" bottom="0.5" header="0.3" footer="0.3"/>
  <pageSetup paperSize="9" scale="98" orientation="landscape" r:id="rId1"/>
  <headerFooter differentFirst="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59999389629810485"/>
    <pageSetUpPr fitToPage="1"/>
  </sheetPr>
  <dimension ref="A1:K15"/>
  <sheetViews>
    <sheetView showGridLines="0" showRowColHeaders="0" topLeftCell="A4" workbookViewId="0">
      <selection activeCell="C9" sqref="C9"/>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0" width="10.6640625" style="11" customWidth="1"/>
    <col min="11" max="16384" width="8.88671875" style="11"/>
  </cols>
  <sheetData>
    <row r="1" spans="1:11" s="1" customFormat="1" ht="9" customHeight="1" x14ac:dyDescent="0.2">
      <c r="I1" s="1" t="s">
        <v>1</v>
      </c>
    </row>
    <row r="2" spans="1:11" s="1" customFormat="1" ht="100.5" customHeight="1" x14ac:dyDescent="0.2">
      <c r="B2" s="98" t="str">
        <f>"Agosto "&amp;CalendarioAño</f>
        <v>Agosto 2024</v>
      </c>
      <c r="C2" s="98"/>
      <c r="D2" s="98"/>
      <c r="E2" s="2"/>
      <c r="F2" s="2"/>
      <c r="G2" s="2"/>
      <c r="H2" s="3"/>
    </row>
    <row r="3" spans="1:11" s="4" customFormat="1" ht="19.5" customHeight="1" x14ac:dyDescent="0.2">
      <c r="A3" s="1"/>
      <c r="B3" s="13" t="str">
        <f>WeekStart</f>
        <v>domingo</v>
      </c>
      <c r="C3" s="13" t="str">
        <f t="shared" ref="C3:H3" si="0">TEXT(C4,"dddd")</f>
        <v>lunes</v>
      </c>
      <c r="D3" s="13" t="str">
        <f t="shared" si="0"/>
        <v>martes</v>
      </c>
      <c r="E3" s="13" t="str">
        <f t="shared" si="0"/>
        <v>miércoles</v>
      </c>
      <c r="F3" s="13" t="str">
        <f t="shared" si="0"/>
        <v>jueves</v>
      </c>
      <c r="G3" s="13" t="str">
        <f t="shared" si="0"/>
        <v>viernes</v>
      </c>
      <c r="H3" s="13" t="str">
        <f t="shared" si="0"/>
        <v>sábado</v>
      </c>
    </row>
    <row r="4" spans="1:11" s="6" customFormat="1" ht="19.5" customHeight="1" x14ac:dyDescent="0.2">
      <c r="B4" s="41">
        <f t="array" ref="B4:H4">DaysAndWeeks+DATE(CalendarioAño,8,1)-WEEKDAY(DATE(CalendarioAño,8,1),(WeekStart="lunes")+1)+1</f>
        <v>45501</v>
      </c>
      <c r="C4" s="42">
        <v>45502</v>
      </c>
      <c r="D4" s="34">
        <v>45503</v>
      </c>
      <c r="E4" s="52">
        <v>45504</v>
      </c>
      <c r="F4" s="52">
        <v>45505</v>
      </c>
      <c r="G4" s="52">
        <v>45506</v>
      </c>
      <c r="H4" s="52">
        <v>45507</v>
      </c>
    </row>
    <row r="5" spans="1:11" s="5" customFormat="1" ht="48" customHeight="1" x14ac:dyDescent="0.2">
      <c r="B5" s="22"/>
      <c r="C5" s="22"/>
      <c r="D5" s="22"/>
      <c r="E5" s="22"/>
      <c r="F5" s="22"/>
      <c r="G5" s="22"/>
      <c r="H5" s="22"/>
    </row>
    <row r="6" spans="1:11" s="6" customFormat="1" ht="19.5" customHeight="1" x14ac:dyDescent="0.2">
      <c r="B6" s="61">
        <f t="array" ref="B6:H6">DaysAndWeeks+DATE(CalendarioAño,8,1)-WEEKDAY(DATE(CalendarioAño,8,1),(WeekStart="lunes")+1)+8</f>
        <v>45508</v>
      </c>
      <c r="C6" s="64">
        <v>45509</v>
      </c>
      <c r="D6" s="61">
        <v>45510</v>
      </c>
      <c r="E6" s="61">
        <v>45511</v>
      </c>
      <c r="F6" s="61">
        <v>45512</v>
      </c>
      <c r="G6" s="61">
        <v>45513</v>
      </c>
      <c r="H6" s="61">
        <v>45514</v>
      </c>
    </row>
    <row r="7" spans="1:11" s="5" customFormat="1" ht="48" customHeight="1" x14ac:dyDescent="0.2">
      <c r="B7" s="27"/>
      <c r="C7" s="49" t="s">
        <v>14</v>
      </c>
      <c r="D7" s="70" t="s">
        <v>10</v>
      </c>
      <c r="E7" s="65" t="s">
        <v>6</v>
      </c>
      <c r="F7" s="27"/>
      <c r="G7" s="71" t="s">
        <v>16</v>
      </c>
      <c r="H7" s="88" t="s">
        <v>17</v>
      </c>
      <c r="K7" s="82"/>
    </row>
    <row r="8" spans="1:11" s="6" customFormat="1" ht="19.5" customHeight="1" x14ac:dyDescent="0.2">
      <c r="B8" s="34">
        <f t="array" ref="B8:H8">DaysAndWeeks+DATE(CalendarioAño,8,1)-WEEKDAY(DATE(CalendarioAño,8,1),(WeekStart="lunes")+1)+15</f>
        <v>45515</v>
      </c>
      <c r="C8" s="34">
        <v>45516</v>
      </c>
      <c r="D8" s="34">
        <v>45517</v>
      </c>
      <c r="E8" s="34">
        <v>45518</v>
      </c>
      <c r="F8" s="34">
        <v>45519</v>
      </c>
      <c r="G8" s="34">
        <v>45520</v>
      </c>
      <c r="H8" s="34">
        <v>45521</v>
      </c>
    </row>
    <row r="9" spans="1:11" s="5" customFormat="1" ht="48" customHeight="1" x14ac:dyDescent="0.2">
      <c r="B9" s="24"/>
      <c r="C9" s="24"/>
      <c r="D9" s="49" t="s">
        <v>15</v>
      </c>
      <c r="E9" s="40" t="s">
        <v>12</v>
      </c>
      <c r="G9" s="24"/>
      <c r="H9" s="24"/>
    </row>
    <row r="10" spans="1:11" s="6" customFormat="1" ht="19.5" customHeight="1" x14ac:dyDescent="0.2">
      <c r="B10" s="61">
        <f t="array" ref="B10:H10">DaysAndWeeks+DATE(CalendarioAño,8,1)-WEEKDAY(DATE(CalendarioAño,8,1),(WeekStart="lunes")+1)+22</f>
        <v>45522</v>
      </c>
      <c r="C10" s="64">
        <v>45523</v>
      </c>
      <c r="D10" s="61">
        <v>45524</v>
      </c>
      <c r="E10" s="61">
        <v>45525</v>
      </c>
      <c r="F10" s="61">
        <v>45526</v>
      </c>
      <c r="G10" s="61">
        <v>45527</v>
      </c>
      <c r="H10" s="61">
        <v>45528</v>
      </c>
    </row>
    <row r="11" spans="1:11" s="5" customFormat="1" ht="48" customHeight="1" x14ac:dyDescent="0.2">
      <c r="B11" s="27"/>
      <c r="C11" s="65" t="s">
        <v>6</v>
      </c>
      <c r="D11" s="27"/>
      <c r="E11" s="27"/>
      <c r="F11" s="49" t="s">
        <v>7</v>
      </c>
      <c r="G11" s="27"/>
      <c r="H11" s="27"/>
    </row>
    <row r="12" spans="1:11" s="6" customFormat="1" ht="19.5" customHeight="1" x14ac:dyDescent="0.2">
      <c r="B12" s="34">
        <f t="array" ref="B12:H12">DaysAndWeeks+DATE(CalendarioAño,8,1)-WEEKDAY(DATE(CalendarioAño,8,1),(WeekStart="lunes")+1)+29</f>
        <v>45529</v>
      </c>
      <c r="C12" s="34">
        <v>45530</v>
      </c>
      <c r="D12" s="34">
        <v>45531</v>
      </c>
      <c r="E12" s="34">
        <v>45532</v>
      </c>
      <c r="F12" s="37">
        <v>45533</v>
      </c>
      <c r="G12" s="53">
        <v>45534</v>
      </c>
      <c r="H12" s="53">
        <v>45535</v>
      </c>
    </row>
    <row r="13" spans="1:11" s="5" customFormat="1" ht="48" customHeight="1" x14ac:dyDescent="0.2">
      <c r="B13" s="24"/>
      <c r="C13" s="49" t="s">
        <v>8</v>
      </c>
      <c r="D13" s="24"/>
      <c r="E13" s="40" t="s">
        <v>9</v>
      </c>
      <c r="F13" s="49" t="s">
        <v>11</v>
      </c>
      <c r="G13" s="24"/>
      <c r="H13" s="24"/>
    </row>
    <row r="14" spans="1:11" s="6" customFormat="1" ht="19.5" customHeight="1" x14ac:dyDescent="0.2">
      <c r="B14" s="62">
        <f t="array" ref="B14:C14">DaysAndWeeks+DATE(CalendarioAño,8,1)-WEEKDAY(DATE(CalendarioAño,8,1),(WeekStart="lunes")+1)+36</f>
        <v>45536</v>
      </c>
      <c r="C14" s="63">
        <v>45537</v>
      </c>
      <c r="D14" s="99" t="s">
        <v>0</v>
      </c>
      <c r="E14" s="99"/>
      <c r="F14" s="99"/>
      <c r="G14" s="99"/>
      <c r="H14" s="99"/>
    </row>
    <row r="15" spans="1:11" s="5" customFormat="1" ht="48" customHeight="1" x14ac:dyDescent="0.2">
      <c r="B15" s="27"/>
      <c r="C15" s="27"/>
      <c r="D15" s="100"/>
      <c r="E15" s="100"/>
      <c r="F15" s="100"/>
      <c r="G15" s="100"/>
      <c r="H15" s="100"/>
    </row>
  </sheetData>
  <mergeCells count="3">
    <mergeCell ref="B2:D2"/>
    <mergeCell ref="D14:H14"/>
    <mergeCell ref="D15:H15"/>
  </mergeCells>
  <conditionalFormatting sqref="B12:H12 B14:C14">
    <cfRule type="expression" dxfId="9" priority="2">
      <formula>AND(DAY(B12)&gt;=1,DAY(B12)&lt;=15)</formula>
    </cfRule>
  </conditionalFormatting>
  <conditionalFormatting sqref="B4:G4">
    <cfRule type="expression" dxfId="8" priority="1">
      <formula>DAY(B4)&gt;8</formula>
    </cfRule>
  </conditionalFormatting>
  <dataValidations count="8">
    <dataValidation allowBlank="1" showInputMessage="1" showErrorMessage="1" prompt="El día de la semana se determinará automáticamente" sqref="C3:H3" xr:uid="{00000000-0002-0000-0700-000000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700-000001000000}"/>
    <dataValidation allowBlank="1" showInputMessage="1" showErrorMessage="1" prompt="Calendario del mes de agosto" sqref="A1" xr:uid="{00000000-0002-0000-0700-000002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700-000003000000}"/>
    <dataValidation allowBlank="1" showInputMessage="1" prompt="Escriba las notas del mes en la celda inferior." sqref="D14:H14" xr:uid="{00000000-0002-0000-0700-000004000000}"/>
    <dataValidation allowBlank="1" showInputMessage="1" prompt="Escriba las notas del mes en esta celda." sqref="D15:H15" xr:uid="{00000000-0002-0000-0700-000005000000}"/>
    <dataValidation allowBlank="1" showInputMessage="1" showErrorMessage="1" prompt="Las celdas de esta fila y las filas 7, 9, 11, 13 y 15 son para escribir notas diarias relacionadas con el día natural de la celda anterior." sqref="B5" xr:uid="{00000000-0002-0000-0700-000006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700-000007000000}"/>
  </dataValidations>
  <printOptions horizontalCentered="1"/>
  <pageMargins left="0.25" right="0.25" top="0.5" bottom="0.5" header="0.3" footer="0.3"/>
  <pageSetup paperSize="9" scale="98" orientation="landscape" r:id="rId1"/>
  <headerFooter differentFirst="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pageSetUpPr fitToPage="1"/>
  </sheetPr>
  <dimension ref="A1:I15"/>
  <sheetViews>
    <sheetView showGridLines="0" showRowColHeaders="0" zoomScaleNormal="100" workbookViewId="0">
      <selection activeCell="E11" sqref="E11"/>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0" width="10.6640625" style="11" customWidth="1"/>
    <col min="11" max="16384" width="8.88671875" style="11"/>
  </cols>
  <sheetData>
    <row r="1" spans="1:9" s="1" customFormat="1" ht="9" customHeight="1" x14ac:dyDescent="0.2">
      <c r="I1" s="1" t="s">
        <v>1</v>
      </c>
    </row>
    <row r="2" spans="1:9" s="1" customFormat="1" ht="100.5" customHeight="1" x14ac:dyDescent="0.2">
      <c r="B2" s="101" t="str">
        <f>"Septiembre "&amp;CalendarioAño</f>
        <v>Septiembre 2024</v>
      </c>
      <c r="C2" s="101"/>
      <c r="D2" s="101"/>
      <c r="E2" s="2"/>
      <c r="F2" s="2"/>
      <c r="G2" s="2"/>
      <c r="H2" s="3"/>
    </row>
    <row r="3" spans="1:9" s="4" customFormat="1" ht="19.5" customHeight="1" x14ac:dyDescent="0.2">
      <c r="A3" s="1"/>
      <c r="B3" s="20" t="str">
        <f>WeekStart</f>
        <v>domingo</v>
      </c>
      <c r="C3" s="20" t="str">
        <f t="shared" ref="C3:H3" si="0">TEXT(C4,"dddd")</f>
        <v>lunes</v>
      </c>
      <c r="D3" s="20" t="str">
        <f t="shared" si="0"/>
        <v>martes</v>
      </c>
      <c r="E3" s="20" t="str">
        <f t="shared" si="0"/>
        <v>miércoles</v>
      </c>
      <c r="F3" s="20" t="str">
        <f t="shared" si="0"/>
        <v>jueves</v>
      </c>
      <c r="G3" s="20" t="str">
        <f t="shared" si="0"/>
        <v>viernes</v>
      </c>
      <c r="H3" s="20" t="str">
        <f t="shared" si="0"/>
        <v>sábado</v>
      </c>
    </row>
    <row r="4" spans="1:9" s="6" customFormat="1" ht="19.5" customHeight="1" x14ac:dyDescent="0.2">
      <c r="B4" s="41">
        <f t="array" ref="B4:H4">DaysAndWeeks+DATE(CalendarioAño,9,1)-WEEKDAY(DATE(CalendarioAño,9,1),(WeekStart="lunes")+1)+1</f>
        <v>45536</v>
      </c>
      <c r="C4" s="42">
        <v>45537</v>
      </c>
      <c r="D4" s="43">
        <v>45538</v>
      </c>
      <c r="E4" s="58">
        <v>45539</v>
      </c>
      <c r="F4" s="58">
        <v>45540</v>
      </c>
      <c r="G4" s="52">
        <v>45541</v>
      </c>
      <c r="H4" s="52">
        <v>45542</v>
      </c>
    </row>
    <row r="5" spans="1:9" s="5" customFormat="1" ht="48" customHeight="1" x14ac:dyDescent="0.2">
      <c r="B5" s="22"/>
      <c r="C5" s="22"/>
      <c r="D5" s="22"/>
      <c r="E5" s="22"/>
      <c r="F5" s="22"/>
      <c r="G5" s="22"/>
      <c r="H5" s="22"/>
    </row>
    <row r="6" spans="1:9" s="6" customFormat="1" ht="19.5" customHeight="1" x14ac:dyDescent="0.2">
      <c r="B6" s="46">
        <f t="array" ref="B6:H6">DaysAndWeeks+DATE(CalendarioAño,9,1)-WEEKDAY(DATE(CalendarioAño,9,1),(WeekStart="lunes")+1)+8</f>
        <v>45543</v>
      </c>
      <c r="C6" s="46">
        <v>45544</v>
      </c>
      <c r="D6" s="46">
        <v>45545</v>
      </c>
      <c r="E6" s="46">
        <v>45546</v>
      </c>
      <c r="F6" s="46">
        <v>45547</v>
      </c>
      <c r="G6" s="46">
        <v>45548</v>
      </c>
      <c r="H6" s="46">
        <v>45549</v>
      </c>
    </row>
    <row r="7" spans="1:9" s="5" customFormat="1" ht="48" customHeight="1" x14ac:dyDescent="0.2">
      <c r="B7" s="26"/>
      <c r="C7" s="89" t="s">
        <v>14</v>
      </c>
      <c r="D7" s="26"/>
      <c r="E7" s="26"/>
      <c r="F7" s="26"/>
      <c r="G7" s="56" t="s">
        <v>16</v>
      </c>
      <c r="H7" s="60" t="s">
        <v>17</v>
      </c>
    </row>
    <row r="8" spans="1:9" s="6" customFormat="1" ht="19.5" customHeight="1" x14ac:dyDescent="0.2">
      <c r="B8" s="34">
        <f t="array" ref="B8:H8">DaysAndWeeks+DATE(CalendarioAño,9,1)-WEEKDAY(DATE(CalendarioAño,9,1),(WeekStart="lunes")+1)+15</f>
        <v>45550</v>
      </c>
      <c r="C8" s="34">
        <v>45551</v>
      </c>
      <c r="D8" s="34">
        <v>45552</v>
      </c>
      <c r="E8" s="34">
        <v>45553</v>
      </c>
      <c r="F8" s="34">
        <v>45554</v>
      </c>
      <c r="G8" s="34">
        <v>45555</v>
      </c>
      <c r="H8" s="34">
        <v>45556</v>
      </c>
    </row>
    <row r="9" spans="1:9" s="5" customFormat="1" ht="48" customHeight="1" x14ac:dyDescent="0.2">
      <c r="B9" s="24"/>
      <c r="C9" s="24"/>
      <c r="D9" s="24"/>
      <c r="E9" s="60" t="s">
        <v>12</v>
      </c>
      <c r="F9" s="57" t="s">
        <v>7</v>
      </c>
      <c r="G9" s="24"/>
      <c r="H9" s="24"/>
    </row>
    <row r="10" spans="1:9" s="6" customFormat="1" ht="19.5" customHeight="1" x14ac:dyDescent="0.2">
      <c r="B10" s="46">
        <f t="array" ref="B10:H10">DaysAndWeeks+DATE(CalendarioAño,9,1)-WEEKDAY(DATE(CalendarioAño,9,1),(WeekStart="lunes")+1)+22</f>
        <v>45557</v>
      </c>
      <c r="C10" s="47">
        <v>45558</v>
      </c>
      <c r="D10" s="46">
        <v>45559</v>
      </c>
      <c r="E10" s="46">
        <v>45560</v>
      </c>
      <c r="F10" s="46">
        <v>45561</v>
      </c>
      <c r="G10" s="46">
        <v>45562</v>
      </c>
      <c r="H10" s="46">
        <v>45563</v>
      </c>
    </row>
    <row r="11" spans="1:9" s="5" customFormat="1" ht="48" customHeight="1" x14ac:dyDescent="0.2">
      <c r="B11" s="26"/>
      <c r="C11" s="26"/>
      <c r="D11" s="89" t="s">
        <v>15</v>
      </c>
      <c r="E11" s="39" t="s">
        <v>9</v>
      </c>
      <c r="F11" s="49" t="s">
        <v>11</v>
      </c>
      <c r="G11" s="26"/>
      <c r="H11" s="26"/>
    </row>
    <row r="12" spans="1:9" s="6" customFormat="1" ht="19.5" customHeight="1" x14ac:dyDescent="0.2">
      <c r="B12" s="34">
        <f t="array" ref="B12:H12">DaysAndWeeks+DATE(CalendarioAño,9,1)-WEEKDAY(DATE(CalendarioAño,9,1),(WeekStart="lunes")+1)+29</f>
        <v>45564</v>
      </c>
      <c r="C12" s="34">
        <v>45565</v>
      </c>
      <c r="D12" s="34">
        <v>45566</v>
      </c>
      <c r="E12" s="34">
        <v>45567</v>
      </c>
      <c r="F12" s="37">
        <v>45568</v>
      </c>
      <c r="G12" s="59">
        <v>45569</v>
      </c>
      <c r="H12" s="59">
        <v>45570</v>
      </c>
    </row>
    <row r="13" spans="1:9" s="5" customFormat="1" ht="48" customHeight="1" x14ac:dyDescent="0.2">
      <c r="B13" s="24"/>
      <c r="C13" s="48" t="s">
        <v>8</v>
      </c>
      <c r="D13" s="24"/>
      <c r="G13" s="24"/>
      <c r="H13" s="24"/>
    </row>
    <row r="14" spans="1:9" s="6" customFormat="1" ht="19.5" customHeight="1" x14ac:dyDescent="0.2">
      <c r="B14" s="54">
        <f t="array" ref="B14:C14">DaysAndWeeks+DATE(CalendarioAño,9,1)-WEEKDAY(DATE(CalendarioAño,9,1),(WeekStart="lunes")+1)+36</f>
        <v>45571</v>
      </c>
      <c r="C14" s="55">
        <v>45572</v>
      </c>
      <c r="D14" s="102" t="s">
        <v>0</v>
      </c>
      <c r="E14" s="102"/>
      <c r="F14" s="102"/>
      <c r="G14" s="102"/>
      <c r="H14" s="102"/>
    </row>
    <row r="15" spans="1:9" s="5" customFormat="1" ht="48" customHeight="1" x14ac:dyDescent="0.2">
      <c r="B15" s="26"/>
      <c r="C15" s="26"/>
      <c r="D15" s="103"/>
      <c r="E15" s="103"/>
      <c r="F15" s="103"/>
      <c r="G15" s="103"/>
      <c r="H15" s="103"/>
    </row>
  </sheetData>
  <mergeCells count="3">
    <mergeCell ref="B2:D2"/>
    <mergeCell ref="D14:H14"/>
    <mergeCell ref="D15:H15"/>
  </mergeCells>
  <conditionalFormatting sqref="B12:H12 B14:C14">
    <cfRule type="expression" dxfId="7" priority="2">
      <formula>AND(DAY(B12)&gt;=1,DAY(B12)&lt;=15)</formula>
    </cfRule>
  </conditionalFormatting>
  <conditionalFormatting sqref="B4:G4">
    <cfRule type="expression" dxfId="6" priority="1">
      <formula>DAY(B4)&gt;8</formula>
    </cfRule>
  </conditionalFormatting>
  <dataValidations count="8">
    <dataValidation allowBlank="1" showInputMessage="1" showErrorMessage="1" prompt="El día de la semana se determinará automáticamente" sqref="C3:H3" xr:uid="{00000000-0002-0000-0800-000000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800-000001000000}"/>
    <dataValidation allowBlank="1" showInputMessage="1" showErrorMessage="1" prompt="Calendario del mes de septiembre" sqref="A1" xr:uid="{00000000-0002-0000-0800-000002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800-000003000000}"/>
    <dataValidation allowBlank="1" showInputMessage="1" showErrorMessage="1" prompt="Las celdas de esta fila y las filas 7, 9, 11, 13 y 15 son para escribir notas diarias relacionadas con el día natural de la celda anterior." sqref="B5" xr:uid="{00000000-0002-0000-0800-000004000000}"/>
    <dataValidation allowBlank="1" showInputMessage="1" prompt="Escriba las notas del mes en esta celda." sqref="D15:H15" xr:uid="{00000000-0002-0000-0800-000005000000}"/>
    <dataValidation allowBlank="1" showInputMessage="1" prompt="Escriba las notas del mes en la celda inferior." sqref="D14:H14" xr:uid="{00000000-0002-0000-0800-000006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800-000007000000}"/>
  </dataValidations>
  <printOptions horizontalCentered="1"/>
  <pageMargins left="0.25" right="0.25" top="0.5" bottom="0.5" header="0.3" footer="0.3"/>
  <pageSetup paperSize="9" scale="98" orientation="landscape" r:id="rId1"/>
  <headerFooter differentFirst="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59999389629810485"/>
    <pageSetUpPr fitToPage="1"/>
  </sheetPr>
  <dimension ref="A1:I15"/>
  <sheetViews>
    <sheetView showGridLines="0" showRowColHeaders="0" topLeftCell="A4" workbookViewId="0">
      <selection activeCell="E9" sqref="E9"/>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0" width="10.6640625" style="11" customWidth="1"/>
    <col min="11" max="16384" width="8.88671875" style="11"/>
  </cols>
  <sheetData>
    <row r="1" spans="1:9" s="1" customFormat="1" ht="9" customHeight="1" x14ac:dyDescent="0.2">
      <c r="I1" s="1" t="s">
        <v>1</v>
      </c>
    </row>
    <row r="2" spans="1:9" s="1" customFormat="1" ht="100.5" customHeight="1" x14ac:dyDescent="0.2">
      <c r="B2" s="101" t="str">
        <f>"Octubre "&amp;CalendarioAño</f>
        <v>Octubre 2024</v>
      </c>
      <c r="C2" s="101"/>
      <c r="D2" s="101"/>
      <c r="E2" s="2"/>
      <c r="F2" s="2"/>
      <c r="G2" s="2"/>
      <c r="H2" s="3"/>
    </row>
    <row r="3" spans="1:9" s="4" customFormat="1" ht="19.5" customHeight="1" x14ac:dyDescent="0.2">
      <c r="A3" s="1"/>
      <c r="B3" s="20" t="str">
        <f>WeekStart</f>
        <v>domingo</v>
      </c>
      <c r="C3" s="20" t="str">
        <f t="shared" ref="C3:H3" si="0">TEXT(C4,"dddd")</f>
        <v>lunes</v>
      </c>
      <c r="D3" s="20" t="str">
        <f t="shared" si="0"/>
        <v>martes</v>
      </c>
      <c r="E3" s="20" t="str">
        <f t="shared" si="0"/>
        <v>miércoles</v>
      </c>
      <c r="F3" s="20" t="str">
        <f t="shared" si="0"/>
        <v>jueves</v>
      </c>
      <c r="G3" s="20" t="str">
        <f t="shared" si="0"/>
        <v>viernes</v>
      </c>
      <c r="H3" s="20" t="str">
        <f t="shared" si="0"/>
        <v>sábado</v>
      </c>
    </row>
    <row r="4" spans="1:9" s="6" customFormat="1" ht="19.5" customHeight="1" x14ac:dyDescent="0.2">
      <c r="B4" s="37">
        <f t="array" ref="B4:H4">DaysAndWeeks+DATE(CalendarioAño,10,1)-WEEKDAY(DATE(CalendarioAño,10,1),(WeekStart="lunes")+1)+1</f>
        <v>45564</v>
      </c>
      <c r="C4" s="51">
        <v>45565</v>
      </c>
      <c r="D4" s="34">
        <v>45566</v>
      </c>
      <c r="E4" s="52">
        <v>45567</v>
      </c>
      <c r="F4" s="52">
        <v>45568</v>
      </c>
      <c r="G4" s="52">
        <v>45569</v>
      </c>
      <c r="H4" s="52">
        <v>45570</v>
      </c>
    </row>
    <row r="5" spans="1:9" s="5" customFormat="1" ht="48" customHeight="1" x14ac:dyDescent="0.2">
      <c r="B5" s="22"/>
      <c r="C5" s="22"/>
      <c r="D5" s="22"/>
      <c r="E5" s="22"/>
      <c r="F5" s="22"/>
      <c r="G5" s="22"/>
      <c r="H5" s="22"/>
    </row>
    <row r="6" spans="1:9" s="6" customFormat="1" ht="19.5" customHeight="1" x14ac:dyDescent="0.2">
      <c r="B6" s="46">
        <f t="array" ref="B6:H6">DaysAndWeeks+DATE(CalendarioAño,10,1)-WEEKDAY(DATE(CalendarioAño,10,1),(WeekStart="lunes")+1)+8</f>
        <v>45571</v>
      </c>
      <c r="C6" s="46">
        <v>45572</v>
      </c>
      <c r="D6" s="46">
        <v>45573</v>
      </c>
      <c r="E6" s="46">
        <v>45574</v>
      </c>
      <c r="F6" s="46">
        <v>45575</v>
      </c>
      <c r="G6" s="46">
        <v>45576</v>
      </c>
      <c r="H6" s="46">
        <v>45577</v>
      </c>
    </row>
    <row r="7" spans="1:9" s="5" customFormat="1" ht="48" customHeight="1" x14ac:dyDescent="0.2">
      <c r="B7" s="26"/>
      <c r="C7" s="56" t="s">
        <v>14</v>
      </c>
      <c r="D7" s="60" t="s">
        <v>10</v>
      </c>
      <c r="E7" s="26"/>
      <c r="F7" s="26"/>
      <c r="G7" s="56" t="s">
        <v>16</v>
      </c>
      <c r="H7" s="60" t="s">
        <v>17</v>
      </c>
    </row>
    <row r="8" spans="1:9" s="6" customFormat="1" ht="19.5" customHeight="1" x14ac:dyDescent="0.2">
      <c r="B8" s="34">
        <f t="array" ref="B8:H8">DaysAndWeeks+DATE(CalendarioAño,10,1)-WEEKDAY(DATE(CalendarioAño,10,1),(WeekStart="lunes")+1)+15</f>
        <v>45578</v>
      </c>
      <c r="C8" s="36">
        <v>45579</v>
      </c>
      <c r="D8" s="34">
        <v>45580</v>
      </c>
      <c r="E8" s="34">
        <v>45581</v>
      </c>
      <c r="F8" s="34">
        <v>45582</v>
      </c>
      <c r="G8" s="34">
        <v>45583</v>
      </c>
      <c r="H8" s="34">
        <v>45584</v>
      </c>
    </row>
    <row r="9" spans="1:9" s="5" customFormat="1" ht="48" customHeight="1" x14ac:dyDescent="0.2">
      <c r="B9" s="24"/>
      <c r="C9" s="31" t="s">
        <v>6</v>
      </c>
      <c r="D9" s="49" t="s">
        <v>15</v>
      </c>
      <c r="E9" s="49" t="s">
        <v>12</v>
      </c>
      <c r="F9" s="40" t="s">
        <v>7</v>
      </c>
      <c r="G9" s="24"/>
      <c r="H9" s="24"/>
    </row>
    <row r="10" spans="1:9" s="6" customFormat="1" ht="19.5" customHeight="1" x14ac:dyDescent="0.2">
      <c r="B10" s="46">
        <f t="array" ref="B10:H10">DaysAndWeeks+DATE(CalendarioAño,10,1)-WEEKDAY(DATE(CalendarioAño,10,1),(WeekStart="lunes")+1)+22</f>
        <v>45585</v>
      </c>
      <c r="C10" s="47">
        <v>45586</v>
      </c>
      <c r="D10" s="46">
        <v>45587</v>
      </c>
      <c r="E10" s="46">
        <v>45588</v>
      </c>
      <c r="F10" s="46">
        <v>45589</v>
      </c>
      <c r="G10" s="46">
        <v>45590</v>
      </c>
      <c r="H10" s="46">
        <v>45591</v>
      </c>
    </row>
    <row r="11" spans="1:9" s="5" customFormat="1" ht="48" customHeight="1" x14ac:dyDescent="0.2">
      <c r="B11" s="26"/>
      <c r="C11" s="26"/>
      <c r="D11" s="26"/>
      <c r="E11" s="56" t="s">
        <v>9</v>
      </c>
      <c r="F11" s="56" t="s">
        <v>11</v>
      </c>
      <c r="G11" s="26"/>
      <c r="H11" s="26"/>
    </row>
    <row r="12" spans="1:9" s="6" customFormat="1" ht="19.5" customHeight="1" x14ac:dyDescent="0.2">
      <c r="B12" s="34">
        <f t="array" ref="B12:H12">DaysAndWeeks+DATE(CalendarioAño,10,1)-WEEKDAY(DATE(CalendarioAño,10,1),(WeekStart="lunes")+1)+29</f>
        <v>45592</v>
      </c>
      <c r="C12" s="34">
        <v>45593</v>
      </c>
      <c r="D12" s="34">
        <v>45594</v>
      </c>
      <c r="E12" s="43">
        <v>45595</v>
      </c>
      <c r="F12" s="41">
        <v>45596</v>
      </c>
      <c r="G12" s="53">
        <v>45597</v>
      </c>
      <c r="H12" s="53">
        <v>45598</v>
      </c>
    </row>
    <row r="13" spans="1:9" s="5" customFormat="1" ht="48" customHeight="1" x14ac:dyDescent="0.2">
      <c r="B13" s="24"/>
      <c r="C13" s="48" t="s">
        <v>8</v>
      </c>
      <c r="D13" s="24"/>
      <c r="E13" s="24"/>
      <c r="F13" s="24"/>
      <c r="G13" s="24"/>
      <c r="H13" s="24"/>
    </row>
    <row r="14" spans="1:9" s="6" customFormat="1" ht="19.5" customHeight="1" x14ac:dyDescent="0.2">
      <c r="B14" s="54">
        <f t="array" ref="B14:C14">DaysAndWeeks+DATE(CalendarioAño,10,1)-WEEKDAY(DATE(CalendarioAño,10,1),(WeekStart="lunes")+1)+36</f>
        <v>45599</v>
      </c>
      <c r="C14" s="55">
        <v>45600</v>
      </c>
      <c r="D14" s="102" t="s">
        <v>0</v>
      </c>
      <c r="E14" s="102"/>
      <c r="F14" s="102"/>
      <c r="G14" s="102"/>
      <c r="H14" s="102"/>
    </row>
    <row r="15" spans="1:9" s="5" customFormat="1" ht="48" customHeight="1" x14ac:dyDescent="0.2">
      <c r="B15" s="26"/>
      <c r="C15" s="26"/>
      <c r="D15" s="103"/>
      <c r="E15" s="103"/>
      <c r="F15" s="103"/>
      <c r="G15" s="103"/>
      <c r="H15" s="103"/>
    </row>
  </sheetData>
  <mergeCells count="3">
    <mergeCell ref="B2:D2"/>
    <mergeCell ref="D14:H14"/>
    <mergeCell ref="D15:H15"/>
  </mergeCells>
  <conditionalFormatting sqref="B12:H12 B14:C14">
    <cfRule type="expression" dxfId="5" priority="2">
      <formula>AND(DAY(B12)&gt;=1,DAY(B12)&lt;=15)</formula>
    </cfRule>
  </conditionalFormatting>
  <conditionalFormatting sqref="B4:G4">
    <cfRule type="expression" dxfId="4" priority="1">
      <formula>DAY(B4)&gt;8</formula>
    </cfRule>
  </conditionalFormatting>
  <dataValidations count="8">
    <dataValidation allowBlank="1" showInputMessage="1" showErrorMessage="1" prompt="El día de la semana se determinará automáticamente" sqref="C3:H3" xr:uid="{00000000-0002-0000-0900-000000000000}"/>
    <dataValidation allowBlank="1" showInputMessage="1" showErrorMessage="1" prompt="Calendario del mes de octubre" sqref="A1" xr:uid="{00000000-0002-0000-0900-000001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900-000002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900-000003000000}"/>
    <dataValidation allowBlank="1" showInputMessage="1" prompt="Escriba las notas del mes en la celda inferior." sqref="D14:H14" xr:uid="{00000000-0002-0000-0900-000004000000}"/>
    <dataValidation allowBlank="1" showInputMessage="1" prompt="Escriba las notas del mes en esta celda." sqref="D15:H15" xr:uid="{00000000-0002-0000-0900-000005000000}"/>
    <dataValidation allowBlank="1" showInputMessage="1" showErrorMessage="1" prompt="Las celdas de esta fila y las filas 7, 9, 11, 13 y 15 son para escribir notas diarias relacionadas con el día natural de la celda anterior." sqref="B5" xr:uid="{00000000-0002-0000-0900-000006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900-000007000000}"/>
  </dataValidations>
  <printOptions horizontalCentered="1"/>
  <pageMargins left="0.25" right="0.25" top="0.5" bottom="0.5" header="0.3" footer="0.3"/>
  <pageSetup paperSize="9" scale="98" orientation="landscape" r:id="rId1"/>
  <headerFooter differentFirst="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pageSetUpPr fitToPage="1"/>
  </sheetPr>
  <dimension ref="A1:K15"/>
  <sheetViews>
    <sheetView showGridLines="0" showRowColHeaders="0" workbookViewId="0">
      <selection activeCell="K7" sqref="K7"/>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0" width="10.6640625" style="11" customWidth="1"/>
    <col min="11" max="16384" width="8.88671875" style="11"/>
  </cols>
  <sheetData>
    <row r="1" spans="1:11" s="1" customFormat="1" ht="9" customHeight="1" x14ac:dyDescent="0.2">
      <c r="I1" s="1" t="s">
        <v>1</v>
      </c>
    </row>
    <row r="2" spans="1:11" s="1" customFormat="1" ht="100.5" customHeight="1" x14ac:dyDescent="0.2">
      <c r="B2" s="101" t="str">
        <f>"Noviembre "&amp;CalendarioAño</f>
        <v>Noviembre 2024</v>
      </c>
      <c r="C2" s="101"/>
      <c r="D2" s="101"/>
      <c r="E2" s="2"/>
      <c r="F2" s="2"/>
      <c r="G2" s="2"/>
      <c r="H2" s="3"/>
    </row>
    <row r="3" spans="1:11" s="4" customFormat="1" ht="19.5" customHeight="1" x14ac:dyDescent="0.2">
      <c r="A3" s="1"/>
      <c r="B3" s="20" t="str">
        <f>WeekStart</f>
        <v>domingo</v>
      </c>
      <c r="C3" s="20" t="str">
        <f t="shared" ref="C3:H3" si="0">TEXT(C4,"dddd")</f>
        <v>lunes</v>
      </c>
      <c r="D3" s="20" t="str">
        <f t="shared" si="0"/>
        <v>martes</v>
      </c>
      <c r="E3" s="20" t="str">
        <f t="shared" si="0"/>
        <v>miércoles</v>
      </c>
      <c r="F3" s="20" t="str">
        <f t="shared" si="0"/>
        <v>jueves</v>
      </c>
      <c r="G3" s="20" t="str">
        <f t="shared" si="0"/>
        <v>viernes</v>
      </c>
      <c r="H3" s="20" t="str">
        <f t="shared" si="0"/>
        <v>sábado</v>
      </c>
    </row>
    <row r="4" spans="1:11" s="6" customFormat="1" ht="19.5" customHeight="1" x14ac:dyDescent="0.2">
      <c r="B4" s="41">
        <f t="array" ref="B4:H4">DaysAndWeeks+DATE(CalendarioAño,11,1)-WEEKDAY(DATE(CalendarioAño,11,1),(WeekStart="lunes")+1)+1</f>
        <v>45592</v>
      </c>
      <c r="C4" s="42">
        <v>45593</v>
      </c>
      <c r="D4" s="43">
        <v>45594</v>
      </c>
      <c r="E4" s="34">
        <v>45595</v>
      </c>
      <c r="F4" s="34">
        <v>45596</v>
      </c>
      <c r="G4" s="34">
        <v>45597</v>
      </c>
      <c r="H4" s="34">
        <v>45598</v>
      </c>
    </row>
    <row r="5" spans="1:11" s="5" customFormat="1" ht="48" customHeight="1" x14ac:dyDescent="0.2">
      <c r="B5" s="22"/>
      <c r="C5" s="22"/>
      <c r="D5" s="22"/>
      <c r="E5" s="22"/>
      <c r="F5" s="22"/>
      <c r="G5" s="22"/>
      <c r="H5" s="22"/>
    </row>
    <row r="6" spans="1:11" s="6" customFormat="1" ht="19.5" customHeight="1" x14ac:dyDescent="0.2">
      <c r="B6" s="46">
        <f t="array" ref="B6:H6">DaysAndWeeks+DATE(CalendarioAño,11,1)-WEEKDAY(DATE(CalendarioAño,11,1),(WeekStart="lunes")+1)+8</f>
        <v>45599</v>
      </c>
      <c r="C6" s="47">
        <v>45600</v>
      </c>
      <c r="D6" s="46">
        <v>45601</v>
      </c>
      <c r="E6" s="46">
        <v>45602</v>
      </c>
      <c r="F6" s="46">
        <v>45603</v>
      </c>
      <c r="G6" s="46">
        <v>45604</v>
      </c>
      <c r="H6" s="46">
        <v>45605</v>
      </c>
    </row>
    <row r="7" spans="1:11" s="5" customFormat="1" ht="48" customHeight="1" x14ac:dyDescent="0.2">
      <c r="B7" s="26"/>
      <c r="C7" s="50" t="s">
        <v>6</v>
      </c>
      <c r="D7" s="49" t="s">
        <v>14</v>
      </c>
      <c r="E7" s="26"/>
      <c r="F7" s="26"/>
      <c r="G7" s="56" t="s">
        <v>16</v>
      </c>
      <c r="H7" s="60" t="s">
        <v>17</v>
      </c>
      <c r="K7" s="82"/>
    </row>
    <row r="8" spans="1:11" s="6" customFormat="1" ht="19.5" customHeight="1" x14ac:dyDescent="0.2">
      <c r="B8" s="34">
        <f t="array" ref="B8:H8">DaysAndWeeks+DATE(CalendarioAño,11,1)-WEEKDAY(DATE(CalendarioAño,11,1),(WeekStart="lunes")+1)+15</f>
        <v>45606</v>
      </c>
      <c r="C8" s="36">
        <v>45607</v>
      </c>
      <c r="D8" s="34">
        <v>45608</v>
      </c>
      <c r="E8" s="34">
        <v>45609</v>
      </c>
      <c r="F8" s="34">
        <v>45610</v>
      </c>
      <c r="G8" s="34">
        <v>45611</v>
      </c>
      <c r="H8" s="34">
        <v>45612</v>
      </c>
    </row>
    <row r="9" spans="1:11" s="5" customFormat="1" ht="48" customHeight="1" x14ac:dyDescent="0.2">
      <c r="B9" s="24"/>
      <c r="C9" s="31" t="s">
        <v>6</v>
      </c>
      <c r="D9" s="24"/>
      <c r="E9" s="39" t="s">
        <v>12</v>
      </c>
      <c r="F9" s="39" t="s">
        <v>7</v>
      </c>
      <c r="G9" s="24"/>
      <c r="H9" s="24"/>
    </row>
    <row r="10" spans="1:11" s="6" customFormat="1" ht="19.5" customHeight="1" x14ac:dyDescent="0.2">
      <c r="B10" s="46">
        <f t="array" ref="B10:H10">DaysAndWeeks+DATE(CalendarioAño,11,1)-WEEKDAY(DATE(CalendarioAño,11,1),(WeekStart="lunes")+1)+22</f>
        <v>45613</v>
      </c>
      <c r="C10" s="47">
        <v>45614</v>
      </c>
      <c r="D10" s="46">
        <v>45615</v>
      </c>
      <c r="E10" s="46">
        <v>45616</v>
      </c>
      <c r="F10" s="46">
        <v>45617</v>
      </c>
      <c r="G10" s="46">
        <v>45618</v>
      </c>
      <c r="H10" s="46">
        <v>45619</v>
      </c>
    </row>
    <row r="11" spans="1:11" s="5" customFormat="1" ht="48" customHeight="1" x14ac:dyDescent="0.2">
      <c r="B11" s="26"/>
      <c r="C11" s="26"/>
      <c r="D11" s="89" t="s">
        <v>15</v>
      </c>
      <c r="E11" s="26"/>
      <c r="F11" s="26"/>
      <c r="G11" s="26"/>
      <c r="H11" s="26"/>
    </row>
    <row r="12" spans="1:11" s="6" customFormat="1" ht="19.5" customHeight="1" x14ac:dyDescent="0.2">
      <c r="B12" s="34">
        <f t="array" ref="B12:H12">DaysAndWeeks+DATE(CalendarioAño,11,1)-WEEKDAY(DATE(CalendarioAño,11,1),(WeekStart="lunes")+1)+29</f>
        <v>45620</v>
      </c>
      <c r="C12" s="34">
        <v>45621</v>
      </c>
      <c r="D12" s="34">
        <v>45622</v>
      </c>
      <c r="E12" s="34">
        <v>45623</v>
      </c>
      <c r="F12" s="37">
        <v>45624</v>
      </c>
      <c r="G12" s="41">
        <v>45625</v>
      </c>
      <c r="H12" s="41">
        <v>45626</v>
      </c>
    </row>
    <row r="13" spans="1:11" s="5" customFormat="1" ht="48" customHeight="1" x14ac:dyDescent="0.2">
      <c r="B13" s="24"/>
      <c r="C13" s="30" t="s">
        <v>8</v>
      </c>
      <c r="D13" s="24"/>
      <c r="E13" s="39" t="s">
        <v>9</v>
      </c>
      <c r="F13" s="49" t="s">
        <v>13</v>
      </c>
      <c r="G13" s="24"/>
      <c r="H13" s="24"/>
    </row>
    <row r="14" spans="1:11" s="6" customFormat="1" ht="19.5" customHeight="1" x14ac:dyDescent="0.2">
      <c r="B14" s="21">
        <f t="array" ref="B14:C14">DaysAndWeeks+DATE(CalendarioAño,11,1)-WEEKDAY(DATE(CalendarioAño,11,1),(WeekStart="lunes")+1)+36</f>
        <v>45627</v>
      </c>
      <c r="C14" s="29">
        <v>45628</v>
      </c>
      <c r="D14" s="102" t="s">
        <v>0</v>
      </c>
      <c r="E14" s="102"/>
      <c r="F14" s="102"/>
      <c r="G14" s="102"/>
      <c r="H14" s="102"/>
    </row>
    <row r="15" spans="1:11" s="5" customFormat="1" ht="48" customHeight="1" x14ac:dyDescent="0.2">
      <c r="B15" s="26"/>
      <c r="C15" s="26"/>
      <c r="D15" s="103"/>
      <c r="E15" s="103"/>
      <c r="F15" s="103"/>
      <c r="G15" s="103"/>
      <c r="H15" s="103"/>
    </row>
  </sheetData>
  <mergeCells count="3">
    <mergeCell ref="B2:D2"/>
    <mergeCell ref="D14:H14"/>
    <mergeCell ref="D15:H15"/>
  </mergeCells>
  <conditionalFormatting sqref="B12:H12 B14:C14">
    <cfRule type="expression" dxfId="3" priority="2">
      <formula>AND(DAY(B12)&gt;=1,DAY(B12)&lt;=15)</formula>
    </cfRule>
  </conditionalFormatting>
  <conditionalFormatting sqref="B4:G4">
    <cfRule type="expression" dxfId="2" priority="1">
      <formula>DAY(B4)&gt;8</formula>
    </cfRule>
  </conditionalFormatting>
  <dataValidations count="8">
    <dataValidation allowBlank="1" showInputMessage="1" showErrorMessage="1" prompt="El día de la semana se determinará automáticamente" sqref="C3:H3" xr:uid="{00000000-0002-0000-0A00-000000000000}"/>
    <dataValidation allowBlank="1" showInputMessage="1" showErrorMessage="1" prompt="Calendario del mes de noviembre" sqref="A1" xr:uid="{00000000-0002-0000-0A00-000001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A00-000002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A00-000003000000}"/>
    <dataValidation allowBlank="1" showInputMessage="1" showErrorMessage="1" prompt="Las celdas de esta fila y las filas 7, 9, 11, 13 y 15 son para escribir notas diarias relacionadas con el día natural de la celda anterior." sqref="B5" xr:uid="{00000000-0002-0000-0A00-000004000000}"/>
    <dataValidation allowBlank="1" showInputMessage="1" prompt="Escriba las notas del mes en esta celda." sqref="D15:H15" xr:uid="{00000000-0002-0000-0A00-000005000000}"/>
    <dataValidation allowBlank="1" showInputMessage="1" prompt="Escriba las notas del mes en la celda inferior." sqref="D14:H14" xr:uid="{00000000-0002-0000-0A00-000006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A00-000007000000}"/>
  </dataValidations>
  <printOptions horizontalCentered="1"/>
  <pageMargins left="0.25" right="0.25" top="0.5" bottom="0.5" header="0.3" footer="0.3"/>
  <pageSetup paperSize="9" scale="98" orientation="landscape" r:id="rId1"/>
  <headerFooter differentFirst="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59999389629810485"/>
    <pageSetUpPr fitToPage="1"/>
  </sheetPr>
  <dimension ref="A1:K15"/>
  <sheetViews>
    <sheetView showGridLines="0" showRowColHeaders="0" workbookViewId="0">
      <selection activeCell="C13" sqref="C13"/>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6384" width="8.88671875" style="11"/>
  </cols>
  <sheetData>
    <row r="1" spans="1:11" s="1" customFormat="1" ht="9" customHeight="1" x14ac:dyDescent="0.2">
      <c r="I1" s="1" t="s">
        <v>1</v>
      </c>
    </row>
    <row r="2" spans="1:11" s="1" customFormat="1" ht="100.5" customHeight="1" x14ac:dyDescent="0.2">
      <c r="B2" s="90" t="str">
        <f>"Diciembre "&amp;CalendarioAño</f>
        <v>Diciembre 2024</v>
      </c>
      <c r="C2" s="90"/>
      <c r="D2" s="90"/>
      <c r="E2" s="2"/>
      <c r="F2" s="2"/>
      <c r="G2" s="2"/>
      <c r="H2" s="3"/>
    </row>
    <row r="3" spans="1:11" s="4" customFormat="1" ht="19.5" customHeight="1" x14ac:dyDescent="0.2">
      <c r="A3" s="1"/>
      <c r="B3" s="14" t="str">
        <f>WeekStart</f>
        <v>domingo</v>
      </c>
      <c r="C3" s="14" t="str">
        <f t="shared" ref="C3:H3" si="0">TEXT(C4,"dddd")</f>
        <v>lunes</v>
      </c>
      <c r="D3" s="14" t="str">
        <f t="shared" si="0"/>
        <v>martes</v>
      </c>
      <c r="E3" s="14" t="str">
        <f t="shared" si="0"/>
        <v>miércoles</v>
      </c>
      <c r="F3" s="14" t="str">
        <f t="shared" si="0"/>
        <v>jueves</v>
      </c>
      <c r="G3" s="14" t="str">
        <f t="shared" si="0"/>
        <v>viernes</v>
      </c>
      <c r="H3" s="14" t="str">
        <f t="shared" si="0"/>
        <v>sábado</v>
      </c>
    </row>
    <row r="4" spans="1:11" s="6" customFormat="1" ht="19.5" customHeight="1" x14ac:dyDescent="0.2">
      <c r="B4" s="41">
        <f t="array" ref="B4:H4">DaysAndWeeks+DATE(CalendarioAño,12,1)-WEEKDAY(DATE(CalendarioAño,12,1),(WeekStart="lunes")+1)+1</f>
        <v>45627</v>
      </c>
      <c r="C4" s="42">
        <v>45628</v>
      </c>
      <c r="D4" s="43">
        <v>45629</v>
      </c>
      <c r="E4" s="44">
        <v>45630</v>
      </c>
      <c r="F4" s="44">
        <v>45631</v>
      </c>
      <c r="G4" s="32">
        <v>45632</v>
      </c>
      <c r="H4" s="32">
        <v>45633</v>
      </c>
    </row>
    <row r="5" spans="1:11" s="5" customFormat="1" ht="48" customHeight="1" x14ac:dyDescent="0.2">
      <c r="B5" s="22"/>
      <c r="C5" s="22"/>
      <c r="D5" s="22"/>
      <c r="E5" s="22"/>
      <c r="F5" s="22"/>
      <c r="G5" s="22"/>
      <c r="H5" s="22"/>
    </row>
    <row r="6" spans="1:11" s="6" customFormat="1" ht="19.5" customHeight="1" x14ac:dyDescent="0.2">
      <c r="B6" s="33">
        <f t="array" ref="B6:H6">DaysAndWeeks+DATE(CalendarioAño,12,1)-WEEKDAY(DATE(CalendarioAño,12,1),(WeekStart="lunes")+1)+8</f>
        <v>45634</v>
      </c>
      <c r="C6" s="33">
        <v>45635</v>
      </c>
      <c r="D6" s="33">
        <v>45636</v>
      </c>
      <c r="E6" s="33">
        <v>45637</v>
      </c>
      <c r="F6" s="33">
        <v>45638</v>
      </c>
      <c r="G6" s="109">
        <v>45639</v>
      </c>
      <c r="H6" s="33">
        <v>45640</v>
      </c>
    </row>
    <row r="7" spans="1:11" s="5" customFormat="1" ht="48" customHeight="1" x14ac:dyDescent="0.2">
      <c r="B7" s="28" t="s">
        <v>6</v>
      </c>
      <c r="C7" s="84" t="s">
        <v>14</v>
      </c>
      <c r="D7" s="25"/>
      <c r="E7" s="25"/>
      <c r="F7" s="25"/>
      <c r="G7" s="28"/>
      <c r="H7" s="83" t="s">
        <v>17</v>
      </c>
      <c r="J7" s="49"/>
      <c r="K7" s="82"/>
    </row>
    <row r="8" spans="1:11" s="6" customFormat="1" ht="19.5" customHeight="1" x14ac:dyDescent="0.2">
      <c r="B8" s="34">
        <f t="array" ref="B8:H8">DaysAndWeeks+DATE(CalendarioAño,12,1)-WEEKDAY(DATE(CalendarioAño,12,1),(WeekStart="lunes")+1)+15</f>
        <v>45641</v>
      </c>
      <c r="C8" s="34">
        <v>45642</v>
      </c>
      <c r="D8" s="34">
        <v>45643</v>
      </c>
      <c r="E8" s="34">
        <v>45644</v>
      </c>
      <c r="F8" s="34">
        <v>45645</v>
      </c>
      <c r="G8" s="34">
        <v>45646</v>
      </c>
      <c r="H8" s="34">
        <v>45647</v>
      </c>
    </row>
    <row r="9" spans="1:11" s="5" customFormat="1" ht="48" customHeight="1" x14ac:dyDescent="0.2">
      <c r="B9" s="24"/>
      <c r="C9" s="24"/>
      <c r="D9" s="30" t="s">
        <v>10</v>
      </c>
      <c r="E9" s="83" t="s">
        <v>12</v>
      </c>
      <c r="F9" s="83" t="s">
        <v>7</v>
      </c>
      <c r="G9" s="24"/>
      <c r="H9" s="24"/>
    </row>
    <row r="10" spans="1:11" s="6" customFormat="1" ht="19.5" customHeight="1" x14ac:dyDescent="0.2">
      <c r="B10" s="33">
        <f t="array" ref="B10:H10">DaysAndWeeks+DATE(CalendarioAño,12,1)-WEEKDAY(DATE(CalendarioAño,12,1),(WeekStart="lunes")+1)+22</f>
        <v>45648</v>
      </c>
      <c r="C10" s="35">
        <v>45649</v>
      </c>
      <c r="D10" s="33">
        <v>45650</v>
      </c>
      <c r="E10" s="33">
        <v>45651</v>
      </c>
      <c r="F10" s="33">
        <v>45652</v>
      </c>
      <c r="G10" s="33">
        <v>45653</v>
      </c>
      <c r="H10" s="33">
        <v>45654</v>
      </c>
    </row>
    <row r="11" spans="1:11" s="5" customFormat="1" ht="48" customHeight="1" x14ac:dyDescent="0.2">
      <c r="B11" s="25"/>
      <c r="C11" s="25"/>
      <c r="D11" s="84" t="s">
        <v>15</v>
      </c>
      <c r="E11" s="31" t="s">
        <v>6</v>
      </c>
      <c r="F11" s="40" t="s">
        <v>11</v>
      </c>
      <c r="G11" s="25"/>
      <c r="H11" s="25"/>
    </row>
    <row r="12" spans="1:11" s="6" customFormat="1" ht="19.5" customHeight="1" x14ac:dyDescent="0.2">
      <c r="B12" s="34">
        <f t="array" ref="B12:H12">DaysAndWeeks+DATE(CalendarioAño,12,1)-WEEKDAY(DATE(CalendarioAño,12,1),(WeekStart="lunes")+1)+29</f>
        <v>45655</v>
      </c>
      <c r="C12" s="36">
        <v>45656</v>
      </c>
      <c r="D12" s="34">
        <v>45657</v>
      </c>
      <c r="E12" s="34">
        <v>45658</v>
      </c>
      <c r="F12" s="37">
        <v>45659</v>
      </c>
      <c r="G12" s="38">
        <v>45660</v>
      </c>
      <c r="H12" s="38">
        <v>45661</v>
      </c>
    </row>
    <row r="13" spans="1:11" s="5" customFormat="1" ht="48" customHeight="1" x14ac:dyDescent="0.2">
      <c r="B13" s="24"/>
      <c r="D13" s="24"/>
      <c r="G13" s="24"/>
      <c r="H13" s="24"/>
      <c r="J13" s="30"/>
    </row>
    <row r="14" spans="1:11" s="6" customFormat="1" ht="19.5" customHeight="1" x14ac:dyDescent="0.2">
      <c r="B14" s="33">
        <f t="array" ref="B14:C14">DaysAndWeeks+DATE(CalendarioAño,12,1)-WEEKDAY(DATE(CalendarioAño,12,1),(WeekStart="lunes")+1)+36</f>
        <v>45662</v>
      </c>
      <c r="C14" s="45">
        <v>45663</v>
      </c>
      <c r="D14" s="91" t="s">
        <v>0</v>
      </c>
      <c r="E14" s="91"/>
      <c r="F14" s="91"/>
      <c r="G14" s="91"/>
      <c r="H14" s="91"/>
    </row>
    <row r="15" spans="1:11" s="5" customFormat="1" ht="48" customHeight="1" x14ac:dyDescent="0.2">
      <c r="B15" s="25"/>
      <c r="C15" s="25"/>
      <c r="D15" s="104"/>
      <c r="E15" s="104"/>
      <c r="F15" s="104"/>
      <c r="G15" s="104"/>
      <c r="H15" s="104"/>
    </row>
  </sheetData>
  <mergeCells count="3">
    <mergeCell ref="B2:D2"/>
    <mergeCell ref="D14:H14"/>
    <mergeCell ref="D15:H15"/>
  </mergeCells>
  <conditionalFormatting sqref="B12 B14:C14 D12:H12">
    <cfRule type="expression" dxfId="1" priority="2">
      <formula>AND(DAY(B12)&gt;=1,DAY(B12)&lt;=15)</formula>
    </cfRule>
  </conditionalFormatting>
  <conditionalFormatting sqref="B4:G4">
    <cfRule type="expression" dxfId="0" priority="1">
      <formula>DAY(B4)&gt;8</formula>
    </cfRule>
  </conditionalFormatting>
  <dataValidations count="8">
    <dataValidation allowBlank="1" showInputMessage="1" showErrorMessage="1" prompt="El día de la semana se determinará automáticamente" sqref="C3:H3" xr:uid="{00000000-0002-0000-0B00-000000000000}"/>
    <dataValidation allowBlank="1" showInputMessage="1" showErrorMessage="1" prompt="Calendario del mes de diciembre" sqref="A1" xr:uid="{00000000-0002-0000-0B00-000001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B00-000002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B00-000003000000}"/>
    <dataValidation allowBlank="1" showInputMessage="1" prompt="Escriba las notas del mes en la celda inferior." sqref="D14:H14" xr:uid="{00000000-0002-0000-0B00-000004000000}"/>
    <dataValidation allowBlank="1" showInputMessage="1" prompt="Escriba las notas del mes en esta celda." sqref="D15:H15" xr:uid="{00000000-0002-0000-0B00-000005000000}"/>
    <dataValidation allowBlank="1" showInputMessage="1" showErrorMessage="1" prompt="Las celdas de esta fila y las filas 7, 9, 11, 13 y 15 son para escribir notas diarias relacionadas con el día natural de la celda anterior." sqref="B5" xr:uid="{00000000-0002-0000-0B00-000006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B00-000007000000}"/>
  </dataValidations>
  <printOptions horizontalCentered="1"/>
  <pageMargins left="0.25" right="0.25" top="0.5" bottom="0.5" header="0.3" footer="0.3"/>
  <pageSetup paperSize="9" scale="98" orientation="landscape" r:id="rId1"/>
  <headerFooter differentFirst="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97501469-543E-4ECF-99B3-50F59D3BB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CC3E5D-B587-4053-A3C4-C2DF55688C1B}">
  <ds:schemaRefs>
    <ds:schemaRef ds:uri="http://schemas.microsoft.com/sharepoint/v3/contenttype/forms"/>
  </ds:schemaRefs>
</ds:datastoreItem>
</file>

<file path=customXml/itemProps3.xml><?xml version="1.0" encoding="utf-8"?>
<ds:datastoreItem xmlns:ds="http://schemas.openxmlformats.org/officeDocument/2006/customXml" ds:itemID="{13D21365-C633-41AF-AFCA-4E29F60F1391}">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39</vt:i4>
      </vt:variant>
    </vt:vector>
  </HeadingPairs>
  <TitlesOfParts>
    <vt:vector size="51" baseType="lpstr">
      <vt:lpstr>Enero</vt:lpstr>
      <vt:lpstr>Febrero</vt:lpstr>
      <vt:lpstr>Marzo</vt:lpstr>
      <vt:lpstr>Abril</vt:lpstr>
      <vt:lpstr>Mayo</vt:lpstr>
      <vt:lpstr>Junio</vt:lpstr>
      <vt:lpstr>Julio</vt:lpstr>
      <vt:lpstr>Agosto</vt:lpstr>
      <vt:lpstr>Septiembre</vt:lpstr>
      <vt:lpstr>Octubre</vt:lpstr>
      <vt:lpstr>Noviembre</vt:lpstr>
      <vt:lpstr>Diciembre</vt:lpstr>
      <vt:lpstr>Abril!Área_de_impresión</vt:lpstr>
      <vt:lpstr>Agosto!Área_de_impresión</vt:lpstr>
      <vt:lpstr>Diciembre!Área_de_impresión</vt:lpstr>
      <vt:lpstr>Enero!Área_de_impresión</vt:lpstr>
      <vt:lpstr>Febrero!Área_de_impresión</vt:lpstr>
      <vt:lpstr>Julio!Área_de_impresión</vt:lpstr>
      <vt:lpstr>Junio!Área_de_impresión</vt:lpstr>
      <vt:lpstr>Marzo!Área_de_impresión</vt:lpstr>
      <vt:lpstr>Mayo!Área_de_impresión</vt:lpstr>
      <vt:lpstr>Noviembre!Área_de_impresión</vt:lpstr>
      <vt:lpstr>Octubre!Área_de_impresión</vt:lpstr>
      <vt:lpstr>Septiembre!Área_de_impresión</vt:lpstr>
      <vt:lpstr>CalendarioAño</vt:lpstr>
      <vt:lpstr>ColumnTitleRegion1..H12.1</vt:lpstr>
      <vt:lpstr>ColumnTitleRegion1..H12.10</vt:lpstr>
      <vt:lpstr>ColumnTitleRegion1..H12.11</vt:lpstr>
      <vt:lpstr>ColumnTitleRegion1..H12.12</vt:lpstr>
      <vt:lpstr>ColumnTitleRegion1..H12.2</vt:lpstr>
      <vt:lpstr>ColumnTitleRegion1..H12.3</vt:lpstr>
      <vt:lpstr>ColumnTitleRegion1..H12.4</vt:lpstr>
      <vt:lpstr>ColumnTitleRegion1..H12.5</vt:lpstr>
      <vt:lpstr>ColumnTitleRegion1..H12.6</vt:lpstr>
      <vt:lpstr>ColumnTitleRegion1..H12.7</vt:lpstr>
      <vt:lpstr>ColumnTitleRegion1..H12.8</vt:lpstr>
      <vt:lpstr>ColumnTitleRegion1..H12.9</vt:lpstr>
      <vt:lpstr>ColumnTitleRegion2..C14.1</vt:lpstr>
      <vt:lpstr>ColumnTitleRegion2..C14.10</vt:lpstr>
      <vt:lpstr>ColumnTitleRegion2..C14.11</vt:lpstr>
      <vt:lpstr>ColumnTitleRegion2..C14.12</vt:lpstr>
      <vt:lpstr>ColumnTitleRegion2..C14.2</vt:lpstr>
      <vt:lpstr>ColumnTitleRegion2..C14.3</vt:lpstr>
      <vt:lpstr>ColumnTitleRegion2..C14.4</vt:lpstr>
      <vt:lpstr>ColumnTitleRegion2..C14.5</vt:lpstr>
      <vt:lpstr>ColumnTitleRegion2..C14.6</vt:lpstr>
      <vt:lpstr>ColumnTitleRegion2..C14.7</vt:lpstr>
      <vt:lpstr>ColumnTitleRegion2..C14.8</vt:lpstr>
      <vt:lpstr>ColumnTitleRegion2..C14.9</vt:lpstr>
      <vt:lpstr>RowTitleRegion1..K3</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2018-10-01T01:18:08Z</dcterms:created>
  <dcterms:modified xsi:type="dcterms:W3CDTF">2024-02-05T20:13:23Z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