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C:\Backups E\OCI 2024\INF. OTROS ORGANISMOS\PTEP\"/>
    </mc:Choice>
  </mc:AlternateContent>
  <xr:revisionPtr revIDLastSave="0" documentId="13_ncr:1_{69AA944E-12ED-4C9E-8FFD-C423EB3614D2}" xr6:coauthVersionLast="47" xr6:coauthVersionMax="47" xr10:uidLastSave="{00000000-0000-0000-0000-000000000000}"/>
  <workbookProtection workbookAlgorithmName="SHA-512" workbookHashValue="Fyaay3WgljMkre3uXx97BmJ/zeRS6Q4gC9t8mEJo/hn9szKYvu3HDktFAsH0j2YBj4HQo8i5RgombhiYvsHdGw==" workbookSaltValue="1JREXSEt9jSwyMYasC6m1A==" workbookSpinCount="100000" lockStructure="1"/>
  <bookViews>
    <workbookView xWindow="-120" yWindow="-120" windowWidth="29040" windowHeight="15840" firstSheet="1" activeTab="1" xr2:uid="{00000000-000D-0000-FFFF-FFFF00000000}"/>
  </bookViews>
  <sheets>
    <sheet name="PAAC-STO II CUATRIM (2)" sheetId="9" state="hidden" r:id="rId1"/>
    <sheet name=" 1. PTEP 2024 " sheetId="1" r:id="rId2"/>
    <sheet name="2.ESTRATÉGIA DE RACIONALIZACIÓN" sheetId="10" r:id="rId3"/>
    <sheet name="3.ESTRATÉGIA DE RACIONALIZACIÓN" sheetId="11" r:id="rId4"/>
    <sheet name="SEG SUIT" sheetId="15" r:id="rId5"/>
    <sheet name="4. RIESGOS DE CORRUPCIÓN" sheetId="13" r:id="rId6"/>
    <sheet name="SEG RIESGOS CORRUPCIÒN" sheetId="14" r:id="rId7"/>
  </sheets>
  <externalReferences>
    <externalReference r:id="rId8"/>
    <externalReference r:id="rId9"/>
    <externalReference r:id="rId10"/>
    <externalReference r:id="rId11"/>
    <externalReference r:id="rId12"/>
  </externalReferences>
  <definedNames>
    <definedName name="_xlnm._FilterDatabase" localSheetId="1" hidden="1">' 1. PTEP 2024 '!$C$1:$AY$207</definedName>
    <definedName name="_xlnm._FilterDatabase" localSheetId="0" hidden="1">'PAAC-STO II CUATRIM (2)'!$A$1:$V$138</definedName>
    <definedName name="Acto">[1]TABLA!$K$2:$K$8</definedName>
    <definedName name="Administrativa">[1]TABLA!$I$2:$I$13</definedName>
    <definedName name="_xlnm.Print_Area" localSheetId="1">' 1. PTEP 2024 '!$B$215:$P$240</definedName>
    <definedName name="_xlnm.Print_Area" localSheetId="0">'PAAC-STO II CUATRIM (2)'!$A$1:$R$127</definedName>
    <definedName name="Confidencialidad">'[2]  '!#REF!</definedName>
    <definedName name="Credibilidad">'[2]  '!#REF!</definedName>
    <definedName name="elemento">[1]TABLA!$F$2:$F$3</definedName>
    <definedName name="GRAT">[1]TABLA!$F$2:$F$4</definedName>
    <definedName name="hj">'[2]  '!#REF!</definedName>
    <definedName name="Legal">'[2]  '!#REF!</definedName>
    <definedName name="nivelinter">[1]TABLA!$G$5:$G$6</definedName>
    <definedName name="nivelracio">[1]TABLA!$G$2:$G$3</definedName>
    <definedName name="Operativo">'[2]  '!#REF!</definedName>
    <definedName name="Personal">'[2]  '!#REF!</definedName>
    <definedName name="respuesta">[1]TABLA!$T$2:$T$293</definedName>
  </definedNames>
  <calcPr calcId="191029"/>
</workbook>
</file>

<file path=xl/calcChain.xml><?xml version="1.0" encoding="utf-8"?>
<calcChain xmlns="http://schemas.openxmlformats.org/spreadsheetml/2006/main">
  <c r="AY162" i="13" l="1"/>
  <c r="AK162" i="13"/>
  <c r="AK161" i="13"/>
  <c r="AK160" i="13"/>
  <c r="AK159" i="13"/>
  <c r="AZ158" i="13"/>
  <c r="AY150" i="13" s="1"/>
  <c r="AK158" i="13"/>
  <c r="U158" i="13"/>
  <c r="AM158" i="13" s="1"/>
  <c r="BB158" i="13" s="1"/>
  <c r="BF158" i="13" s="1"/>
  <c r="BC158" i="13" s="1"/>
  <c r="R158" i="13"/>
  <c r="S158" i="13" s="1"/>
  <c r="M158" i="13"/>
  <c r="AY156" i="13"/>
  <c r="AK156" i="13"/>
  <c r="AK155" i="13"/>
  <c r="AK154" i="13"/>
  <c r="AK153" i="13"/>
  <c r="AZ152" i="13"/>
  <c r="AY144" i="13" s="1"/>
  <c r="AK152" i="13"/>
  <c r="U152" i="13"/>
  <c r="AM152" i="13" s="1"/>
  <c r="BB152" i="13" s="1"/>
  <c r="BF152" i="13" s="1"/>
  <c r="BC152" i="13" s="1"/>
  <c r="R152" i="13"/>
  <c r="M152" i="13"/>
  <c r="AK150" i="13"/>
  <c r="AK149" i="13"/>
  <c r="AK148" i="13"/>
  <c r="AK147" i="13"/>
  <c r="AZ146" i="13"/>
  <c r="AY138" i="13" s="1"/>
  <c r="AK146" i="13"/>
  <c r="U146" i="13"/>
  <c r="AM146" i="13" s="1"/>
  <c r="BB146" i="13" s="1"/>
  <c r="BF146" i="13" s="1"/>
  <c r="BC146" i="13" s="1"/>
  <c r="R146" i="13"/>
  <c r="S146" i="13" s="1"/>
  <c r="M146" i="13"/>
  <c r="AK144" i="13"/>
  <c r="AK143" i="13"/>
  <c r="AK142" i="13"/>
  <c r="AK141" i="13"/>
  <c r="AZ140" i="13"/>
  <c r="AY132" i="13" s="1"/>
  <c r="AK140" i="13"/>
  <c r="U140" i="13"/>
  <c r="AM140" i="13" s="1"/>
  <c r="BB140" i="13" s="1"/>
  <c r="BF140" i="13" s="1"/>
  <c r="BC140" i="13" s="1"/>
  <c r="R140" i="13"/>
  <c r="M140" i="13"/>
  <c r="AK138" i="13"/>
  <c r="AK137" i="13"/>
  <c r="AK136" i="13"/>
  <c r="AK135" i="13"/>
  <c r="AZ134" i="13"/>
  <c r="AY126" i="13" s="1"/>
  <c r="AK134" i="13"/>
  <c r="U134" i="13"/>
  <c r="AM134" i="13" s="1"/>
  <c r="BB134" i="13" s="1"/>
  <c r="BF134" i="13" s="1"/>
  <c r="BC134" i="13" s="1"/>
  <c r="R134" i="13"/>
  <c r="S134" i="13" s="1"/>
  <c r="M134" i="13"/>
  <c r="AK132" i="13"/>
  <c r="AK131" i="13"/>
  <c r="AK130" i="13"/>
  <c r="AK129" i="13"/>
  <c r="AZ128" i="13"/>
  <c r="AY120" i="13" s="1"/>
  <c r="AK128" i="13"/>
  <c r="U128" i="13"/>
  <c r="AM128" i="13" s="1"/>
  <c r="BB128" i="13" s="1"/>
  <c r="BF128" i="13" s="1"/>
  <c r="BC128" i="13" s="1"/>
  <c r="R128" i="13"/>
  <c r="M128" i="13"/>
  <c r="AK126" i="13"/>
  <c r="AK125" i="13"/>
  <c r="AK124" i="13"/>
  <c r="AK123" i="13"/>
  <c r="AZ122" i="13"/>
  <c r="AY108" i="13" s="1"/>
  <c r="AK122" i="13"/>
  <c r="U122" i="13"/>
  <c r="AM122" i="13" s="1"/>
  <c r="BB122" i="13" s="1"/>
  <c r="BF122" i="13" s="1"/>
  <c r="BC122" i="13" s="1"/>
  <c r="R122" i="13"/>
  <c r="S122" i="13" s="1"/>
  <c r="M122" i="13"/>
  <c r="AK120" i="13"/>
  <c r="AK119" i="13"/>
  <c r="AK118" i="13"/>
  <c r="AK117" i="13"/>
  <c r="AZ116" i="13"/>
  <c r="AY116" i="13"/>
  <c r="AK116" i="13"/>
  <c r="U116" i="13"/>
  <c r="AM116" i="13" s="1"/>
  <c r="BB116" i="13" s="1"/>
  <c r="BF116" i="13" s="1"/>
  <c r="BC116" i="13" s="1"/>
  <c r="R116" i="13"/>
  <c r="M116" i="13"/>
  <c r="AK114" i="13"/>
  <c r="AK113" i="13"/>
  <c r="AK112" i="13"/>
  <c r="AK111" i="13"/>
  <c r="AZ110" i="13"/>
  <c r="AY102" i="13" s="1"/>
  <c r="AK110" i="13"/>
  <c r="U110" i="13"/>
  <c r="AM110" i="13" s="1"/>
  <c r="BB110" i="13" s="1"/>
  <c r="BF110" i="13" s="1"/>
  <c r="BC110" i="13" s="1"/>
  <c r="R110" i="13"/>
  <c r="S110" i="13" s="1"/>
  <c r="M110" i="13"/>
  <c r="AK108" i="13"/>
  <c r="AK107" i="13"/>
  <c r="AK106" i="13"/>
  <c r="AK105" i="13"/>
  <c r="AZ104" i="13"/>
  <c r="AY96" i="13" s="1"/>
  <c r="BA104" i="13" s="1"/>
  <c r="AK104" i="13"/>
  <c r="U104" i="13"/>
  <c r="AM104" i="13" s="1"/>
  <c r="BB104" i="13" s="1"/>
  <c r="BF104" i="13" s="1"/>
  <c r="BC104" i="13" s="1"/>
  <c r="R104" i="13"/>
  <c r="S104" i="13" s="1"/>
  <c r="M104" i="13"/>
  <c r="AK102" i="13"/>
  <c r="AK101" i="13"/>
  <c r="AK100" i="13"/>
  <c r="AK99" i="13"/>
  <c r="AZ98" i="13"/>
  <c r="AY90" i="13" s="1"/>
  <c r="AK98" i="13"/>
  <c r="U98" i="13"/>
  <c r="AM98" i="13" s="1"/>
  <c r="BB98" i="13" s="1"/>
  <c r="BF98" i="13" s="1"/>
  <c r="BC98" i="13" s="1"/>
  <c r="R98" i="13"/>
  <c r="S98" i="13" s="1"/>
  <c r="M98" i="13"/>
  <c r="AK96" i="13"/>
  <c r="AK95" i="13"/>
  <c r="AK94" i="13"/>
  <c r="AK93" i="13"/>
  <c r="AZ92" i="13"/>
  <c r="AY84" i="13" s="1"/>
  <c r="BA92" i="13" s="1"/>
  <c r="AK92" i="13"/>
  <c r="U92" i="13"/>
  <c r="AM92" i="13" s="1"/>
  <c r="BB92" i="13" s="1"/>
  <c r="BF92" i="13" s="1"/>
  <c r="BC92" i="13" s="1"/>
  <c r="R92" i="13"/>
  <c r="M92" i="13"/>
  <c r="AK90" i="13"/>
  <c r="AK89" i="13"/>
  <c r="AK88" i="13"/>
  <c r="AK87" i="13"/>
  <c r="AZ86" i="13"/>
  <c r="AY78" i="13" s="1"/>
  <c r="AK86" i="13"/>
  <c r="U86" i="13"/>
  <c r="AM86" i="13" s="1"/>
  <c r="BB86" i="13" s="1"/>
  <c r="BF86" i="13" s="1"/>
  <c r="BC86" i="13" s="1"/>
  <c r="R86" i="13"/>
  <c r="S86" i="13" s="1"/>
  <c r="M86" i="13"/>
  <c r="AK84" i="13"/>
  <c r="AK83" i="13"/>
  <c r="AK82" i="13"/>
  <c r="AK81" i="13"/>
  <c r="AZ80" i="13"/>
  <c r="AY72" i="13" s="1"/>
  <c r="BA80" i="13" s="1"/>
  <c r="AK80" i="13"/>
  <c r="U80" i="13"/>
  <c r="AM80" i="13" s="1"/>
  <c r="BB80" i="13" s="1"/>
  <c r="BF80" i="13" s="1"/>
  <c r="BC80" i="13" s="1"/>
  <c r="R80" i="13"/>
  <c r="S80" i="13" s="1"/>
  <c r="M80" i="13"/>
  <c r="AK78" i="13"/>
  <c r="AK77" i="13"/>
  <c r="AK76" i="13"/>
  <c r="AK75" i="13"/>
  <c r="AZ74" i="13"/>
  <c r="AY66" i="13" s="1"/>
  <c r="AK74" i="13"/>
  <c r="U74" i="13"/>
  <c r="AM74" i="13" s="1"/>
  <c r="BB74" i="13" s="1"/>
  <c r="BF74" i="13" s="1"/>
  <c r="BC74" i="13" s="1"/>
  <c r="R74" i="13"/>
  <c r="S74" i="13" s="1"/>
  <c r="M74" i="13"/>
  <c r="AK72" i="13"/>
  <c r="AK71" i="13"/>
  <c r="AK70" i="13"/>
  <c r="AK69" i="13"/>
  <c r="AZ68" i="13"/>
  <c r="AY60" i="13" s="1"/>
  <c r="AK68" i="13"/>
  <c r="U68" i="13"/>
  <c r="AM68" i="13" s="1"/>
  <c r="BB68" i="13" s="1"/>
  <c r="BF68" i="13" s="1"/>
  <c r="BC68" i="13" s="1"/>
  <c r="R68" i="13"/>
  <c r="S68" i="13" s="1"/>
  <c r="M68" i="13"/>
  <c r="AK66" i="13"/>
  <c r="AK65" i="13"/>
  <c r="AK64" i="13"/>
  <c r="AK63" i="13"/>
  <c r="AZ62" i="13"/>
  <c r="AY54" i="13" s="1"/>
  <c r="BA62" i="13" s="1"/>
  <c r="AK62" i="13"/>
  <c r="U62" i="13"/>
  <c r="AM62" i="13" s="1"/>
  <c r="BB62" i="13" s="1"/>
  <c r="BF62" i="13" s="1"/>
  <c r="BC62" i="13" s="1"/>
  <c r="R62" i="13"/>
  <c r="S62" i="13" s="1"/>
  <c r="M62" i="13"/>
  <c r="AK60" i="13"/>
  <c r="AK59" i="13"/>
  <c r="AK58" i="13"/>
  <c r="AK57" i="13"/>
  <c r="AZ56" i="13"/>
  <c r="AY48" i="13" s="1"/>
  <c r="BA56" i="13" s="1"/>
  <c r="AK56" i="13"/>
  <c r="U56" i="13"/>
  <c r="AM56" i="13" s="1"/>
  <c r="BB56" i="13" s="1"/>
  <c r="BF56" i="13" s="1"/>
  <c r="BC56" i="13" s="1"/>
  <c r="R56" i="13"/>
  <c r="S56" i="13" s="1"/>
  <c r="M56" i="13"/>
  <c r="AK54" i="13"/>
  <c r="AK53" i="13"/>
  <c r="AK52" i="13"/>
  <c r="AK51" i="13"/>
  <c r="AZ50" i="13"/>
  <c r="AY42" i="13" s="1"/>
  <c r="AK50" i="13"/>
  <c r="U50" i="13"/>
  <c r="AM50" i="13" s="1"/>
  <c r="BB50" i="13" s="1"/>
  <c r="BF50" i="13" s="1"/>
  <c r="BC50" i="13" s="1"/>
  <c r="R50" i="13"/>
  <c r="S50" i="13" s="1"/>
  <c r="M50" i="13"/>
  <c r="AK48" i="13"/>
  <c r="AK47" i="13"/>
  <c r="AK46" i="13"/>
  <c r="AK45" i="13"/>
  <c r="AZ44" i="13"/>
  <c r="AY36" i="13" s="1"/>
  <c r="BA44" i="13" s="1"/>
  <c r="AK44" i="13"/>
  <c r="U44" i="13"/>
  <c r="AM44" i="13" s="1"/>
  <c r="BB44" i="13" s="1"/>
  <c r="BF44" i="13" s="1"/>
  <c r="BC44" i="13" s="1"/>
  <c r="R44" i="13"/>
  <c r="M44" i="13"/>
  <c r="AK42" i="13"/>
  <c r="AK41" i="13"/>
  <c r="AK40" i="13"/>
  <c r="AK39" i="13"/>
  <c r="AZ38" i="13"/>
  <c r="AY30" i="13" s="1"/>
  <c r="AK38" i="13"/>
  <c r="W38" i="13"/>
  <c r="U38" i="13"/>
  <c r="AM38" i="13" s="1"/>
  <c r="BB38" i="13" s="1"/>
  <c r="BF38" i="13" s="1"/>
  <c r="BC38" i="13" s="1"/>
  <c r="R38" i="13"/>
  <c r="M38" i="13"/>
  <c r="AK36" i="13"/>
  <c r="AK35" i="13"/>
  <c r="AK34" i="13"/>
  <c r="AK33" i="13"/>
  <c r="AZ32" i="13"/>
  <c r="AY24" i="13" s="1"/>
  <c r="BA32" i="13" s="1"/>
  <c r="AK32" i="13"/>
  <c r="U32" i="13"/>
  <c r="AM32" i="13" s="1"/>
  <c r="BB32" i="13" s="1"/>
  <c r="BF32" i="13" s="1"/>
  <c r="R32" i="13"/>
  <c r="S32" i="13" s="1"/>
  <c r="M32" i="13"/>
  <c r="AK30" i="13"/>
  <c r="AK29" i="13"/>
  <c r="AK28" i="13"/>
  <c r="AK27" i="13"/>
  <c r="AZ26" i="13"/>
  <c r="AY18" i="13" s="1"/>
  <c r="AY26" i="13"/>
  <c r="AK26" i="13"/>
  <c r="U26" i="13"/>
  <c r="AM26" i="13" s="1"/>
  <c r="BB26" i="13" s="1"/>
  <c r="BF26" i="13" s="1"/>
  <c r="BC26" i="13" s="1"/>
  <c r="R26" i="13"/>
  <c r="M26" i="13"/>
  <c r="AK24" i="13"/>
  <c r="AK23" i="13"/>
  <c r="AK22" i="13"/>
  <c r="AK21" i="13"/>
  <c r="AZ20" i="13"/>
  <c r="AY12" i="13" s="1"/>
  <c r="AK20" i="13"/>
  <c r="W20" i="13"/>
  <c r="U20" i="13"/>
  <c r="R20" i="13"/>
  <c r="S20" i="13" s="1"/>
  <c r="M20" i="13"/>
  <c r="V92" i="13" l="1"/>
  <c r="BM92" i="13" s="1"/>
  <c r="V38" i="13"/>
  <c r="BM42" i="13" s="1"/>
  <c r="V56" i="13"/>
  <c r="BK59" i="13" s="1"/>
  <c r="V80" i="13"/>
  <c r="BM80" i="13" s="1"/>
  <c r="S92" i="13"/>
  <c r="S38" i="13"/>
  <c r="V110" i="13"/>
  <c r="BL114" i="13" s="1"/>
  <c r="BD86" i="13"/>
  <c r="BG86" i="13" s="1"/>
  <c r="V26" i="13"/>
  <c r="BM26" i="13" s="1"/>
  <c r="V68" i="13"/>
  <c r="BM70" i="13" s="1"/>
  <c r="V86" i="13"/>
  <c r="BK87" i="13" s="1"/>
  <c r="V116" i="13"/>
  <c r="BL118" i="13" s="1"/>
  <c r="V44" i="13"/>
  <c r="BM46" i="13" s="1"/>
  <c r="BD50" i="13"/>
  <c r="BG50" i="13" s="1"/>
  <c r="BD74" i="13"/>
  <c r="BG74" i="13" s="1"/>
  <c r="V20" i="13"/>
  <c r="BM21" i="13" s="1"/>
  <c r="S44" i="13"/>
  <c r="V104" i="13"/>
  <c r="BM104" i="13" s="1"/>
  <c r="S116" i="13"/>
  <c r="BD158" i="13"/>
  <c r="BG158" i="13" s="1"/>
  <c r="V50" i="13"/>
  <c r="V98" i="13"/>
  <c r="BK101" i="13" s="1"/>
  <c r="BD122" i="13"/>
  <c r="BG122" i="13" s="1"/>
  <c r="AY114" i="13"/>
  <c r="BD128" i="13" s="1"/>
  <c r="BG128" i="13" s="1"/>
  <c r="BA20" i="13"/>
  <c r="BD32" i="13"/>
  <c r="BG32" i="13" s="1"/>
  <c r="BC32" i="13"/>
  <c r="BD38" i="13"/>
  <c r="BA38" i="13"/>
  <c r="BD26" i="13"/>
  <c r="BG26" i="13" s="1"/>
  <c r="BA26" i="13"/>
  <c r="V32" i="13"/>
  <c r="BD44" i="13"/>
  <c r="BG44" i="13" s="1"/>
  <c r="AM20" i="13"/>
  <c r="BB20" i="13" s="1"/>
  <c r="BF20" i="13" s="1"/>
  <c r="BC20" i="13" s="1"/>
  <c r="S26" i="13"/>
  <c r="BD80" i="13"/>
  <c r="BD152" i="13"/>
  <c r="BG152" i="13" s="1"/>
  <c r="BA152" i="13"/>
  <c r="BD56" i="13"/>
  <c r="BG56" i="13" s="1"/>
  <c r="V62" i="13"/>
  <c r="BA74" i="13"/>
  <c r="BD92" i="13"/>
  <c r="BG92" i="13" s="1"/>
  <c r="BD104" i="13"/>
  <c r="BD110" i="13"/>
  <c r="BA110" i="13"/>
  <c r="BD98" i="13"/>
  <c r="BL101" i="13" s="1"/>
  <c r="BA98" i="13"/>
  <c r="V128" i="13"/>
  <c r="S128" i="13"/>
  <c r="BD134" i="13"/>
  <c r="BG134" i="13" s="1"/>
  <c r="BA134" i="13"/>
  <c r="BD68" i="13"/>
  <c r="BA86" i="13"/>
  <c r="V140" i="13"/>
  <c r="S140" i="13"/>
  <c r="BD146" i="13"/>
  <c r="BG146" i="13" s="1"/>
  <c r="BA146" i="13"/>
  <c r="BA50" i="13"/>
  <c r="BA68" i="13"/>
  <c r="V74" i="13"/>
  <c r="V152" i="13"/>
  <c r="S152" i="13"/>
  <c r="BD62" i="13"/>
  <c r="BG62" i="13" s="1"/>
  <c r="BD140" i="13"/>
  <c r="BG140" i="13" s="1"/>
  <c r="BA140" i="13"/>
  <c r="BA116" i="13"/>
  <c r="V122" i="13"/>
  <c r="V134" i="13"/>
  <c r="V146" i="13"/>
  <c r="V158" i="13"/>
  <c r="BD116" i="13"/>
  <c r="BA122" i="13"/>
  <c r="BA158" i="13"/>
  <c r="BM117" i="13" l="1"/>
  <c r="BI112" i="13"/>
  <c r="BL42" i="13"/>
  <c r="BM50" i="13"/>
  <c r="BI80" i="13"/>
  <c r="BL110" i="13"/>
  <c r="BL81" i="13"/>
  <c r="BJ101" i="13"/>
  <c r="BI113" i="13"/>
  <c r="BM84" i="13"/>
  <c r="BJ111" i="13"/>
  <c r="BM110" i="13"/>
  <c r="BI81" i="13"/>
  <c r="BI52" i="13"/>
  <c r="BK110" i="13"/>
  <c r="BM114" i="13"/>
  <c r="BI114" i="13"/>
  <c r="BL112" i="13"/>
  <c r="BJ53" i="13"/>
  <c r="BL113" i="13"/>
  <c r="BL111" i="13"/>
  <c r="BJ113" i="13"/>
  <c r="BI111" i="13"/>
  <c r="BK114" i="13"/>
  <c r="BJ110" i="13"/>
  <c r="BJ99" i="13"/>
  <c r="BJ112" i="13"/>
  <c r="BI100" i="13"/>
  <c r="BJ114" i="13"/>
  <c r="BI84" i="13"/>
  <c r="BK88" i="13"/>
  <c r="BA128" i="13"/>
  <c r="BK89" i="13"/>
  <c r="BJ89" i="13"/>
  <c r="BM111" i="13"/>
  <c r="BJ83" i="13"/>
  <c r="BL50" i="13"/>
  <c r="BM87" i="13"/>
  <c r="BJ88" i="13"/>
  <c r="BK86" i="13"/>
  <c r="BK84" i="13"/>
  <c r="BK112" i="13"/>
  <c r="BK113" i="13"/>
  <c r="BI118" i="13"/>
  <c r="BL83" i="13"/>
  <c r="BI99" i="13"/>
  <c r="BK118" i="13"/>
  <c r="BJ81" i="13"/>
  <c r="BJ84" i="13"/>
  <c r="BM90" i="13"/>
  <c r="BI116" i="13"/>
  <c r="BI117" i="13"/>
  <c r="BK81" i="13"/>
  <c r="BM52" i="13"/>
  <c r="BK98" i="13"/>
  <c r="BL80" i="13"/>
  <c r="BM82" i="13"/>
  <c r="BM119" i="13"/>
  <c r="BI101" i="13"/>
  <c r="BL117" i="13"/>
  <c r="BL119" i="13"/>
  <c r="BL102" i="13"/>
  <c r="BJ82" i="13"/>
  <c r="BJ80" i="13"/>
  <c r="BI82" i="13"/>
  <c r="BJ86" i="13"/>
  <c r="BL26" i="13"/>
  <c r="BI102" i="13"/>
  <c r="BL86" i="13"/>
  <c r="BL98" i="13"/>
  <c r="BK83" i="13"/>
  <c r="BL82" i="13"/>
  <c r="BI87" i="13"/>
  <c r="BK80" i="13"/>
  <c r="BL89" i="13"/>
  <c r="BM89" i="13"/>
  <c r="BL40" i="13"/>
  <c r="BL57" i="13"/>
  <c r="BJ92" i="13"/>
  <c r="BI89" i="13"/>
  <c r="BK90" i="13"/>
  <c r="BL58" i="13"/>
  <c r="BK28" i="13"/>
  <c r="BM88" i="13"/>
  <c r="BJ87" i="13"/>
  <c r="BM86" i="13"/>
  <c r="BK29" i="13"/>
  <c r="BI86" i="13"/>
  <c r="BJ90" i="13"/>
  <c r="BJ107" i="13"/>
  <c r="BL88" i="13"/>
  <c r="BI88" i="13"/>
  <c r="BJ26" i="13"/>
  <c r="BI72" i="13"/>
  <c r="BJ68" i="13"/>
  <c r="BL87" i="13"/>
  <c r="BL90" i="13"/>
  <c r="BL30" i="13"/>
  <c r="BI54" i="13"/>
  <c r="BJ93" i="13"/>
  <c r="BI90" i="13"/>
  <c r="BI29" i="13"/>
  <c r="BK46" i="13"/>
  <c r="BM51" i="13"/>
  <c r="BK41" i="13"/>
  <c r="BJ51" i="13"/>
  <c r="BI42" i="13"/>
  <c r="BK45" i="13"/>
  <c r="BL120" i="13"/>
  <c r="BK53" i="13"/>
  <c r="BJ39" i="13"/>
  <c r="BJ50" i="13"/>
  <c r="BI40" i="13"/>
  <c r="BK92" i="13"/>
  <c r="BJ42" i="13"/>
  <c r="BL39" i="13"/>
  <c r="BJ29" i="13"/>
  <c r="BJ27" i="13"/>
  <c r="BL45" i="13"/>
  <c r="BL54" i="13"/>
  <c r="BM38" i="13"/>
  <c r="BI41" i="13"/>
  <c r="BJ38" i="13"/>
  <c r="BI28" i="13"/>
  <c r="BI26" i="13"/>
  <c r="BK44" i="13"/>
  <c r="BL104" i="13"/>
  <c r="BL105" i="13"/>
  <c r="BI119" i="13"/>
  <c r="BL52" i="13"/>
  <c r="BL53" i="13"/>
  <c r="BL41" i="13"/>
  <c r="BL72" i="13"/>
  <c r="BK54" i="13"/>
  <c r="BM83" i="13"/>
  <c r="BM39" i="13"/>
  <c r="BM53" i="13"/>
  <c r="BJ28" i="13"/>
  <c r="BM28" i="13"/>
  <c r="BL44" i="13"/>
  <c r="BI51" i="13"/>
  <c r="BK52" i="13"/>
  <c r="BK50" i="13"/>
  <c r="BJ40" i="13"/>
  <c r="BL68" i="13"/>
  <c r="BI53" i="13"/>
  <c r="BK38" i="13"/>
  <c r="BM30" i="13"/>
  <c r="BL27" i="13"/>
  <c r="BM44" i="13"/>
  <c r="BJ54" i="13"/>
  <c r="BJ70" i="13"/>
  <c r="BL51" i="13"/>
  <c r="BI120" i="13"/>
  <c r="BJ56" i="13"/>
  <c r="BK117" i="13"/>
  <c r="BJ117" i="13"/>
  <c r="BK106" i="13"/>
  <c r="BK51" i="13"/>
  <c r="BJ52" i="13"/>
  <c r="BM54" i="13"/>
  <c r="BM72" i="13"/>
  <c r="BI50" i="13"/>
  <c r="BJ94" i="13"/>
  <c r="BK26" i="13"/>
  <c r="BI27" i="13"/>
  <c r="BJ46" i="13"/>
  <c r="BK100" i="13"/>
  <c r="BI108" i="13"/>
  <c r="BM120" i="13"/>
  <c r="BM107" i="13"/>
  <c r="BK119" i="13"/>
  <c r="BJ106" i="13"/>
  <c r="BJ120" i="13"/>
  <c r="BK95" i="13"/>
  <c r="BI94" i="13"/>
  <c r="BG110" i="13"/>
  <c r="BK111" i="13"/>
  <c r="BI110" i="13"/>
  <c r="BM112" i="13"/>
  <c r="BM68" i="13"/>
  <c r="BK69" i="13"/>
  <c r="BM96" i="13"/>
  <c r="BI96" i="13"/>
  <c r="BG80" i="13"/>
  <c r="BM81" i="13"/>
  <c r="BL84" i="13"/>
  <c r="BK82" i="13"/>
  <c r="BM59" i="13"/>
  <c r="BI60" i="13"/>
  <c r="BL60" i="13"/>
  <c r="BM58" i="13"/>
  <c r="BM27" i="13"/>
  <c r="BL29" i="13"/>
  <c r="BL28" i="13"/>
  <c r="BI48" i="13"/>
  <c r="BJ44" i="13"/>
  <c r="BJ45" i="13"/>
  <c r="BI132" i="13"/>
  <c r="BL129" i="13"/>
  <c r="BJ128" i="13"/>
  <c r="BM130" i="13"/>
  <c r="BK129" i="13"/>
  <c r="BI128" i="13"/>
  <c r="BL130" i="13"/>
  <c r="BJ129" i="13"/>
  <c r="BM131" i="13"/>
  <c r="BK130" i="13"/>
  <c r="BI129" i="13"/>
  <c r="BM132" i="13"/>
  <c r="BL131" i="13"/>
  <c r="BJ130" i="13"/>
  <c r="BL132" i="13"/>
  <c r="BK131" i="13"/>
  <c r="BI130" i="13"/>
  <c r="BM128" i="13"/>
  <c r="BJ132" i="13"/>
  <c r="BI131" i="13"/>
  <c r="BM129" i="13"/>
  <c r="BK128" i="13"/>
  <c r="BK132" i="13"/>
  <c r="BJ131" i="13"/>
  <c r="BL128" i="13"/>
  <c r="BG104" i="13"/>
  <c r="BL108" i="13"/>
  <c r="BK107" i="13"/>
  <c r="BI106" i="13"/>
  <c r="BJ116" i="13"/>
  <c r="BM118" i="13"/>
  <c r="BJ104" i="13"/>
  <c r="BM98" i="13"/>
  <c r="BJ118" i="13"/>
  <c r="BI105" i="13"/>
  <c r="BM116" i="13"/>
  <c r="BL99" i="13"/>
  <c r="BL100" i="13"/>
  <c r="BM78" i="13"/>
  <c r="BL77" i="13"/>
  <c r="BJ76" i="13"/>
  <c r="BL78" i="13"/>
  <c r="BK77" i="13"/>
  <c r="BI76" i="13"/>
  <c r="BM74" i="13"/>
  <c r="BK78" i="13"/>
  <c r="BJ77" i="13"/>
  <c r="BL74" i="13"/>
  <c r="BI78" i="13"/>
  <c r="BL75" i="13"/>
  <c r="BJ74" i="13"/>
  <c r="BL76" i="13"/>
  <c r="BJ75" i="13"/>
  <c r="BM77" i="13"/>
  <c r="BI75" i="13"/>
  <c r="BI77" i="13"/>
  <c r="BK74" i="13"/>
  <c r="BM76" i="13"/>
  <c r="BI74" i="13"/>
  <c r="BK76" i="13"/>
  <c r="BJ78" i="13"/>
  <c r="BK75" i="13"/>
  <c r="BM75" i="13"/>
  <c r="BK94" i="13"/>
  <c r="BL96" i="13"/>
  <c r="BI93" i="13"/>
  <c r="BJ71" i="13"/>
  <c r="BM113" i="13"/>
  <c r="BL94" i="13"/>
  <c r="BM93" i="13"/>
  <c r="BM57" i="13"/>
  <c r="BJ60" i="13"/>
  <c r="BJ59" i="13"/>
  <c r="BJ30" i="13"/>
  <c r="BK27" i="13"/>
  <c r="BM47" i="13"/>
  <c r="BI47" i="13"/>
  <c r="BK47" i="13"/>
  <c r="BK39" i="13"/>
  <c r="BJ41" i="13"/>
  <c r="BM40" i="13"/>
  <c r="BG38" i="13"/>
  <c r="BM41" i="13"/>
  <c r="BK40" i="13"/>
  <c r="BI39" i="13"/>
  <c r="BK42" i="13"/>
  <c r="BI38" i="13"/>
  <c r="BL38" i="13"/>
  <c r="BM102" i="13"/>
  <c r="BL106" i="13"/>
  <c r="BG116" i="13"/>
  <c r="BL116" i="13"/>
  <c r="BK120" i="13"/>
  <c r="BJ119" i="13"/>
  <c r="BJ102" i="13"/>
  <c r="BJ98" i="13"/>
  <c r="BK116" i="13"/>
  <c r="BM71" i="13"/>
  <c r="BM69" i="13"/>
  <c r="BK70" i="13"/>
  <c r="BK71" i="13"/>
  <c r="BJ69" i="13"/>
  <c r="BI69" i="13"/>
  <c r="BK68" i="13"/>
  <c r="BI71" i="13"/>
  <c r="BI70" i="13"/>
  <c r="BG68" i="13"/>
  <c r="BJ72" i="13"/>
  <c r="BK72" i="13"/>
  <c r="BL69" i="13"/>
  <c r="BL92" i="13"/>
  <c r="BI92" i="13"/>
  <c r="BI95" i="13"/>
  <c r="BI57" i="13"/>
  <c r="BJ58" i="13"/>
  <c r="BM95" i="13"/>
  <c r="BI45" i="13"/>
  <c r="BK48" i="13"/>
  <c r="BM48" i="13"/>
  <c r="BM106" i="13"/>
  <c r="BJ105" i="13"/>
  <c r="BM162" i="13"/>
  <c r="BL161" i="13"/>
  <c r="BJ160" i="13"/>
  <c r="BL162" i="13"/>
  <c r="BK161" i="13"/>
  <c r="BI160" i="13"/>
  <c r="BM158" i="13"/>
  <c r="BK162" i="13"/>
  <c r="BJ161" i="13"/>
  <c r="BL158" i="13"/>
  <c r="BJ162" i="13"/>
  <c r="BI161" i="13"/>
  <c r="BM159" i="13"/>
  <c r="BK158" i="13"/>
  <c r="BI162" i="13"/>
  <c r="BL159" i="13"/>
  <c r="BJ158" i="13"/>
  <c r="BM160" i="13"/>
  <c r="BK159" i="13"/>
  <c r="BI158" i="13"/>
  <c r="BM161" i="13"/>
  <c r="BK160" i="13"/>
  <c r="BI159" i="13"/>
  <c r="BL160" i="13"/>
  <c r="BJ159" i="13"/>
  <c r="BG98" i="13"/>
  <c r="BM100" i="13"/>
  <c r="BK99" i="13"/>
  <c r="BI98" i="13"/>
  <c r="BJ95" i="13"/>
  <c r="BK93" i="13"/>
  <c r="BJ96" i="13"/>
  <c r="BL56" i="13"/>
  <c r="BK60" i="13"/>
  <c r="BL59" i="13"/>
  <c r="BI107" i="13"/>
  <c r="BJ100" i="13"/>
  <c r="BK105" i="13"/>
  <c r="BK102" i="13"/>
  <c r="BM99" i="13"/>
  <c r="BM150" i="13"/>
  <c r="BL149" i="13"/>
  <c r="BJ148" i="13"/>
  <c r="BL150" i="13"/>
  <c r="BK149" i="13"/>
  <c r="BI148" i="13"/>
  <c r="BM146" i="13"/>
  <c r="BK150" i="13"/>
  <c r="BJ149" i="13"/>
  <c r="BL146" i="13"/>
  <c r="BJ150" i="13"/>
  <c r="BI149" i="13"/>
  <c r="BM147" i="13"/>
  <c r="BK146" i="13"/>
  <c r="BI150" i="13"/>
  <c r="BL147" i="13"/>
  <c r="BJ146" i="13"/>
  <c r="BM148" i="13"/>
  <c r="BK147" i="13"/>
  <c r="BI146" i="13"/>
  <c r="BM149" i="13"/>
  <c r="BK148" i="13"/>
  <c r="BI147" i="13"/>
  <c r="BJ147" i="13"/>
  <c r="BL148" i="13"/>
  <c r="BI144" i="13"/>
  <c r="BL141" i="13"/>
  <c r="BJ140" i="13"/>
  <c r="BM142" i="13"/>
  <c r="BK141" i="13"/>
  <c r="BI140" i="13"/>
  <c r="BL142" i="13"/>
  <c r="BJ141" i="13"/>
  <c r="BM143" i="13"/>
  <c r="BK142" i="13"/>
  <c r="BI141" i="13"/>
  <c r="BM144" i="13"/>
  <c r="BL143" i="13"/>
  <c r="BJ142" i="13"/>
  <c r="BL144" i="13"/>
  <c r="BK143" i="13"/>
  <c r="BI142" i="13"/>
  <c r="BM140" i="13"/>
  <c r="BJ144" i="13"/>
  <c r="BI143" i="13"/>
  <c r="BM141" i="13"/>
  <c r="BK140" i="13"/>
  <c r="BK144" i="13"/>
  <c r="BJ143" i="13"/>
  <c r="BL140" i="13"/>
  <c r="BL71" i="13"/>
  <c r="BM66" i="13"/>
  <c r="BL65" i="13"/>
  <c r="BJ64" i="13"/>
  <c r="BL66" i="13"/>
  <c r="BK65" i="13"/>
  <c r="BI64" i="13"/>
  <c r="BM62" i="13"/>
  <c r="BI66" i="13"/>
  <c r="BL63" i="13"/>
  <c r="BJ62" i="13"/>
  <c r="BI65" i="13"/>
  <c r="BJ63" i="13"/>
  <c r="BI63" i="13"/>
  <c r="BK66" i="13"/>
  <c r="BM64" i="13"/>
  <c r="BJ66" i="13"/>
  <c r="BL64" i="13"/>
  <c r="BL62" i="13"/>
  <c r="BK64" i="13"/>
  <c r="BK62" i="13"/>
  <c r="BI62" i="13"/>
  <c r="BJ65" i="13"/>
  <c r="BK63" i="13"/>
  <c r="BM65" i="13"/>
  <c r="BM63" i="13"/>
  <c r="BK96" i="13"/>
  <c r="BM94" i="13"/>
  <c r="BI58" i="13"/>
  <c r="BK56" i="13"/>
  <c r="BM60" i="13"/>
  <c r="BK30" i="13"/>
  <c r="BM29" i="13"/>
  <c r="BI30" i="13"/>
  <c r="BI44" i="13"/>
  <c r="BM45" i="13"/>
  <c r="BI46" i="13"/>
  <c r="BM105" i="13"/>
  <c r="BI104" i="13"/>
  <c r="BM108" i="13"/>
  <c r="BM138" i="13"/>
  <c r="BL137" i="13"/>
  <c r="BJ136" i="13"/>
  <c r="BL138" i="13"/>
  <c r="BK137" i="13"/>
  <c r="BI136" i="13"/>
  <c r="BM134" i="13"/>
  <c r="BK138" i="13"/>
  <c r="BJ137" i="13"/>
  <c r="BL134" i="13"/>
  <c r="BJ138" i="13"/>
  <c r="BI137" i="13"/>
  <c r="BM135" i="13"/>
  <c r="BK134" i="13"/>
  <c r="BI138" i="13"/>
  <c r="BL135" i="13"/>
  <c r="BJ134" i="13"/>
  <c r="BM136" i="13"/>
  <c r="BK135" i="13"/>
  <c r="BI134" i="13"/>
  <c r="BM137" i="13"/>
  <c r="BK136" i="13"/>
  <c r="BI135" i="13"/>
  <c r="BJ135" i="13"/>
  <c r="BL136" i="13"/>
  <c r="BJ108" i="13"/>
  <c r="BI156" i="13"/>
  <c r="BL153" i="13"/>
  <c r="BJ152" i="13"/>
  <c r="BM154" i="13"/>
  <c r="BK153" i="13"/>
  <c r="BI152" i="13"/>
  <c r="BL154" i="13"/>
  <c r="BJ153" i="13"/>
  <c r="BM155" i="13"/>
  <c r="BK154" i="13"/>
  <c r="BI153" i="13"/>
  <c r="BM156" i="13"/>
  <c r="BL155" i="13"/>
  <c r="BJ154" i="13"/>
  <c r="BL156" i="13"/>
  <c r="BK155" i="13"/>
  <c r="BI154" i="13"/>
  <c r="BM152" i="13"/>
  <c r="BJ156" i="13"/>
  <c r="BI155" i="13"/>
  <c r="BM153" i="13"/>
  <c r="BK152" i="13"/>
  <c r="BJ155" i="13"/>
  <c r="BL152" i="13"/>
  <c r="BK156" i="13"/>
  <c r="BL35" i="13"/>
  <c r="BM36" i="13"/>
  <c r="BJ34" i="13"/>
  <c r="BL36" i="13"/>
  <c r="BK35" i="13"/>
  <c r="BI34" i="13"/>
  <c r="BM32" i="13"/>
  <c r="BM34" i="13"/>
  <c r="BK36" i="13"/>
  <c r="BJ35" i="13"/>
  <c r="BL32" i="13"/>
  <c r="BJ36" i="13"/>
  <c r="BI35" i="13"/>
  <c r="BM33" i="13"/>
  <c r="BK32" i="13"/>
  <c r="BI36" i="13"/>
  <c r="BL33" i="13"/>
  <c r="BJ32" i="13"/>
  <c r="BI32" i="13"/>
  <c r="BL34" i="13"/>
  <c r="BJ33" i="13"/>
  <c r="BM35" i="13"/>
  <c r="BK34" i="13"/>
  <c r="BI33" i="13"/>
  <c r="BK33" i="13"/>
  <c r="BM56" i="13"/>
  <c r="BJ57" i="13"/>
  <c r="BI56" i="13"/>
  <c r="BJ47" i="13"/>
  <c r="BL47" i="13"/>
  <c r="BD20" i="13"/>
  <c r="BK104" i="13"/>
  <c r="BL107" i="13"/>
  <c r="BM126" i="13"/>
  <c r="BL125" i="13"/>
  <c r="BJ124" i="13"/>
  <c r="BL126" i="13"/>
  <c r="BK125" i="13"/>
  <c r="BI124" i="13"/>
  <c r="BM122" i="13"/>
  <c r="BK126" i="13"/>
  <c r="BJ125" i="13"/>
  <c r="BL122" i="13"/>
  <c r="BJ126" i="13"/>
  <c r="BI125" i="13"/>
  <c r="BM123" i="13"/>
  <c r="BK122" i="13"/>
  <c r="BI126" i="13"/>
  <c r="BL123" i="13"/>
  <c r="BJ122" i="13"/>
  <c r="BM124" i="13"/>
  <c r="BK123" i="13"/>
  <c r="BI122" i="13"/>
  <c r="BM125" i="13"/>
  <c r="BK124" i="13"/>
  <c r="BI123" i="13"/>
  <c r="BL124" i="13"/>
  <c r="BJ123" i="13"/>
  <c r="BK108" i="13"/>
  <c r="BM101" i="13"/>
  <c r="BL70" i="13"/>
  <c r="BI68" i="13"/>
  <c r="BL95" i="13"/>
  <c r="BL93" i="13"/>
  <c r="BK58" i="13"/>
  <c r="BI59" i="13"/>
  <c r="BK57" i="13"/>
  <c r="BI83" i="13"/>
  <c r="BJ48" i="13"/>
  <c r="BL48" i="13"/>
  <c r="BL46" i="13"/>
  <c r="BG20" i="13" l="1"/>
  <c r="BL22" i="13"/>
  <c r="BL24" i="13"/>
  <c r="BI23" i="13"/>
  <c r="BM20" i="13"/>
  <c r="BJ21" i="13"/>
  <c r="BK23" i="13"/>
  <c r="BM23" i="13"/>
  <c r="BI22" i="13"/>
  <c r="BK20" i="13"/>
  <c r="BK22" i="13"/>
  <c r="BK24" i="13"/>
  <c r="BI24" i="13"/>
  <c r="BI21" i="13"/>
  <c r="BJ23" i="13"/>
  <c r="BJ20" i="13"/>
  <c r="BM24" i="13"/>
  <c r="BL20" i="13"/>
  <c r="BM22" i="13"/>
  <c r="BL23" i="13"/>
  <c r="BL21" i="13"/>
  <c r="BK21" i="13"/>
  <c r="BJ22" i="13"/>
  <c r="BJ24" i="13"/>
  <c r="BI2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Mireya Reyes</author>
  </authors>
  <commentList>
    <comment ref="B35" authorId="0" shapeId="0" xr:uid="{00000000-0006-0000-0000-000001000000}">
      <text>
        <r>
          <rPr>
            <b/>
            <sz val="9"/>
            <color indexed="81"/>
            <rFont val="Tahoma"/>
            <family val="2"/>
          </rPr>
          <t>Mireya Reyes:</t>
        </r>
        <r>
          <rPr>
            <sz val="9"/>
            <color indexed="81"/>
            <rFont val="Tahoma"/>
            <family val="2"/>
          </rPr>
          <t xml:space="preserve">
Revisar si es esta la meta estrategica o cual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Oscar Eduardo Enciso Guzmán</author>
    <author>ADMDIN12</author>
  </authors>
  <commentList>
    <comment ref="C14" authorId="0" shapeId="0" xr:uid="{16CD2079-BA66-4070-8D50-32E67954A44E}">
      <text>
        <r>
          <rPr>
            <b/>
            <sz val="10"/>
            <color indexed="81"/>
            <rFont val="Arial Narrow"/>
            <family val="2"/>
          </rPr>
          <t>Oscar Eduardo Enciso Guzmán:</t>
        </r>
        <r>
          <rPr>
            <sz val="10"/>
            <color indexed="81"/>
            <rFont val="Arial Narrow"/>
            <family val="2"/>
          </rPr>
          <t xml:space="preserve">
</t>
        </r>
        <r>
          <rPr>
            <b/>
            <sz val="12"/>
            <color indexed="81"/>
            <rFont val="Arial Narrow"/>
            <family val="2"/>
          </rPr>
          <t xml:space="preserve">3.1 </t>
        </r>
        <r>
          <rPr>
            <sz val="12"/>
            <color indexed="81"/>
            <rFont val="Arial Narrow"/>
            <family val="2"/>
          </rPr>
          <t>Numero de riesgo</t>
        </r>
        <r>
          <rPr>
            <sz val="10"/>
            <color indexed="81"/>
            <rFont val="Arial Narrow"/>
            <family val="2"/>
          </rPr>
          <t xml:space="preserve"> </t>
        </r>
      </text>
    </comment>
    <comment ref="D14" authorId="0" shapeId="0" xr:uid="{A61544A6-ED00-4879-8B50-AB99D33F2D3D}">
      <text>
        <r>
          <rPr>
            <b/>
            <sz val="9"/>
            <color indexed="81"/>
            <rFont val="Tahoma"/>
            <family val="2"/>
          </rPr>
          <t xml:space="preserve">Oscar Eduardo Enciso Guzmán:
</t>
        </r>
        <r>
          <rPr>
            <sz val="9"/>
            <color indexed="81"/>
            <rFont val="Tahoma"/>
            <family val="2"/>
          </rPr>
          <t xml:space="preserve">
</t>
        </r>
        <r>
          <rPr>
            <b/>
            <sz val="12"/>
            <color indexed="81"/>
            <rFont val="Arial Narrow"/>
            <family val="2"/>
          </rPr>
          <t>3.2</t>
        </r>
        <r>
          <rPr>
            <sz val="12"/>
            <color indexed="81"/>
            <rFont val="Arial Narrow"/>
            <family val="2"/>
          </rPr>
          <t xml:space="preserve">
Elija una opción de la lista desplegable</t>
        </r>
      </text>
    </comment>
    <comment ref="E14" authorId="0" shapeId="0" xr:uid="{C10F8D35-4510-443C-A349-F24172F7091A}">
      <text>
        <r>
          <rPr>
            <b/>
            <sz val="9"/>
            <color indexed="81"/>
            <rFont val="Tahoma"/>
            <family val="2"/>
          </rPr>
          <t>Oscar Eduardo Enciso Guzmán:</t>
        </r>
        <r>
          <rPr>
            <sz val="9"/>
            <color indexed="81"/>
            <rFont val="Tahoma"/>
            <family val="2"/>
          </rPr>
          <t xml:space="preserve">
</t>
        </r>
        <r>
          <rPr>
            <sz val="12"/>
            <color indexed="81"/>
            <rFont val="Arial Narrow"/>
            <family val="2"/>
          </rPr>
          <t xml:space="preserve">
</t>
        </r>
        <r>
          <rPr>
            <b/>
            <sz val="12"/>
            <color indexed="81"/>
            <rFont val="Arial Narrow"/>
            <family val="2"/>
          </rPr>
          <t>3.3</t>
        </r>
        <r>
          <rPr>
            <sz val="12"/>
            <color indexed="81"/>
            <rFont val="Arial Narrow"/>
            <family val="2"/>
          </rPr>
          <t xml:space="preserve"> Seleccione según corresponda al Proceso</t>
        </r>
        <r>
          <rPr>
            <sz val="9"/>
            <color indexed="81"/>
            <rFont val="Tahoma"/>
            <family val="2"/>
          </rPr>
          <t xml:space="preserve"> </t>
        </r>
      </text>
    </comment>
    <comment ref="F14" authorId="0" shapeId="0" xr:uid="{25866944-F354-4CC9-9929-4FB4C651FCDE}">
      <text>
        <r>
          <rPr>
            <b/>
            <sz val="9"/>
            <color indexed="81"/>
            <rFont val="Tahoma"/>
            <family val="2"/>
          </rPr>
          <t>Oscar Eduardo Enciso Guzmán:</t>
        </r>
        <r>
          <rPr>
            <sz val="9"/>
            <color indexed="81"/>
            <rFont val="Tahoma"/>
            <family val="2"/>
          </rPr>
          <t xml:space="preserve">
</t>
        </r>
        <r>
          <rPr>
            <b/>
            <sz val="10"/>
            <color indexed="81"/>
            <rFont val="Arial Narrow"/>
            <family val="2"/>
          </rPr>
          <t>3.4</t>
        </r>
        <r>
          <rPr>
            <sz val="10"/>
            <color indexed="81"/>
            <rFont val="Arial Narrow"/>
            <family val="2"/>
          </rPr>
          <t xml:space="preserve"> Seleccione según corresponda al Proceso </t>
        </r>
      </text>
    </comment>
    <comment ref="G14" authorId="0" shapeId="0" xr:uid="{7BDA4960-5328-4164-B54C-74BDC4780467}">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 xml:space="preserve">3.5 </t>
        </r>
        <r>
          <rPr>
            <sz val="10"/>
            <color indexed="81"/>
            <rFont val="Arial Narrow"/>
            <family val="2"/>
          </rPr>
          <t xml:space="preserve">IMPACTO: (qué)
</t>
        </r>
      </text>
    </comment>
    <comment ref="H14" authorId="0" shapeId="0" xr:uid="{A63475DA-D49E-4C66-8442-A7BDEDB9F8E8}">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 xml:space="preserve">3.6 </t>
        </r>
        <r>
          <rPr>
            <sz val="10"/>
            <color indexed="81"/>
            <rFont val="Arial Narrow"/>
            <family val="2"/>
          </rPr>
          <t>CAUSA INMEDIATA: (comó)</t>
        </r>
      </text>
    </comment>
    <comment ref="I14" authorId="0" shapeId="0" xr:uid="{E89EDADE-AA3B-47CA-9C62-7ACC14675896}">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3.7</t>
        </r>
        <r>
          <rPr>
            <sz val="10"/>
            <color indexed="81"/>
            <rFont val="Arial Narrow"/>
            <family val="2"/>
          </rPr>
          <t xml:space="preserve"> CAUSA RAIZ: 
(por qué)</t>
        </r>
      </text>
    </comment>
    <comment ref="J14" authorId="1" shapeId="0" xr:uid="{C230FA5F-ED57-473F-83C2-24D1DE9F4608}">
      <text>
        <r>
          <rPr>
            <b/>
            <sz val="9"/>
            <color indexed="81"/>
            <rFont val="Tahoma"/>
            <family val="2"/>
          </rPr>
          <t>ADMDIN12:</t>
        </r>
        <r>
          <rPr>
            <sz val="9"/>
            <color indexed="81"/>
            <rFont val="Tahoma"/>
            <family val="2"/>
          </rPr>
          <t xml:space="preserve">
</t>
        </r>
        <r>
          <rPr>
            <b/>
            <sz val="11"/>
            <color indexed="81"/>
            <rFont val="Tahoma"/>
            <family val="2"/>
          </rPr>
          <t>3.8:</t>
        </r>
        <r>
          <rPr>
            <sz val="9"/>
            <color indexed="81"/>
            <rFont val="Tahoma"/>
            <family val="2"/>
          </rPr>
          <t xml:space="preserve"> Se tienen en cuenta las consecuencias potenciales establecidas</t>
        </r>
      </text>
    </comment>
    <comment ref="L14" authorId="0" shapeId="0" xr:uid="{54E73148-2E52-4498-9C5F-8FD723EBBC7A}">
      <text>
        <r>
          <rPr>
            <b/>
            <sz val="10"/>
            <color indexed="81"/>
            <rFont val="Arial Narrow"/>
            <family val="2"/>
          </rPr>
          <t>Oscar Eduardo Enciso Guzmán:</t>
        </r>
        <r>
          <rPr>
            <sz val="10"/>
            <color indexed="81"/>
            <rFont val="Arial Narrow"/>
            <family val="2"/>
          </rPr>
          <t xml:space="preserve">
</t>
        </r>
        <r>
          <rPr>
            <b/>
            <sz val="10"/>
            <color indexed="81"/>
            <rFont val="Arial Narrow"/>
            <family val="2"/>
          </rPr>
          <t xml:space="preserve">3.9 </t>
        </r>
        <r>
          <rPr>
            <sz val="10"/>
            <color indexed="81"/>
            <rFont val="Arial Narrow"/>
            <family val="2"/>
          </rPr>
          <t xml:space="preserve">
Selecciones lista despegable </t>
        </r>
      </text>
    </comment>
    <comment ref="M14" authorId="0" shapeId="0" xr:uid="{BC9EE841-64D7-4C08-A848-79E94B452D00}">
      <text>
        <r>
          <rPr>
            <b/>
            <sz val="9"/>
            <color indexed="81"/>
            <rFont val="Tahoma"/>
            <family val="2"/>
          </rPr>
          <t>Oscar Eduardo Enciso Guzmán:</t>
        </r>
        <r>
          <rPr>
            <sz val="9"/>
            <color indexed="81"/>
            <rFont val="Tahoma"/>
            <family val="2"/>
          </rPr>
          <t xml:space="preserve">
</t>
        </r>
        <r>
          <rPr>
            <b/>
            <sz val="11"/>
            <color indexed="81"/>
            <rFont val="Arial Narrow"/>
            <family val="2"/>
          </rPr>
          <t xml:space="preserve">3.10 
</t>
        </r>
        <r>
          <rPr>
            <sz val="11"/>
            <color indexed="81"/>
            <rFont val="Arial Narrow"/>
            <family val="2"/>
          </rPr>
          <t>Para la descripción del Riesgo debe contener la siguiente estructura:
IMPACTO (qué) + CAUSA INMEDIATA (cómo) + CAUSA RAÍZ (por qué)
E iniciar la frase POSIBILIDAD DE y se analizan los anteriores aspectos
veasé la guía de admistración del riesgo (Numeral 9.5)</t>
        </r>
      </text>
    </comment>
    <comment ref="N14" authorId="0" shapeId="0" xr:uid="{61224755-E634-493B-B71D-4542A45B8523}">
      <text>
        <r>
          <rPr>
            <b/>
            <sz val="9"/>
            <color indexed="81"/>
            <rFont val="Tahoma"/>
            <family val="2"/>
          </rPr>
          <t>Oscar Eduardo Enciso Guzmán:</t>
        </r>
        <r>
          <rPr>
            <sz val="9"/>
            <color indexed="81"/>
            <rFont val="Tahoma"/>
            <family val="2"/>
          </rPr>
          <t xml:space="preserve">
</t>
        </r>
        <r>
          <rPr>
            <b/>
            <sz val="11"/>
            <color indexed="81"/>
            <rFont val="Arial Narrow"/>
            <family val="2"/>
          </rPr>
          <t>3.11</t>
        </r>
        <r>
          <rPr>
            <sz val="11"/>
            <color indexed="81"/>
            <rFont val="Arial Narrow"/>
            <family val="2"/>
          </rPr>
          <t xml:space="preserve">
Selecciones lista despegable 
En la hoja #1 Instructivo: puedes ver el significado de cada factor</t>
        </r>
      </text>
    </comment>
    <comment ref="O14" authorId="0" shapeId="0" xr:uid="{4D9464E6-A2DA-4D67-BAA3-B25CE5243350}">
      <text>
        <r>
          <rPr>
            <b/>
            <sz val="9"/>
            <color indexed="81"/>
            <rFont val="Tahoma"/>
            <family val="2"/>
          </rPr>
          <t>Oscar Eduardo Enciso Guzmán:</t>
        </r>
        <r>
          <rPr>
            <sz val="9"/>
            <color indexed="81"/>
            <rFont val="Tahoma"/>
            <family val="2"/>
          </rPr>
          <t xml:space="preserve">
</t>
        </r>
        <r>
          <rPr>
            <b/>
            <sz val="12"/>
            <color indexed="81"/>
            <rFont val="Arial Narrow"/>
            <family val="2"/>
          </rPr>
          <t>3.12</t>
        </r>
        <r>
          <rPr>
            <sz val="12"/>
            <color indexed="81"/>
            <rFont val="Arial Narrow"/>
            <family val="2"/>
          </rPr>
          <t xml:space="preserve">
Selecciones lista despegable 
En la hoja #1 Instructivo: puedes ver el significado de cada clasificación del riesgo</t>
        </r>
      </text>
    </comment>
    <comment ref="AZ15" authorId="0" shapeId="0" xr:uid="{61927124-75D7-4272-905B-19FBD6E3E80D}">
      <text>
        <r>
          <rPr>
            <b/>
            <sz val="9"/>
            <color indexed="81"/>
            <rFont val="Tahoma"/>
            <family val="2"/>
          </rPr>
          <t xml:space="preserve">Oscar Eduardo Enciso Guzmán:
</t>
        </r>
        <r>
          <rPr>
            <sz val="10"/>
            <color indexed="81"/>
            <rFont val="Arial Narrow"/>
            <family val="2"/>
          </rPr>
          <t xml:space="preserve">
</t>
        </r>
        <r>
          <rPr>
            <b/>
            <sz val="10"/>
            <color indexed="81"/>
            <rFont val="Arial Narrow"/>
            <family val="2"/>
          </rPr>
          <t>6.1:</t>
        </r>
        <r>
          <rPr>
            <sz val="10"/>
            <color indexed="81"/>
            <rFont val="Arial Narrow"/>
            <family val="2"/>
          </rPr>
          <t xml:space="preserve"> Es el porcentaje calculado en el eje de la probabilidad luego de efectuar los controles que atacaran el riesgo identificado
selección automatica </t>
        </r>
      </text>
    </comment>
    <comment ref="BB15" authorId="0" shapeId="0" xr:uid="{D367EA57-9384-4C4E-A0FA-68BE3A8916E6}">
      <text>
        <r>
          <rPr>
            <b/>
            <sz val="9"/>
            <color indexed="81"/>
            <rFont val="Tahoma"/>
            <family val="2"/>
          </rPr>
          <t>Oscar Eduardo Enciso Guzmán:</t>
        </r>
        <r>
          <rPr>
            <sz val="9"/>
            <color indexed="81"/>
            <rFont val="Tahoma"/>
            <family val="2"/>
          </rPr>
          <t xml:space="preserve">
</t>
        </r>
        <r>
          <rPr>
            <b/>
            <sz val="9"/>
            <color indexed="81"/>
            <rFont val="Tahoma"/>
            <family val="2"/>
          </rPr>
          <t xml:space="preserve">6.2:  </t>
        </r>
        <r>
          <rPr>
            <sz val="10"/>
            <color indexed="81"/>
            <rFont val="Arial Narrow"/>
            <family val="2"/>
          </rPr>
          <t xml:space="preserve">Es el porcentaje calculado en el eje de impacto luego de efectuar los controles que atacaran el riesgo identificado
selección automatica </t>
        </r>
      </text>
    </comment>
    <comment ref="BD15" authorId="0" shapeId="0" xr:uid="{595C23CF-0749-48D2-AD5C-34DBCC2BFA10}">
      <text>
        <r>
          <rPr>
            <b/>
            <sz val="9"/>
            <color indexed="81"/>
            <rFont val="Tahoma"/>
            <family val="2"/>
          </rPr>
          <t>Oscar Eduardo Enciso Guzmán:</t>
        </r>
        <r>
          <rPr>
            <sz val="9"/>
            <color indexed="81"/>
            <rFont val="Tahoma"/>
            <family val="2"/>
          </rPr>
          <t xml:space="preserve">
</t>
        </r>
        <r>
          <rPr>
            <b/>
            <sz val="9"/>
            <color indexed="81"/>
            <rFont val="Tahoma"/>
            <family val="2"/>
          </rPr>
          <t xml:space="preserve">6.3: </t>
        </r>
        <r>
          <rPr>
            <sz val="9"/>
            <color indexed="81"/>
            <rFont val="Tahoma"/>
            <family val="2"/>
          </rPr>
          <t xml:space="preserve"> D</t>
        </r>
        <r>
          <rPr>
            <sz val="10"/>
            <color indexed="81"/>
            <rFont val="Arial Narrow"/>
            <family val="2"/>
          </rPr>
          <t>efine la escala en la zona de riesgo establecida de la conjugacion de la probabilidad y el impacto luego de aplicar los controles.
Selección automatica</t>
        </r>
      </text>
    </comment>
    <comment ref="BE15" authorId="0" shapeId="0" xr:uid="{DC08AB9E-EDFD-4E81-889A-81C6E54151A6}">
      <text>
        <r>
          <rPr>
            <b/>
            <sz val="9"/>
            <color indexed="81"/>
            <rFont val="Tahoma"/>
            <family val="2"/>
          </rPr>
          <t>Oscar Eduardo Enciso Guzmán:</t>
        </r>
        <r>
          <rPr>
            <sz val="9"/>
            <color indexed="81"/>
            <rFont val="Tahoma"/>
            <family val="2"/>
          </rPr>
          <t xml:space="preserve">
</t>
        </r>
        <r>
          <rPr>
            <b/>
            <sz val="10"/>
            <color indexed="81"/>
            <rFont val="Arial Narrow"/>
            <family val="2"/>
          </rPr>
          <t>6.4</t>
        </r>
        <r>
          <rPr>
            <sz val="9"/>
            <color indexed="81"/>
            <rFont val="Tahoma"/>
            <family val="2"/>
          </rPr>
          <t xml:space="preserve">
</t>
        </r>
        <r>
          <rPr>
            <sz val="10"/>
            <color indexed="81"/>
            <rFont val="Arial Narrow"/>
            <family val="2"/>
          </rPr>
          <t>Decisión que se toma frente a un determinado nivel de riesgo</t>
        </r>
      </text>
    </comment>
    <comment ref="Q16" authorId="0" shapeId="0" xr:uid="{EC88CAEB-280F-4DFE-8044-69067F6E8D2D}">
      <text>
        <r>
          <rPr>
            <b/>
            <sz val="9"/>
            <color indexed="81"/>
            <rFont val="Tahoma"/>
            <family val="2"/>
          </rPr>
          <t>Oscar Eduardo Enciso Guzmán:</t>
        </r>
        <r>
          <rPr>
            <sz val="9"/>
            <color indexed="81"/>
            <rFont val="Tahoma"/>
            <family val="2"/>
          </rPr>
          <t xml:space="preserve">
</t>
        </r>
        <r>
          <rPr>
            <b/>
            <sz val="10"/>
            <color indexed="81"/>
            <rFont val="Arial Narrow"/>
            <family val="2"/>
          </rPr>
          <t>4.1</t>
        </r>
        <r>
          <rPr>
            <sz val="10"/>
            <color indexed="81"/>
            <rFont val="Arial Narrow"/>
            <family val="2"/>
          </rPr>
          <t xml:space="preserve"> Defina la frecuencia de la actividad según la tabla de probabilidad </t>
        </r>
      </text>
    </comment>
    <comment ref="R16" authorId="0" shapeId="0" xr:uid="{F59168F1-1BBD-43C3-A1D0-877CEE7C6EA9}">
      <text>
        <r>
          <rPr>
            <b/>
            <sz val="9"/>
            <color indexed="81"/>
            <rFont val="Tahoma"/>
            <family val="2"/>
          </rPr>
          <t>Oscar Eduardo Enciso Guzmán:</t>
        </r>
        <r>
          <rPr>
            <sz val="9"/>
            <color indexed="81"/>
            <rFont val="Tahoma"/>
            <family val="2"/>
          </rPr>
          <t xml:space="preserve">
</t>
        </r>
        <r>
          <rPr>
            <b/>
            <sz val="10"/>
            <color indexed="81"/>
            <rFont val="Arial Narrow"/>
            <family val="2"/>
          </rPr>
          <t xml:space="preserve">4.2 </t>
        </r>
        <r>
          <rPr>
            <sz val="10"/>
            <color indexed="81"/>
            <rFont val="Arial Narrow"/>
            <family val="2"/>
          </rPr>
          <t>dependiendo de la frecuencia de la actividad estas dos casillas se seleccionaran automaticamente.</t>
        </r>
      </text>
    </comment>
    <comment ref="T16" authorId="0" shapeId="0" xr:uid="{F769595A-CDAF-40B1-91C6-060092E36D31}">
      <text>
        <r>
          <rPr>
            <b/>
            <sz val="9"/>
            <color indexed="81"/>
            <rFont val="Tahoma"/>
            <family val="2"/>
          </rPr>
          <t>Oscar Eduardo Enciso Guzmán:</t>
        </r>
        <r>
          <rPr>
            <sz val="9"/>
            <color indexed="81"/>
            <rFont val="Tahoma"/>
            <family val="2"/>
          </rPr>
          <t xml:space="preserve">
</t>
        </r>
        <r>
          <rPr>
            <b/>
            <sz val="10"/>
            <color indexed="81"/>
            <rFont val="Arial Narrow"/>
            <family val="2"/>
          </rPr>
          <t>4.3</t>
        </r>
        <r>
          <rPr>
            <sz val="10"/>
            <color indexed="81"/>
            <rFont val="Arial Narrow"/>
            <family val="2"/>
          </rPr>
          <t xml:space="preserve"> Se define por medio de impactos economicos o reputacionales. </t>
        </r>
      </text>
    </comment>
    <comment ref="V16" authorId="0" shapeId="0" xr:uid="{31D4A0FF-17A5-4154-87F4-C216DEBC20F3}">
      <text>
        <r>
          <rPr>
            <b/>
            <sz val="9"/>
            <color indexed="81"/>
            <rFont val="Tahoma"/>
            <family val="2"/>
          </rPr>
          <t xml:space="preserve">Oscar Eduardo Enciso Guzmán:
</t>
        </r>
        <r>
          <rPr>
            <sz val="9"/>
            <color indexed="81"/>
            <rFont val="Tahoma"/>
            <family val="2"/>
          </rPr>
          <t xml:space="preserve">
</t>
        </r>
        <r>
          <rPr>
            <b/>
            <sz val="10"/>
            <color indexed="81"/>
            <rFont val="Tahoma"/>
            <family val="2"/>
          </rPr>
          <t>4.4</t>
        </r>
        <r>
          <rPr>
            <sz val="10"/>
            <color indexed="81"/>
            <rFont val="Tahoma"/>
            <family val="2"/>
          </rPr>
          <t xml:space="preserve"> </t>
        </r>
        <r>
          <rPr>
            <sz val="9"/>
            <color indexed="81"/>
            <rFont val="Tahoma"/>
            <family val="2"/>
          </rPr>
          <t xml:space="preserve">
</t>
        </r>
        <r>
          <rPr>
            <sz val="10"/>
            <color indexed="81"/>
            <rFont val="Arial Narrow"/>
            <family val="2"/>
          </rPr>
          <t xml:space="preserve">define la escala en la zona de riesgo establecida de la conjugacion de la probabilidad y el impacto. </t>
        </r>
      </text>
    </comment>
    <comment ref="X16" authorId="0" shapeId="0" xr:uid="{A5DAAA6C-D5E3-42AF-B952-2D9F1E4E942B}">
      <text>
        <r>
          <rPr>
            <b/>
            <sz val="9"/>
            <color indexed="81"/>
            <rFont val="Tahoma"/>
            <family val="2"/>
          </rPr>
          <t>Oscar Eduardo Enciso Guzmán:</t>
        </r>
        <r>
          <rPr>
            <sz val="9"/>
            <color indexed="81"/>
            <rFont val="Tahoma"/>
            <family val="2"/>
          </rPr>
          <t xml:space="preserve">
</t>
        </r>
        <r>
          <rPr>
            <b/>
            <sz val="10"/>
            <color indexed="81"/>
            <rFont val="Arial Narrow"/>
            <family val="2"/>
          </rPr>
          <t xml:space="preserve">5.1 
</t>
        </r>
        <r>
          <rPr>
            <b/>
            <sz val="11"/>
            <color indexed="81"/>
            <rFont val="Arial Narrow"/>
            <family val="2"/>
          </rPr>
          <t>-</t>
        </r>
        <r>
          <rPr>
            <sz val="11"/>
            <color indexed="81"/>
            <rFont val="Arial Narrow"/>
            <family val="2"/>
          </rPr>
          <t xml:space="preserve">Responsable de ejecutar el control  </t>
        </r>
        <r>
          <rPr>
            <b/>
            <sz val="12"/>
            <color indexed="81"/>
            <rFont val="Arial Narrow"/>
            <family val="2"/>
          </rPr>
          <t xml:space="preserve"> +
</t>
        </r>
        <r>
          <rPr>
            <sz val="11"/>
            <color indexed="81"/>
            <rFont val="Arial Narrow"/>
            <family val="2"/>
          </rPr>
          <t xml:space="preserve">- Periodicidad </t>
        </r>
        <r>
          <rPr>
            <b/>
            <sz val="11"/>
            <color indexed="81"/>
            <rFont val="Arial Narrow"/>
            <family val="2"/>
          </rPr>
          <t>+</t>
        </r>
        <r>
          <rPr>
            <sz val="11"/>
            <color indexed="81"/>
            <rFont val="Arial Narrow"/>
            <family val="2"/>
          </rPr>
          <t xml:space="preserve">
- Acción </t>
        </r>
        <r>
          <rPr>
            <b/>
            <sz val="11"/>
            <color indexed="81"/>
            <rFont val="Arial Narrow"/>
            <family val="2"/>
          </rPr>
          <t>+</t>
        </r>
        <r>
          <rPr>
            <sz val="11"/>
            <color indexed="81"/>
            <rFont val="Arial Narrow"/>
            <family val="2"/>
          </rPr>
          <t xml:space="preserve">
- Complemento </t>
        </r>
      </text>
    </comment>
    <comment ref="AL16" authorId="0" shapeId="0" xr:uid="{D2F84822-9D99-430A-86DF-534963DBD1F2}">
      <text>
        <r>
          <rPr>
            <b/>
            <sz val="9"/>
            <color indexed="81"/>
            <rFont val="Tahoma"/>
            <family val="2"/>
          </rPr>
          <t>Oscar Eduardo Enciso Guzmán:</t>
        </r>
        <r>
          <rPr>
            <sz val="9"/>
            <color indexed="81"/>
            <rFont val="Tahoma"/>
            <family val="2"/>
          </rPr>
          <t xml:space="preserve">
</t>
        </r>
        <r>
          <rPr>
            <b/>
            <sz val="10"/>
            <color indexed="81"/>
            <rFont val="Arial Narrow"/>
            <family val="2"/>
          </rPr>
          <t xml:space="preserve">5.10
</t>
        </r>
        <r>
          <rPr>
            <sz val="10"/>
            <color indexed="81"/>
            <rFont val="Arial Narrow"/>
            <family val="2"/>
          </rPr>
          <t xml:space="preserve">Se coloca el resultado de la ecuación  
</t>
        </r>
        <r>
          <rPr>
            <sz val="11"/>
            <color indexed="81"/>
            <rFont val="Arial Narrow"/>
            <family val="2"/>
          </rPr>
          <t xml:space="preserve">
</t>
        </r>
        <r>
          <rPr>
            <b/>
            <sz val="11"/>
            <color indexed="81"/>
            <rFont val="Arial Narrow"/>
            <family val="2"/>
          </rPr>
          <t>(probabilidad inicial)%  x  (resultado cuantitativo)% = (valor) %
(probabilidad inicial)%  -  (valor)% = resultado %</t>
        </r>
        <r>
          <rPr>
            <b/>
            <sz val="10"/>
            <color indexed="81"/>
            <rFont val="Arial Narrow"/>
            <family val="2"/>
          </rPr>
          <t xml:space="preserve">
</t>
        </r>
      </text>
    </comment>
    <comment ref="AM16" authorId="0" shapeId="0" xr:uid="{94939583-B5C8-405E-A0DB-C59D0666DAF6}">
      <text>
        <r>
          <rPr>
            <b/>
            <sz val="9"/>
            <color indexed="81"/>
            <rFont val="Tahoma"/>
            <family val="2"/>
          </rPr>
          <t>Oscar Eduardo Enciso Guzmán:</t>
        </r>
        <r>
          <rPr>
            <sz val="9"/>
            <color indexed="81"/>
            <rFont val="Tahoma"/>
            <family val="2"/>
          </rPr>
          <t xml:space="preserve">
</t>
        </r>
        <r>
          <rPr>
            <b/>
            <sz val="10"/>
            <color indexed="81"/>
            <rFont val="Arial Narrow"/>
            <family val="2"/>
          </rPr>
          <t>5.11</t>
        </r>
        <r>
          <rPr>
            <sz val="10"/>
            <color indexed="81"/>
            <rFont val="Arial Narrow"/>
            <family val="2"/>
          </rPr>
          <t xml:space="preserve">
Se coloca el resultado de la ecuación  
</t>
        </r>
        <r>
          <rPr>
            <b/>
            <sz val="10"/>
            <color indexed="81"/>
            <rFont val="Arial Narrow"/>
            <family val="2"/>
          </rPr>
          <t>(Impacto inicial)%  x  (resultado cuantitativo)% = (valor) %
(Impacto inicial)%  -  (valor)% = resultado %</t>
        </r>
      </text>
    </comment>
    <comment ref="AA17" authorId="0" shapeId="0" xr:uid="{5D8155D4-7056-4764-AD51-8B1E78A3B8EC}">
      <text>
        <r>
          <rPr>
            <b/>
            <sz val="9"/>
            <color indexed="81"/>
            <rFont val="Tahoma"/>
            <family val="2"/>
          </rPr>
          <t xml:space="preserve">Oscar Eduardo Enciso Guzmán:
</t>
        </r>
        <r>
          <rPr>
            <sz val="9"/>
            <color indexed="81"/>
            <rFont val="Tahoma"/>
            <family val="2"/>
          </rPr>
          <t xml:space="preserve">
</t>
        </r>
        <r>
          <rPr>
            <sz val="10"/>
            <color indexed="81"/>
            <rFont val="Arial Narrow"/>
            <family val="2"/>
          </rPr>
          <t>se define solo una opción de carácter TIPO</t>
        </r>
      </text>
    </comment>
    <comment ref="AG17" authorId="0" shapeId="0" xr:uid="{127AC581-1097-4D00-AACD-42D51E66F3D6}">
      <text>
        <r>
          <rPr>
            <b/>
            <sz val="9"/>
            <color indexed="81"/>
            <rFont val="Tahoma"/>
            <family val="2"/>
          </rPr>
          <t>Oscar Eduardo Enciso Guzmán:</t>
        </r>
        <r>
          <rPr>
            <sz val="9"/>
            <color indexed="81"/>
            <rFont val="Tahoma"/>
            <family val="2"/>
          </rPr>
          <t xml:space="preserve">
</t>
        </r>
        <r>
          <rPr>
            <sz val="10"/>
            <color indexed="81"/>
            <rFont val="Arial Narrow"/>
            <family val="2"/>
          </rPr>
          <t>Se define solo una opción de implementación</t>
        </r>
      </text>
    </comment>
    <comment ref="AK17" authorId="0" shapeId="0" xr:uid="{957C16F0-2A2F-47F8-9425-73DA47F7287B}">
      <text>
        <r>
          <rPr>
            <b/>
            <sz val="9"/>
            <color indexed="81"/>
            <rFont val="Tahoma"/>
            <family val="2"/>
          </rPr>
          <t>Oscar Eduardo Enciso Guzmán:</t>
        </r>
        <r>
          <rPr>
            <sz val="9"/>
            <color indexed="81"/>
            <rFont val="Tahoma"/>
            <family val="2"/>
          </rPr>
          <t xml:space="preserve">
</t>
        </r>
        <r>
          <rPr>
            <b/>
            <sz val="9"/>
            <color indexed="81"/>
            <rFont val="Tahoma"/>
            <family val="2"/>
          </rPr>
          <t xml:space="preserve">
</t>
        </r>
        <r>
          <rPr>
            <b/>
            <sz val="10"/>
            <color indexed="81"/>
            <rFont val="Arial Narrow"/>
            <family val="2"/>
          </rPr>
          <t>5.9</t>
        </r>
        <r>
          <rPr>
            <sz val="10"/>
            <color indexed="81"/>
            <rFont val="Arial Narrow"/>
            <family val="2"/>
          </rPr>
          <t xml:space="preserve">
Es el valor del control implementado para el riesgo identificado.</t>
        </r>
      </text>
    </comment>
    <comment ref="AN17" authorId="0" shapeId="0" xr:uid="{530D8ADA-F2A7-4311-B0EC-59C8F29DDD27}">
      <text>
        <r>
          <rPr>
            <b/>
            <sz val="9"/>
            <color indexed="81"/>
            <rFont val="Tahoma"/>
            <family val="2"/>
          </rPr>
          <t>Oscar Eduardo Enciso Guzmán:</t>
        </r>
        <r>
          <rPr>
            <sz val="9"/>
            <color indexed="81"/>
            <rFont val="Tahoma"/>
            <family val="2"/>
          </rPr>
          <t xml:space="preserve">
</t>
        </r>
        <r>
          <rPr>
            <b/>
            <sz val="10"/>
            <color indexed="81"/>
            <rFont val="Arial Narrow"/>
            <family val="2"/>
          </rPr>
          <t xml:space="preserve">5.12 </t>
        </r>
        <r>
          <rPr>
            <sz val="10"/>
            <color indexed="81"/>
            <rFont val="Arial Narrow"/>
            <family val="2"/>
          </rPr>
          <t xml:space="preserve">
Seleccione según corresponda </t>
        </r>
      </text>
    </comment>
    <comment ref="AP17" authorId="0" shapeId="0" xr:uid="{98F512B9-1F1A-43E2-B9E3-6DDFC6A1981E}">
      <text>
        <r>
          <rPr>
            <b/>
            <sz val="9"/>
            <color indexed="81"/>
            <rFont val="Tahoma"/>
            <family val="2"/>
          </rPr>
          <t xml:space="preserve">Oscar Eduardo Enciso Guzmán:
</t>
        </r>
        <r>
          <rPr>
            <sz val="10"/>
            <color indexed="81"/>
            <rFont val="Arial Narrow"/>
            <family val="2"/>
          </rPr>
          <t xml:space="preserve">
</t>
        </r>
        <r>
          <rPr>
            <b/>
            <sz val="10"/>
            <color indexed="81"/>
            <rFont val="Arial Narrow"/>
            <family val="2"/>
          </rPr>
          <t xml:space="preserve">5.13 </t>
        </r>
        <r>
          <rPr>
            <sz val="10"/>
            <color indexed="81"/>
            <rFont val="Arial Narrow"/>
            <family val="2"/>
          </rPr>
          <t xml:space="preserve">
Seleccione según corresponda </t>
        </r>
      </text>
    </comment>
    <comment ref="AR17" authorId="0" shapeId="0" xr:uid="{CF7B7D45-5B2A-4209-8EB3-822F58471D04}">
      <text>
        <r>
          <rPr>
            <b/>
            <sz val="9"/>
            <color indexed="81"/>
            <rFont val="Tahoma"/>
            <family val="2"/>
          </rPr>
          <t>Oscar Eduardo Enciso Guzmán:</t>
        </r>
        <r>
          <rPr>
            <sz val="9"/>
            <color indexed="81"/>
            <rFont val="Tahoma"/>
            <family val="2"/>
          </rPr>
          <t xml:space="preserve">
</t>
        </r>
        <r>
          <rPr>
            <b/>
            <sz val="10"/>
            <color indexed="81"/>
            <rFont val="Arial Narrow"/>
            <family val="2"/>
          </rPr>
          <t xml:space="preserve">5.14 </t>
        </r>
        <r>
          <rPr>
            <sz val="10"/>
            <color indexed="81"/>
            <rFont val="Arial Narrow"/>
            <family val="2"/>
          </rPr>
          <t xml:space="preserve">
Seleccione según corresponda </t>
        </r>
      </text>
    </comment>
    <comment ref="BO17" authorId="0" shapeId="0" xr:uid="{98AB6B27-8CDA-424E-B137-A39A81CBBDAF}">
      <text>
        <r>
          <rPr>
            <b/>
            <sz val="9"/>
            <color indexed="81"/>
            <rFont val="Tahoma"/>
            <family val="2"/>
          </rPr>
          <t>Oscar Eduardo Enciso Guzmán:</t>
        </r>
        <r>
          <rPr>
            <sz val="9"/>
            <color indexed="81"/>
            <rFont val="Tahoma"/>
            <family val="2"/>
          </rPr>
          <t xml:space="preserve">
</t>
        </r>
        <r>
          <rPr>
            <b/>
            <sz val="10"/>
            <color indexed="81"/>
            <rFont val="Arial Narrow"/>
            <family val="2"/>
          </rPr>
          <t>7.1</t>
        </r>
        <r>
          <rPr>
            <sz val="10"/>
            <color indexed="81"/>
            <rFont val="Arial Narrow"/>
            <family val="2"/>
          </rPr>
          <t xml:space="preserve">
 Formula con su equipo de trabajo la actividad pertinente, el responsable, fecha, seguimiento y estado de su plan de accion frente al tratamiento de reduccion del mismo. </t>
        </r>
      </text>
    </comment>
    <comment ref="Y18" authorId="0" shapeId="0" xr:uid="{DA31A9E5-705C-49F2-BEC7-B03CCCCF8F8E}">
      <text>
        <r>
          <rPr>
            <b/>
            <sz val="9"/>
            <color indexed="81"/>
            <rFont val="Tahoma"/>
            <family val="2"/>
          </rPr>
          <t>Oscar Eduardo Enciso Guzmán:</t>
        </r>
        <r>
          <rPr>
            <sz val="9"/>
            <color indexed="81"/>
            <rFont val="Tahoma"/>
            <family val="2"/>
          </rPr>
          <t xml:space="preserve">
</t>
        </r>
        <r>
          <rPr>
            <b/>
            <sz val="10"/>
            <color indexed="81"/>
            <rFont val="Arial Narrow"/>
            <family val="2"/>
          </rPr>
          <t>5.2</t>
        </r>
        <r>
          <rPr>
            <sz val="10"/>
            <color indexed="81"/>
            <rFont val="Arial Narrow"/>
            <family val="2"/>
          </rPr>
          <t xml:space="preserve">
definir si el control atacá a la probabilidad</t>
        </r>
      </text>
    </comment>
    <comment ref="Z18" authorId="0" shapeId="0" xr:uid="{25B69233-7101-4A06-B20D-2B4EF6FDEF5B}">
      <text>
        <r>
          <rPr>
            <b/>
            <sz val="9"/>
            <color indexed="81"/>
            <rFont val="Tahoma"/>
            <family val="2"/>
          </rPr>
          <t xml:space="preserve">Oscar Eduardo Enciso Guzmán:
</t>
        </r>
        <r>
          <rPr>
            <sz val="10"/>
            <color indexed="81"/>
            <rFont val="Arial Narrow"/>
            <family val="2"/>
          </rPr>
          <t xml:space="preserve">
</t>
        </r>
        <r>
          <rPr>
            <b/>
            <sz val="10"/>
            <color indexed="81"/>
            <rFont val="Arial Narrow"/>
            <family val="2"/>
          </rPr>
          <t>5.3</t>
        </r>
        <r>
          <rPr>
            <sz val="10"/>
            <color indexed="81"/>
            <rFont val="Arial Narrow"/>
            <family val="2"/>
          </rPr>
          <t xml:space="preserve">
en este caso el Impacto seguira siendo el mismo, no se reduce para el caso del los riesgos de corrupción.</t>
        </r>
      </text>
    </comment>
    <comment ref="AA18" authorId="0" shapeId="0" xr:uid="{791F7D78-3AEC-41F4-9A85-88CBDFFB4701}">
      <text>
        <r>
          <rPr>
            <b/>
            <sz val="9"/>
            <color indexed="81"/>
            <rFont val="Tahoma"/>
            <family val="2"/>
          </rPr>
          <t>Oscar Eduardo Enciso Guzmán:</t>
        </r>
        <r>
          <rPr>
            <sz val="9"/>
            <color indexed="81"/>
            <rFont val="Tahoma"/>
            <family val="2"/>
          </rPr>
          <t xml:space="preserve">
</t>
        </r>
        <r>
          <rPr>
            <b/>
            <sz val="10"/>
            <color indexed="81"/>
            <rFont val="Arial Narrow"/>
            <family val="2"/>
          </rPr>
          <t xml:space="preserve">5.4 </t>
        </r>
        <r>
          <rPr>
            <sz val="10"/>
            <color indexed="81"/>
            <rFont val="Arial Narrow"/>
            <family val="2"/>
          </rPr>
          <t xml:space="preserve">
Va a las causas del riesgo Atacan la probabilidad de ocurrencia del riesgo</t>
        </r>
      </text>
    </comment>
    <comment ref="AC18" authorId="0" shapeId="0" xr:uid="{21224BCD-C0E0-4A00-BD0E-208F715131D5}">
      <text>
        <r>
          <rPr>
            <b/>
            <sz val="9"/>
            <color indexed="81"/>
            <rFont val="Tahoma"/>
            <family val="2"/>
          </rPr>
          <t>Oscar Eduardo Enciso Guzmán:</t>
        </r>
        <r>
          <rPr>
            <sz val="9"/>
            <color indexed="81"/>
            <rFont val="Tahoma"/>
            <family val="2"/>
          </rPr>
          <t xml:space="preserve">
</t>
        </r>
        <r>
          <rPr>
            <b/>
            <sz val="10"/>
            <color indexed="81"/>
            <rFont val="Arial Narrow"/>
            <family val="2"/>
          </rPr>
          <t xml:space="preserve">5.5 </t>
        </r>
        <r>
          <rPr>
            <sz val="10"/>
            <color indexed="81"/>
            <rFont val="Arial Narrow"/>
            <family val="2"/>
          </rPr>
          <t xml:space="preserve">
Detecta que algo ocurre y devuelve el proceso a los controles preventivos Atacan la probabilidad de ocurrencia del riesgo</t>
        </r>
      </text>
    </comment>
    <comment ref="AE18" authorId="0" shapeId="0" xr:uid="{4BD303E4-C97B-4DF8-9565-D76ABE0F7775}">
      <text>
        <r>
          <rPr>
            <b/>
            <sz val="9"/>
            <color indexed="81"/>
            <rFont val="Tahoma"/>
            <family val="2"/>
          </rPr>
          <t>Oscar Eduardo Enciso Guzmán:</t>
        </r>
        <r>
          <rPr>
            <sz val="9"/>
            <color indexed="81"/>
            <rFont val="Tahoma"/>
            <family val="2"/>
          </rPr>
          <t xml:space="preserve">
</t>
        </r>
        <r>
          <rPr>
            <b/>
            <sz val="10"/>
            <color indexed="81"/>
            <rFont val="Arial Narrow"/>
            <family val="2"/>
          </rPr>
          <t xml:space="preserve">5.6 </t>
        </r>
        <r>
          <rPr>
            <sz val="10"/>
            <color indexed="81"/>
            <rFont val="Arial Narrow"/>
            <family val="2"/>
          </rPr>
          <t xml:space="preserve">
Atacan el impacto frente a la materialización del riesgo</t>
        </r>
      </text>
    </comment>
    <comment ref="AG18" authorId="0" shapeId="0" xr:uid="{4FF79CCF-01CB-4A8A-84A6-81D6B645295C}">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5.7</t>
        </r>
        <r>
          <rPr>
            <sz val="10"/>
            <color indexed="81"/>
            <rFont val="Arial Narrow"/>
            <family val="2"/>
          </rPr>
          <t xml:space="preserve">
controles que son ejecutados por un sistema.</t>
        </r>
      </text>
    </comment>
    <comment ref="AI18" authorId="0" shapeId="0" xr:uid="{3D3E2F0B-FCEE-4FFC-9469-A30A15A880B6}">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5.8</t>
        </r>
        <r>
          <rPr>
            <sz val="10"/>
            <color indexed="81"/>
            <rFont val="Arial Narrow"/>
            <family val="2"/>
          </rPr>
          <t xml:space="preserve">
controles que son ejecutados por personas</t>
        </r>
      </text>
    </comment>
    <comment ref="AT18" authorId="0" shapeId="0" xr:uid="{7D966A04-4228-419D-A8FA-23D5EEADEC58}">
      <text>
        <r>
          <rPr>
            <b/>
            <sz val="9"/>
            <color indexed="81"/>
            <rFont val="Tahoma"/>
            <family val="2"/>
          </rPr>
          <t>Oscar Eduardo Enciso Guzmán:</t>
        </r>
        <r>
          <rPr>
            <sz val="9"/>
            <color indexed="81"/>
            <rFont val="Tahoma"/>
            <family val="2"/>
          </rPr>
          <t xml:space="preserve">
</t>
        </r>
        <r>
          <rPr>
            <sz val="10"/>
            <color indexed="81"/>
            <rFont val="Arial Narrow"/>
            <family val="2"/>
          </rPr>
          <t xml:space="preserve">
</t>
        </r>
        <r>
          <rPr>
            <b/>
            <sz val="10"/>
            <color indexed="81"/>
            <rFont val="Arial Narrow"/>
            <family val="2"/>
          </rPr>
          <t>5.15</t>
        </r>
        <r>
          <rPr>
            <sz val="10"/>
            <color indexed="81"/>
            <rFont val="Arial Narrow"/>
            <family val="2"/>
          </rPr>
          <t xml:space="preserve">
Acción </t>
        </r>
      </text>
    </comment>
    <comment ref="AU18" authorId="0" shapeId="0" xr:uid="{B88F96CA-DEB7-4B1C-889F-087B80393D42}">
      <text>
        <r>
          <rPr>
            <b/>
            <sz val="9"/>
            <color indexed="81"/>
            <rFont val="Tahoma"/>
            <family val="2"/>
          </rPr>
          <t>Oscar Eduardo Enciso Guzmán:</t>
        </r>
        <r>
          <rPr>
            <sz val="9"/>
            <color indexed="81"/>
            <rFont val="Tahoma"/>
            <family val="2"/>
          </rPr>
          <t xml:space="preserve">
</t>
        </r>
        <r>
          <rPr>
            <b/>
            <sz val="10"/>
            <color indexed="81"/>
            <rFont val="Arial Narrow"/>
            <family val="2"/>
          </rPr>
          <t>5.16</t>
        </r>
        <r>
          <rPr>
            <sz val="9"/>
            <color indexed="81"/>
            <rFont val="Tahoma"/>
            <family val="2"/>
          </rPr>
          <t xml:space="preserve">
</t>
        </r>
        <r>
          <rPr>
            <sz val="10"/>
            <color indexed="81"/>
            <rFont val="Arial Narrow"/>
            <family val="2"/>
          </rPr>
          <t xml:space="preserve">Es la frecuencia con que la se realiza la actividad 
seleciona la opción de la lista desplegable </t>
        </r>
      </text>
    </comment>
    <comment ref="AV18" authorId="0" shapeId="0" xr:uid="{B12679E1-1AF9-49A5-94F7-A30C1EB1710E}">
      <text>
        <r>
          <rPr>
            <b/>
            <sz val="9"/>
            <color indexed="81"/>
            <rFont val="Tahoma"/>
            <family val="2"/>
          </rPr>
          <t>Oscar Eduardo Enciso Guzmán:</t>
        </r>
        <r>
          <rPr>
            <sz val="9"/>
            <color indexed="81"/>
            <rFont val="Tahoma"/>
            <family val="2"/>
          </rPr>
          <t xml:space="preserve">
</t>
        </r>
        <r>
          <rPr>
            <b/>
            <sz val="10"/>
            <color indexed="81"/>
            <rFont val="Arial Narrow"/>
            <family val="2"/>
          </rPr>
          <t>5.17</t>
        </r>
        <r>
          <rPr>
            <sz val="10"/>
            <color indexed="81"/>
            <rFont val="Arial Narrow"/>
            <family val="2"/>
          </rPr>
          <t xml:space="preserve">
Evidencias </t>
        </r>
      </text>
    </comment>
    <comment ref="AX18" authorId="0" shapeId="0" xr:uid="{73C00434-E8A7-4CC2-B753-FDEC4CB8B348}">
      <text>
        <r>
          <rPr>
            <b/>
            <sz val="9"/>
            <color indexed="81"/>
            <rFont val="Tahoma"/>
            <family val="2"/>
          </rPr>
          <t>Oscar Eduardo Enciso Guzmán:</t>
        </r>
        <r>
          <rPr>
            <sz val="9"/>
            <color indexed="81"/>
            <rFont val="Tahoma"/>
            <family val="2"/>
          </rPr>
          <t xml:space="preserve">
</t>
        </r>
        <r>
          <rPr>
            <sz val="10"/>
            <color indexed="81"/>
            <rFont val="Arial Narrow"/>
            <family val="2"/>
          </rPr>
          <t>Profesional a cargo de subir las evidencias al aplicativo ALMERA en la perioricidad definida el cual sera matriculado como responsable del proceso o subproceso.</t>
        </r>
      </text>
    </comment>
    <comment ref="BI18" authorId="0" shapeId="0" xr:uid="{F1797A1F-C3F7-4A5C-82BB-039317B087DA}">
      <text>
        <r>
          <rPr>
            <b/>
            <sz val="9"/>
            <color indexed="81"/>
            <rFont val="Tahoma"/>
            <family val="2"/>
          </rPr>
          <t>Oscar Eduardo Enciso Guzmán:</t>
        </r>
        <r>
          <rPr>
            <sz val="9"/>
            <color indexed="81"/>
            <rFont val="Tahoma"/>
            <family val="2"/>
          </rPr>
          <t xml:space="preserve">
</t>
        </r>
        <r>
          <rPr>
            <sz val="10"/>
            <color indexed="81"/>
            <rFont val="Tahoma"/>
            <family val="2"/>
          </rPr>
          <t xml:space="preserve">
</t>
        </r>
        <r>
          <rPr>
            <b/>
            <sz val="10"/>
            <color indexed="81"/>
            <rFont val="Tahoma"/>
            <family val="2"/>
          </rPr>
          <t>6.5:</t>
        </r>
        <r>
          <rPr>
            <sz val="10"/>
            <color indexed="81"/>
            <rFont val="Tahoma"/>
            <family val="2"/>
          </rPr>
          <t xml:space="preserve">  </t>
        </r>
        <r>
          <rPr>
            <b/>
            <sz val="10"/>
            <color indexed="81"/>
            <rFont val="Arial Narrow"/>
            <family val="2"/>
          </rPr>
          <t>Mapa de calor</t>
        </r>
        <r>
          <rPr>
            <sz val="10"/>
            <color indexed="81"/>
            <rFont val="Arial Narrow"/>
            <family val="2"/>
          </rPr>
          <t xml:space="preserve"> donde se visualiza la efectividad de los controles y la reduccion del riesgo (inherente y residual)</t>
        </r>
      </text>
    </comment>
    <comment ref="BV19" authorId="0" shapeId="0" xr:uid="{9009B0ED-9019-468D-8E5C-A5D24AC15C96}">
      <text>
        <r>
          <rPr>
            <b/>
            <sz val="9"/>
            <color indexed="81"/>
            <rFont val="Tahoma"/>
            <family val="2"/>
          </rPr>
          <t>Oscar Eduardo Enciso Guzmán:</t>
        </r>
        <r>
          <rPr>
            <sz val="9"/>
            <color indexed="81"/>
            <rFont val="Tahoma"/>
            <family val="2"/>
          </rPr>
          <t xml:space="preserve">
</t>
        </r>
        <r>
          <rPr>
            <b/>
            <sz val="9"/>
            <color indexed="81"/>
            <rFont val="Tahoma"/>
            <family val="2"/>
          </rPr>
          <t xml:space="preserve">
</t>
        </r>
        <r>
          <rPr>
            <b/>
            <sz val="10"/>
            <color indexed="81"/>
            <rFont val="Arial Narrow"/>
            <family val="2"/>
          </rPr>
          <t>7.2</t>
        </r>
        <r>
          <rPr>
            <sz val="10"/>
            <color indexed="81"/>
            <rFont val="Arial Narrow"/>
            <family val="2"/>
          </rPr>
          <t xml:space="preserve">
Actividad que se debe realizar de forma inmediata al momento de presenciar una materialización del riesgo identificado </t>
        </r>
      </text>
    </comment>
    <comment ref="BX19" authorId="0" shapeId="0" xr:uid="{2B9962D7-8D13-4943-9D3E-6F511F39D7F3}">
      <text>
        <r>
          <rPr>
            <b/>
            <sz val="9"/>
            <color indexed="81"/>
            <rFont val="Tahoma"/>
            <family val="2"/>
          </rPr>
          <t>Oscar Eduardo Enciso Guzmán:</t>
        </r>
        <r>
          <rPr>
            <sz val="9"/>
            <color indexed="81"/>
            <rFont val="Tahoma"/>
            <family val="2"/>
          </rPr>
          <t xml:space="preserve">
</t>
        </r>
        <r>
          <rPr>
            <sz val="10"/>
            <color indexed="81"/>
            <rFont val="Arial Narrow"/>
            <family val="2"/>
          </rPr>
          <t>Nombre del profesional encargado de efectuar la actividad al momento de evidenciarse la materialización del riesgo.</t>
        </r>
      </text>
    </comment>
  </commentList>
</comments>
</file>

<file path=xl/sharedStrings.xml><?xml version="1.0" encoding="utf-8"?>
<sst xmlns="http://schemas.openxmlformats.org/spreadsheetml/2006/main" count="10017" uniqueCount="2481">
  <si>
    <t>Plan Anticorrupción y de Atención al Ciudadano</t>
  </si>
  <si>
    <t>Entidad:</t>
  </si>
  <si>
    <t>SUBRED INTEGRADA DE SERVICIOS DE SALUD SUR OCCIDENTE E.S.E</t>
  </si>
  <si>
    <t>Vigencia:</t>
  </si>
  <si>
    <t>Fecha de publicación:</t>
  </si>
  <si>
    <t>Objetivo General:</t>
  </si>
  <si>
    <t xml:space="preserve">Definir las principales estrategias para fortalecer cada uno de los componentes  del Plan Anticorrupción y de Atención al Ciudadano de la Entidad durante el año 2019, para promover la cultura de la legalidad y el servicio público de excelencia hacia los ciudadanos. </t>
  </si>
  <si>
    <t>Objetivos Especificos:</t>
  </si>
  <si>
    <t xml:space="preserve">1. Identificar, analizar y controlar los posibles hechos generadores de corrupción, tanto al interior como al exterior de la entidad.
2. Mejorar la gestión institucional de la Subred mediante la identificación, priorización y racionalización de trámites. 
3.  Acercar la gestión de la Entidad a los ciudadanos, la sociedad civil, otras entidades públicas y organismos de control, mediante la ejecución de las actividades relacionadas con ejercicios de rendición de cuentas. 
4.  Mejorar la atención que la Unidad presta al ciudadano mediante el fortalecimiento de la estructura administrativa, los mecanismos de escucha, el talento humano y aspectos normativos. 
5.  Establecer acciones para fortalecer la implementación de la Ley de Transparencia y Acceso a la información Pública 1712/2014 mediante la publicación de información de manera proactiva.
</t>
  </si>
  <si>
    <t>Componente 1: Gestión del Riesgo de Corrupción - Mapa de Riesgos de Corrupción</t>
  </si>
  <si>
    <t>Oficinas  Responsables:</t>
  </si>
  <si>
    <t>Oficina Asesora Desarrollo Institucional (Planeación Estratégica) - Oficina Contol Interno - Líderes de procesos - Oficial de Cumplimiento (SARLAFT)</t>
  </si>
  <si>
    <t>Oficinas que apoyan el proceso:</t>
  </si>
  <si>
    <t>Oficina Asesora Desarrollo Institucional (Planeación Estratégica) - Oficina Asesora de Comunicaciones - Oficina de TICS</t>
  </si>
  <si>
    <t>Oficinas que realizan seguimiento y evaluan:</t>
  </si>
  <si>
    <t>Oficina Asesora Desarrollo Institucional (Planeación Estratégica) - Oficina de Control Interno</t>
  </si>
  <si>
    <t>Identificar, analizar y controlar los posibles hechos generadores de corrupción, tanto al interior como al exterior de la entidad.</t>
  </si>
  <si>
    <t xml:space="preserve">1. Desarrollar acciones encaminadas a la prevención y detección de actos de corrupción en la Subred
2. Definir herramientas para la identificación y seguimiento de actos de corrupción </t>
  </si>
  <si>
    <t>Subcomponente/
procesos</t>
  </si>
  <si>
    <t>Actividades</t>
  </si>
  <si>
    <t>Descripción de la Actividad</t>
  </si>
  <si>
    <t>Meta o producto</t>
  </si>
  <si>
    <t>Oficina Responsable</t>
  </si>
  <si>
    <t>Fecha programada</t>
  </si>
  <si>
    <r>
      <t xml:space="preserve">Subcomponente </t>
    </r>
    <r>
      <rPr>
        <b/>
        <sz val="11"/>
        <color indexed="8"/>
        <rFont val="Arial"/>
        <family val="2"/>
      </rPr>
      <t xml:space="preserve">1
</t>
    </r>
    <r>
      <rPr>
        <sz val="11"/>
        <color indexed="8"/>
        <rFont val="Arial"/>
        <family val="2"/>
      </rPr>
      <t>Política de Administración de Riesgos</t>
    </r>
  </si>
  <si>
    <t>1.1</t>
  </si>
  <si>
    <t>Socialización de la Política de la Administración del Riesgo.</t>
  </si>
  <si>
    <t>Fortalecimiento de la Cultura de Gestión del Riesgo en la Subred.</t>
  </si>
  <si>
    <t>Oficina Asesora de Desarrollo Institucional (Planeación Estratégica)</t>
  </si>
  <si>
    <t>Cuatrimestral</t>
  </si>
  <si>
    <r>
      <t xml:space="preserve">Subcomponente </t>
    </r>
    <r>
      <rPr>
        <b/>
        <sz val="11"/>
        <color indexed="8"/>
        <rFont val="Arial"/>
        <family val="2"/>
      </rPr>
      <t xml:space="preserve">2
</t>
    </r>
    <r>
      <rPr>
        <sz val="11"/>
        <color indexed="8"/>
        <rFont val="Arial"/>
        <family val="2"/>
      </rPr>
      <t>Construcción del Mapa de Riesgos de Corrupción</t>
    </r>
  </si>
  <si>
    <t>2.2</t>
  </si>
  <si>
    <t>Actualización del Mapa de Riesgos de corrupción por proceso.</t>
  </si>
  <si>
    <t>Mapa de  Riesgos de corrupción actualizado.</t>
  </si>
  <si>
    <t>Oficina Asesora de Desarrollo Institucional (Planeación Estratégica) y Líderes de Procesos</t>
  </si>
  <si>
    <t>I Cuantrimestre</t>
  </si>
  <si>
    <r>
      <t xml:space="preserve">Subcomponente </t>
    </r>
    <r>
      <rPr>
        <b/>
        <sz val="11"/>
        <color indexed="8"/>
        <rFont val="Arial"/>
        <family val="2"/>
      </rPr>
      <t xml:space="preserve">3
</t>
    </r>
    <r>
      <rPr>
        <sz val="11"/>
        <color indexed="8"/>
        <rFont val="Arial"/>
        <family val="2"/>
      </rPr>
      <t>Consulta y divulgación</t>
    </r>
  </si>
  <si>
    <t>3.1</t>
  </si>
  <si>
    <t>Realizar publicación en pagina WEB de la subred los riesgos de corrupción identificados por proceso.</t>
  </si>
  <si>
    <t>Matriz de riesgos de corrupción publicada en la pagina WEB</t>
  </si>
  <si>
    <t>Oficina Asesora de Comunicaciones y Oficina Asesora de Desarrollo Institucional
(Planeación Estratégica)</t>
  </si>
  <si>
    <t>3.2</t>
  </si>
  <si>
    <t>Realizar socialización de la matriz de riesgos de corrupción a las partes interesadas.</t>
  </si>
  <si>
    <t>Socializar al 100% de los procesos los riesgos de corrupción de la Subred y realizar el despliegue a las partes.</t>
  </si>
  <si>
    <t>Directores y Lideres de Procesos Institucionales</t>
  </si>
  <si>
    <r>
      <t xml:space="preserve">Subcomponente </t>
    </r>
    <r>
      <rPr>
        <b/>
        <sz val="11"/>
        <color indexed="8"/>
        <rFont val="Arial"/>
        <family val="2"/>
      </rPr>
      <t>4</t>
    </r>
    <r>
      <rPr>
        <sz val="11"/>
        <color indexed="8"/>
        <rFont val="Arial"/>
        <family val="2"/>
      </rPr>
      <t xml:space="preserve">
Monitorio y revisión</t>
    </r>
  </si>
  <si>
    <t>4.1</t>
  </si>
  <si>
    <t>Realizar seguimiento de autocontrol a la gestión del riesgo por proceso + Riesgos de Corrupcion.</t>
  </si>
  <si>
    <t>Matriz de riesgos de corrupción con seguimiento de autocontrol por el 100% de los procesos.</t>
  </si>
  <si>
    <t>4.2</t>
  </si>
  <si>
    <t>Realizar seguimiento a mapa de riesgos de corrupción</t>
  </si>
  <si>
    <t>Mapa de riesgos de corrupción con seguimiento al 100% de los procesos.</t>
  </si>
  <si>
    <r>
      <t xml:space="preserve">Subcomponente </t>
    </r>
    <r>
      <rPr>
        <b/>
        <sz val="11"/>
        <color indexed="8"/>
        <rFont val="Arial"/>
        <family val="2"/>
      </rPr>
      <t xml:space="preserve">5
</t>
    </r>
    <r>
      <rPr>
        <sz val="11"/>
        <color indexed="8"/>
        <rFont val="Arial"/>
        <family val="2"/>
      </rPr>
      <t>Seguimiento</t>
    </r>
  </si>
  <si>
    <t>5.1</t>
  </si>
  <si>
    <t>Realizar seguimiento a la gestión de los riesgos de corrupción</t>
  </si>
  <si>
    <t>Informe de seguimiento de riesgos al 100% de los procesos.</t>
  </si>
  <si>
    <t>Oficina de Control Interno</t>
  </si>
  <si>
    <t xml:space="preserve">         SUBRED INTEGRADA DE SERVICIOS DE SALUD SUR OCCIDENTE E.S.E</t>
  </si>
  <si>
    <t>Identificar las necesidades y espectativas en salud de los usuarios con el fin de impactar positivamente en la satisfacción de sus necesidades.</t>
  </si>
  <si>
    <t>1. Identificar los trámites y servicios que pueden impactar la atención del usuario.
2. Racionalizar y priorizar los trámites y servicios para una mayor satisfacción del usuario. 
3. Programar y realizar actividades que faciliten o mejoren los trámites en que deben incurrir los usuarios</t>
  </si>
  <si>
    <t>COMPONENTE 2: RACIONALIZACION DE TRÁMITES</t>
  </si>
  <si>
    <t xml:space="preserve">Oficinas Responsables. </t>
  </si>
  <si>
    <t>Oficina Asesora Desarrollo Institucional (Planeación Estratégica) - Oficina Asesora de Comunicaciones - Oficina de TICS - Oficina de Participación Social y Atención al Cuidadano - Líderes de Proceso</t>
  </si>
  <si>
    <t>Oficina Asesora Desarrollo Institucional (Planeación Estratégica) - Oficina Asesora de Comunicaciones - Oficina de TICS - Oficina de Participación Social y Atención al Cuidadano</t>
  </si>
  <si>
    <t>Oficina Asesora Desarrollo Institucional (Planeación Estratégica) - Oficina Control Interno</t>
  </si>
  <si>
    <t>Meta estrategica:</t>
  </si>
  <si>
    <t>Cumplir anualmente el 100% del plan anticorrupción y atención al ciudadano en la subred.</t>
  </si>
  <si>
    <t>DATOS TRÁMITES A RACIONALIZAR</t>
  </si>
  <si>
    <t>ACCIONES DE RACIONALIZACIÓN A DESARROLLAR</t>
  </si>
  <si>
    <t>PLAN DE EJECUCIÓN</t>
  </si>
  <si>
    <t>Tipo</t>
  </si>
  <si>
    <t>Número</t>
  </si>
  <si>
    <t>Nombre</t>
  </si>
  <si>
    <t>Estado</t>
  </si>
  <si>
    <t>Situación actual</t>
  </si>
  <si>
    <t>Tipo racionalización</t>
  </si>
  <si>
    <t>Acciones racionalización</t>
  </si>
  <si>
    <t>Fecha
inicio</t>
  </si>
  <si>
    <t>Fecha final racionalización</t>
  </si>
  <si>
    <t>Responsable</t>
  </si>
  <si>
    <t>Justificación</t>
  </si>
  <si>
    <t>Modelo Único – Hijo</t>
  </si>
  <si>
    <t>47491</t>
  </si>
  <si>
    <t>Asignación de cita para la prestación de servicios en salud</t>
  </si>
  <si>
    <t>Inscrito</t>
  </si>
  <si>
    <t>Los ciudadanos deben acercarse presencialmente a los puntos de atención de la Subred a solicitar su cita a la atención en salud</t>
  </si>
  <si>
    <t>Administrativa</t>
  </si>
  <si>
    <t>Aumento de canales y/o puntos de atención</t>
  </si>
  <si>
    <t>11/04/2019</t>
  </si>
  <si>
    <t>30/06/2019</t>
  </si>
  <si>
    <t>DIRECCIÓN DE SERVICIOS AMBULATORIOS</t>
  </si>
  <si>
    <t xml:space="preserve"> </t>
  </si>
  <si>
    <t>Los ciudadanos deben acercarse presencialmente a los puntos de atención de la Subred a solicitar su cita a la atención en salud.</t>
  </si>
  <si>
    <t>Tecnologica</t>
  </si>
  <si>
    <t>Trámite total en línea</t>
  </si>
  <si>
    <t>Plantilla Único - Hijo</t>
  </si>
  <si>
    <t>47502</t>
  </si>
  <si>
    <t>Concepto sanitario</t>
  </si>
  <si>
    <t>Los ciudadanos (personas naturales o jurídicas) deben acercarse presencialmente a los puntos de atención de la Subred para solicitar la visita de concepto sanitario.</t>
  </si>
  <si>
    <t>Formularios diligenciados en línea</t>
  </si>
  <si>
    <t>31/10/2019</t>
  </si>
  <si>
    <t>DIRECCIÓN DEL GESTIÓN DE RIESGOS EN SALUD</t>
  </si>
  <si>
    <t>60278</t>
  </si>
  <si>
    <t>Examen de laboratorio clínico</t>
  </si>
  <si>
    <t xml:space="preserve">Los ciudadanos deben acercarse presencialmente a los puntos de atención de la Subred para la toma de muestras de Laboratorio clínico.
</t>
  </si>
  <si>
    <t>DIRECCIÓN DE SERVICIOS COMPLEMENTARIOS</t>
  </si>
  <si>
    <t>Los ciudadanos deben acercarse presencialmente a los puntos de atención de la Subred a solicitar su cita para la toma de muestras de Laboratorio clínico.</t>
  </si>
  <si>
    <t>Validación de datos a través de medios tecnológicos</t>
  </si>
  <si>
    <t>Componente 3: Rendición de cuentas</t>
  </si>
  <si>
    <t>Alta Dirección: Gerencia y Comité Directivo.</t>
  </si>
  <si>
    <t>Oficina Asesora Desarrollo Institucional (Planeación Estratégica) - Oficina de Participación Social y Atención al Cuidadano -  Líderes de Proceso</t>
  </si>
  <si>
    <t>Oficina Asesora Desarrollo Institucional (Planeación Estratégica) - Oficina de Participación Social y Atención al Cuidadano - Oficina Control Interno</t>
  </si>
  <si>
    <t>Subcomponente/procesos</t>
  </si>
  <si>
    <r>
      <t xml:space="preserve">Subcomponente </t>
    </r>
    <r>
      <rPr>
        <b/>
        <sz val="11"/>
        <color indexed="8"/>
        <rFont val="Arial"/>
        <family val="2"/>
      </rPr>
      <t>1</t>
    </r>
    <r>
      <rPr>
        <sz val="11"/>
        <color indexed="8"/>
        <rFont val="Arial"/>
        <family val="2"/>
      </rPr>
      <t xml:space="preserve">
Información de calidad y en lenguaje comprensible</t>
    </r>
  </si>
  <si>
    <t>Realizar reuniones con las formas de participación del sector para conocer sus propuestas y expectativas frente a la Rendición de Cuentas.</t>
  </si>
  <si>
    <t>Documento Lectura de necesidades 2019 por forma de participación.</t>
  </si>
  <si>
    <t>Oficina de Participación Social y Atención al Ciudadano</t>
  </si>
  <si>
    <t>I Cuatrimestre</t>
  </si>
  <si>
    <t>1.2</t>
  </si>
  <si>
    <t>Reuniones preparatorias para definir lineamiento para rendición de cuentas de manera concertada entre las áreas de planeación y las de apoyo.</t>
  </si>
  <si>
    <t>Documento final de lineamiento para rendición de cuentas</t>
  </si>
  <si>
    <t>Oficina Asesora de Desarrollo Institucional (Planeación Estratégica) 
Oficina de Participación Social y A.C
Oficina de Comunicaciones</t>
  </si>
  <si>
    <t>1.3</t>
  </si>
  <si>
    <t>Elaborar piezas comunicativas con información de interes a la ciudadania</t>
  </si>
  <si>
    <t>Piezas diseñadas</t>
  </si>
  <si>
    <t>Semestral</t>
  </si>
  <si>
    <t>1.4</t>
  </si>
  <si>
    <t>Operativizar 3 estrategias definidas en el 2018, información y divulgación dirigidos a la ciudadania y a los servidores públicos en temas relacionados con el desarrollo de la gestión pública</t>
  </si>
  <si>
    <t>Estrategias implementadas</t>
  </si>
  <si>
    <r>
      <t xml:space="preserve">Subcomponente </t>
    </r>
    <r>
      <rPr>
        <b/>
        <sz val="11"/>
        <color indexed="8"/>
        <rFont val="Arial"/>
        <family val="2"/>
      </rPr>
      <t>2</t>
    </r>
    <r>
      <rPr>
        <sz val="11"/>
        <color indexed="8"/>
        <rFont val="Arial"/>
        <family val="2"/>
      </rPr>
      <t xml:space="preserve">                      
Diálogo de doble vía con la ciudadanía y sus organizaciones</t>
    </r>
  </si>
  <si>
    <t>2.1</t>
  </si>
  <si>
    <t>Realizar cualificaciones de los actores Comunitarios relacionados con procesos de control social (veedores)</t>
  </si>
  <si>
    <t>Base de datos de caracterización</t>
  </si>
  <si>
    <t>Oficina de Participación Social y A.C</t>
  </si>
  <si>
    <t>Dar respuesta a las manifestaciones formuladas por la ciudadania y relacionadas con la gestión publica</t>
  </si>
  <si>
    <t>Respuestas gestionadas al 100%</t>
  </si>
  <si>
    <t>2.3</t>
  </si>
  <si>
    <t>Implementar estrategias de comunicación en doble via con las partes interesadas</t>
  </si>
  <si>
    <t>Oficina de Participación Social y A.C
Oficina de Comunicaciones</t>
  </si>
  <si>
    <r>
      <t xml:space="preserve">Subcomponente </t>
    </r>
    <r>
      <rPr>
        <b/>
        <sz val="11"/>
        <color indexed="8"/>
        <rFont val="Arial"/>
        <family val="2"/>
      </rPr>
      <t xml:space="preserve">3
</t>
    </r>
    <r>
      <rPr>
        <sz val="11"/>
        <color indexed="8"/>
        <rFont val="Arial"/>
        <family val="2"/>
      </rPr>
      <t>Incentivos para motivar la cultura de la rendición y petición de cuentas</t>
    </r>
  </si>
  <si>
    <t>Vincular de nuevos actores en procesos de participación social.</t>
  </si>
  <si>
    <t>Reporte de meta mensual</t>
  </si>
  <si>
    <t>Adelantar procesos de cualificación los actores sociales en temas de gestión pública</t>
  </si>
  <si>
    <t>Actores cualificados</t>
  </si>
  <si>
    <t>Participación Social Planeación</t>
  </si>
  <si>
    <t>3.3</t>
  </si>
  <si>
    <t>Continuar con la  implementación de metodologías innovadoras a través de medios de comunicación alternativos que dinamicen los ejercicios de rendición de cuentas.</t>
  </si>
  <si>
    <t>I  y II Cuatrimestre</t>
  </si>
  <si>
    <t>3.4</t>
  </si>
  <si>
    <t>Estructurar procesos de planeación previos a los ejercicios de rendición de cuentas.(sensibilización, logistica, convocatorias entre otros)</t>
  </si>
  <si>
    <t>Plan de rendición de cuentas</t>
  </si>
  <si>
    <t>Planeación
Participación social
Comunicaciones</t>
  </si>
  <si>
    <r>
      <t xml:space="preserve">Subcomponente </t>
    </r>
    <r>
      <rPr>
        <b/>
        <sz val="11"/>
        <color indexed="8"/>
        <rFont val="Arial"/>
        <family val="2"/>
      </rPr>
      <t>4</t>
    </r>
    <r>
      <rPr>
        <sz val="11"/>
        <color indexed="8"/>
        <rFont val="Arial"/>
        <family val="2"/>
      </rPr>
      <t xml:space="preserve">                          Evaluación y retroalimentación a la gestión institucional</t>
    </r>
  </si>
  <si>
    <t>Continuar con la Implementación de las herramientas  y evaluar las herramientas cualitativas y cuantitativas que permitan la compresión de la información por parte de la ciudadania en los ejercicios de rendición de cuentas y la adherencia de la ciudadania al sector salud.</t>
  </si>
  <si>
    <t>Herramientas implementadas</t>
  </si>
  <si>
    <t>Formular planes de mejora frente a la evaluación de los procesos de rendición de cuentas</t>
  </si>
  <si>
    <t>Planes de mejora implementados</t>
  </si>
  <si>
    <t>II Cuatrimestre</t>
  </si>
  <si>
    <t>Componente 4:  Servicio al Ciudadano</t>
  </si>
  <si>
    <t>Oficinas Responsables:</t>
  </si>
  <si>
    <t>Oficina de Participación Social y Atención al Cuidadano</t>
  </si>
  <si>
    <t>Oficina Asesora Desarrollo Institucional (Planeación Estratégica) - Oficina de Participación Social y Atención al Cuidadano -  Oficina de Comunicaciones</t>
  </si>
  <si>
    <t>Meta Estratégica</t>
  </si>
  <si>
    <t>1.  Lograr un aumento gradual de la satisfacción de los usuarios superior al 90% para el final del cuatrenio.
2. Disminuir  anualmente el 3% de las barreras de acceso de la subred a partir de la linea base definida.
3. Dar respuesta oportuna al 95% de los requerimientos expuestos por los  ciudadanos.</t>
  </si>
  <si>
    <r>
      <t xml:space="preserve">Subcomponente </t>
    </r>
    <r>
      <rPr>
        <b/>
        <sz val="12"/>
        <color indexed="8"/>
        <rFont val="Arial"/>
        <family val="2"/>
      </rPr>
      <t>1</t>
    </r>
    <r>
      <rPr>
        <sz val="12"/>
        <color indexed="8"/>
        <rFont val="Arial"/>
        <family val="2"/>
      </rPr>
      <t xml:space="preserve">                           
Estructura administrativa y Direccionamiento estratégico</t>
    </r>
  </si>
  <si>
    <t>Implementar un instrumento que permita la verificación de la adherencia a los procedimientos de atencion al usuario.</t>
  </si>
  <si>
    <t>Instrumento que permite el Seguimiento trimestral (áreas de urgencias-consulta externa- Hospitalizacion)</t>
  </si>
  <si>
    <t>Trimestral</t>
  </si>
  <si>
    <t>Realizar auditorías internas a todos los procesos en los que se realicen trámites para la atencion del usuario</t>
  </si>
  <si>
    <t>Auditorias trimestralmente (áreas de urgencias-consulta externa- Hospitalización)</t>
  </si>
  <si>
    <t>Socializar los resultados de la Auditoria realizada</t>
  </si>
  <si>
    <t>1 mesa de trabajo mensual con las asociaciones de usuarios</t>
  </si>
  <si>
    <t>Mensual</t>
  </si>
  <si>
    <r>
      <t xml:space="preserve">Subcomponente </t>
    </r>
    <r>
      <rPr>
        <b/>
        <sz val="12"/>
        <color indexed="8"/>
        <rFont val="Arial"/>
        <family val="2"/>
      </rPr>
      <t>2</t>
    </r>
    <r>
      <rPr>
        <sz val="12"/>
        <color indexed="8"/>
        <rFont val="Arial"/>
        <family val="2"/>
      </rPr>
      <t xml:space="preserve">                             
Fortalecimiento de los canales de atención</t>
    </r>
  </si>
  <si>
    <t>Realizar la divulgacion de los mecanismos de escucha que estan implementados al usuario 
(buzón,aplicativo sdqs, medio telefonico, escrito, pagina institucional)</t>
  </si>
  <si>
    <t>Listas de asistencia a charlas en salas de espera, web, carteleras Institucionales, alta voz, folletos
"DE MANERA PRESENCIAL"</t>
  </si>
  <si>
    <t>Realizar seguimiento del Plan de Acción de las formas de Participacion Social.</t>
  </si>
  <si>
    <t>1 Taller mensual por forma de participacion dirigidos a las formas de participacion sobre temas relacionados con la elaboracion del plan de accion.
2019
PLANES DE ACCION ELABORADOS Y CON SEGUIMIENTO -  TRIMESTRAL</t>
  </si>
  <si>
    <t>Efectuar reuniones con los integrantes del comite de Control Social de la comunidad.</t>
  </si>
  <si>
    <t>1 Taller  dirigido a las formas de participacion sobre temas relacionados con control social.
2019: PLAN DE ACCION DE CONTROL SOCIAL</t>
  </si>
  <si>
    <t>2.4</t>
  </si>
  <si>
    <t>Promover la socialización de la pagina Web en los Centros de orientación e información en salud - COIS y oficinas de atención al usuario.</t>
  </si>
  <si>
    <t>Listado de asistencia de socializacion de información relevante contenida en la pagina Web a integrantes de los COIS y Oficinas de atención al usuario.</t>
  </si>
  <si>
    <r>
      <t xml:space="preserve">Subcomponente </t>
    </r>
    <r>
      <rPr>
        <b/>
        <sz val="12"/>
        <color indexed="8"/>
        <rFont val="Arial"/>
        <family val="2"/>
      </rPr>
      <t>3</t>
    </r>
    <r>
      <rPr>
        <sz val="12"/>
        <color indexed="8"/>
        <rFont val="Arial"/>
        <family val="2"/>
      </rPr>
      <t xml:space="preserve">
Talento humano</t>
    </r>
  </si>
  <si>
    <t>Capacitar competencias de todas las primeras lineas de atencion al usuario y trabajo social en trato digno y aseguramiento</t>
  </si>
  <si>
    <t>Listado de asistencia a capacitaciones</t>
  </si>
  <si>
    <t>Fortalecer los procesos de selección del personal basados en competencias orientadas al servicio.</t>
  </si>
  <si>
    <t>Dar cumplimiento al 100% del procedimiento establecido para la seleccion de personal.</t>
  </si>
  <si>
    <t>Dirección de Talento Humano</t>
  </si>
  <si>
    <t>Ejecucion y seguimiento al plan de Integridad de la Subred Sur Occidente</t>
  </si>
  <si>
    <t>Cumplimiento al plan de actividades del PLAN DE INTEGRIDAD</t>
  </si>
  <si>
    <r>
      <t xml:space="preserve">Subcomponente </t>
    </r>
    <r>
      <rPr>
        <b/>
        <sz val="12"/>
        <color indexed="8"/>
        <rFont val="Arial"/>
        <family val="2"/>
      </rPr>
      <t>4</t>
    </r>
    <r>
      <rPr>
        <sz val="12"/>
        <color indexed="8"/>
        <rFont val="Arial"/>
        <family val="2"/>
      </rPr>
      <t xml:space="preserve">                          
Normativo y procedimental</t>
    </r>
  </si>
  <si>
    <t>Implementar el procedimiento interno para la gestión de las peticiones, quejas y reclamos.</t>
  </si>
  <si>
    <t>Procedimiento para el tramite y respuesta de PQR</t>
  </si>
  <si>
    <t>Anual</t>
  </si>
  <si>
    <t>Elaborar informes de PQRS para identificar oportunidades de mejora en la prestación de los servicios</t>
  </si>
  <si>
    <t>Presentacion de Informes</t>
  </si>
  <si>
    <t>4.3</t>
  </si>
  <si>
    <t>Realizar campañas informativas sobre los derechos y deberes de los usuarios</t>
  </si>
  <si>
    <t>Listado de asistencia a charlas</t>
  </si>
  <si>
    <r>
      <t xml:space="preserve">Subcomponente </t>
    </r>
    <r>
      <rPr>
        <b/>
        <sz val="12"/>
        <color indexed="8"/>
        <rFont val="Arial"/>
        <family val="2"/>
      </rPr>
      <t>5</t>
    </r>
    <r>
      <rPr>
        <sz val="12"/>
        <color indexed="8"/>
        <rFont val="Arial"/>
        <family val="2"/>
      </rPr>
      <t xml:space="preserve">                           
Relacionamiento con el ciudadano</t>
    </r>
  </si>
  <si>
    <t>Realizar la divulgacion de la figura del defensor del ciudadano</t>
  </si>
  <si>
    <t>5.2</t>
  </si>
  <si>
    <t>Constituir Grupos focales con los usuarios para establecer las necesidades del servicio</t>
  </si>
  <si>
    <t>Informe de identificacion de las necesidades y espectativas de los usuarios</t>
  </si>
  <si>
    <t>5.3</t>
  </si>
  <si>
    <t>Aplicar las encuestas de satisfaccion</t>
  </si>
  <si>
    <t>Porcentaje de satisfaccion</t>
  </si>
  <si>
    <t>5.4</t>
  </si>
  <si>
    <t>Monitorear el Sistema de Informacion Distrital ( SIDMA)</t>
  </si>
  <si>
    <t>Informe de Identificacion y monitoreo de las dificultades para acceder a los servicios de salud de los usuarios</t>
  </si>
  <si>
    <t>Componente 5: Transparencia y Acceso de la Información</t>
  </si>
  <si>
    <t>Oficina de TICS y Lideres de Proceso</t>
  </si>
  <si>
    <t>Oficina Asesora Desarrollo Institucional (Planeación Estratégica)  -  Oficina de Comunicaciones - Oficina TICS</t>
  </si>
  <si>
    <t>Meta estrategica</t>
  </si>
  <si>
    <t>Garantizar el derecho de acceso a la información pública conforme a las normatidad vigente en particular la ley 1712 de 2014 y Decreto Reglamentario 1081 de 2015</t>
  </si>
  <si>
    <t>Indicadores del Plan de Desarrollo que se articulan con la actividad</t>
  </si>
  <si>
    <t>1. Incrementar en un 5% anual la comunicación efectiva con las partes interesadas. 
2. Cumplir al 100% la entrega de información institucional con parametros de oportunidad, veracidad y completitud a partir de la linea base de la vigencia 2017.</t>
  </si>
  <si>
    <t>Subcomponente
/procesos</t>
  </si>
  <si>
    <t>Subcomponente 1                        Lineamientos de Transparencia
Activa</t>
  </si>
  <si>
    <t xml:space="preserve">
Crear e implementar una lista de chequeo en donde se relacione la información que debe ser actualizada por los líderes de los procesos de la Subred Sur Occidente conforme a lo establecido en la Ley Transparencia y Acceso a la información.</t>
  </si>
  <si>
    <t>Lista de chequeo 
Publicaciones realizadas</t>
  </si>
  <si>
    <t>Gestión de Comunicaciones -
Lideres de Proceso</t>
  </si>
  <si>
    <t>Establecer cronograma de  reuniónes de seguimiento a la pagina Web con los líderes de los procesos que intervienen en la actualización de la información</t>
  </si>
  <si>
    <t>Cronograma de reuniones vigencia 2019</t>
  </si>
  <si>
    <t xml:space="preserve">Gestión de Comunicaciones </t>
  </si>
  <si>
    <t>Verificar ajustes normativos que obliguen cambios en la pagina Web</t>
  </si>
  <si>
    <t xml:space="preserve">Norma modificatoria 
</t>
  </si>
  <si>
    <t>Realizar la referenciación comparativa con otras páginas Web que tengan implementada la Ley de Transparencia</t>
  </si>
  <si>
    <t>Informe resultados referenciación</t>
  </si>
  <si>
    <t>1.5</t>
  </si>
  <si>
    <t>Mantener actualizada la informacion contenida en la pagina web con forme a los requisitoa de la Ley de Transparencia y lo que la reglamenta</t>
  </si>
  <si>
    <t>Informacion publicada y actualizada</t>
  </si>
  <si>
    <t>1.6</t>
  </si>
  <si>
    <t>Realizar la actualización de los procedimientos y tramites de la Subred en la plataforma SUIT</t>
  </si>
  <si>
    <t>Trámites y procedimientos actualizados en la Plataforma SUIT</t>
  </si>
  <si>
    <t>Oficna de TICS
Lideres de Procesos de acuerdo al SUIT</t>
  </si>
  <si>
    <t>Subcomponente 2                             
Lineamientos de Transparencia
Pasiva</t>
  </si>
  <si>
    <t>1. Diseñar y ejecutar el programa de capacitacion:  Temas de Gestion documental
2. Diseño del programa de gestion de documento electronico.
3. Diseno y ejecucion del programa de auditoria y control del proceso de gestion documental</t>
  </si>
  <si>
    <t>Diseños de los programas y ejecucion de Actividad N° 1 y N° 2 / De acuerdo al POA del proceso</t>
  </si>
  <si>
    <t>Dirección Administrativa (Gestión Documental)</t>
  </si>
  <si>
    <t>Dar continuidad con la herramienta que permite llevar control numérico para identificar las peticiones o solicitudes de los ciudadanos para que se pueda llevar la trazabilidad de dichas solicitudes</t>
  </si>
  <si>
    <t>Herramienta informática</t>
  </si>
  <si>
    <t>Oficina de Participación Social y Atención al Ciudadano - Gestión de Comunicaciones</t>
  </si>
  <si>
    <t>Subcomponente 3                          Elaboración los Instrumentos de Gestión de la Información</t>
  </si>
  <si>
    <t>Identificar y crear registro de inventarios de los Activos de Información de la Subred de acuerdo con la normatividad vigente</t>
  </si>
  <si>
    <t>Inventario y Registro de Activos de Información</t>
  </si>
  <si>
    <t>Oficina de TICS - Lideres de Proceso</t>
  </si>
  <si>
    <t>Actualizar los inventarios de la información Clasificada y Reservada de acuerdo con la normatividad vigente.</t>
  </si>
  <si>
    <t>Inventario de información Clasificada y reservada de la Subred</t>
  </si>
  <si>
    <t>Oficina de TICS - Lideres de Proceso / Of Asesora Juridica</t>
  </si>
  <si>
    <t>Socializar el inventario de Activos de Información, información Clasificada y Reservada y el Programa de Gestión Documental</t>
  </si>
  <si>
    <t>Soportes de comunicaciones (correos, actas reunión, intranet)</t>
  </si>
  <si>
    <t>Subcomponente 4
Criterio Diferencial de
Accesibilidad</t>
  </si>
  <si>
    <t>Identificar las necesidades de información de los grupos diferenciales en las localidades que hacen parte de la Subred Sur Occidente</t>
  </si>
  <si>
    <t>Informe estadístico</t>
  </si>
  <si>
    <t>III  Cuatrimestre</t>
  </si>
  <si>
    <t>Establecer herramientas para comunicar la informacion requerida por los grupos diferenciales (videos con lenguaje de señas, traductores étnicos, entre otros )</t>
  </si>
  <si>
    <t>Informe</t>
  </si>
  <si>
    <t>Subcomponente 5
Monitoreo del Acceso a la Información Pública</t>
  </si>
  <si>
    <t xml:space="preserve">Implementar un sistema que permita generar Informe de solicitudes de acceso a la página (contador por tema de interés)
</t>
  </si>
  <si>
    <t>Contador</t>
  </si>
  <si>
    <t>ENTIDAD:</t>
  </si>
  <si>
    <t xml:space="preserve">GERENTE: </t>
  </si>
  <si>
    <t>Subproceso</t>
  </si>
  <si>
    <t>X</t>
  </si>
  <si>
    <t xml:space="preserve">PROCESOS EVALUADORES </t>
  </si>
  <si>
    <t xml:space="preserve">Marco Normativo </t>
  </si>
  <si>
    <r>
      <rPr>
        <b/>
        <sz val="16"/>
        <color indexed="8"/>
        <rFont val="Arial Narrow"/>
        <family val="2"/>
      </rPr>
      <t>Ley 1474 de 2011</t>
    </r>
    <r>
      <rPr>
        <b/>
        <sz val="14"/>
        <color indexed="8"/>
        <rFont val="Arial Narrow"/>
        <family val="2"/>
      </rPr>
      <t xml:space="preserve">
</t>
    </r>
    <r>
      <rPr>
        <sz val="14"/>
        <color indexed="8"/>
        <rFont val="Arial Narrow"/>
        <family val="2"/>
      </rPr>
      <t>Estatuto Anticorrupción</t>
    </r>
  </si>
  <si>
    <t>Art 73°</t>
  </si>
  <si>
    <t>Plan Anticorrupción y de Atención al Ciudadano: Cada entidad del orden nacional, departamental y municipal deberá elaborar anualmente una estrategia de lucha contra la corrupción y de atención al ciudadano. La metodología para construir esta estrategia está a cargo del Programa Presidencial de Modernización, Eficiencia, Transparencia y Lucha contra la Corrupción.</t>
  </si>
  <si>
    <r>
      <rPr>
        <b/>
        <sz val="16"/>
        <color indexed="8"/>
        <rFont val="Arial Narrow"/>
        <family val="2"/>
      </rPr>
      <t>Decreto 4637 de 2011</t>
    </r>
    <r>
      <rPr>
        <sz val="14"/>
        <color indexed="8"/>
        <rFont val="Arial Narrow"/>
        <family val="2"/>
      </rPr>
      <t xml:space="preserve">
Suprime un Programa
Presidencial y crea una
Secretaría en el DAPRE</t>
    </r>
  </si>
  <si>
    <t>Art 4°</t>
  </si>
  <si>
    <t>Suprime el Programa Presidencial de Modernización, Eficiencia, Transparencia y Lucha contra la Corrupción.</t>
  </si>
  <si>
    <t>Art 2°</t>
  </si>
  <si>
    <t>Crea la Secretaría de Transparencia en el Departamento Administrativo de la Presidencia de la República.</t>
  </si>
  <si>
    <r>
      <rPr>
        <b/>
        <sz val="16"/>
        <color indexed="8"/>
        <rFont val="Arial Narrow"/>
        <family val="2"/>
      </rPr>
      <t>Decreto 1649 de 2014</t>
    </r>
    <r>
      <rPr>
        <sz val="14"/>
        <color indexed="8"/>
        <rFont val="Arial Narrow"/>
        <family val="2"/>
      </rPr>
      <t xml:space="preserve">
Modificación de la
estructura del DAPRE</t>
    </r>
  </si>
  <si>
    <t>Art 15°</t>
  </si>
  <si>
    <t xml:space="preserve">Señalar la metodología para diseñar y hacer seguimiento a las estrategias de lucha contra la corrupción y de atención al ciudadano que deberán elaborar anualmente las entidades del orden nacional y territorial. </t>
  </si>
  <si>
    <r>
      <rPr>
        <b/>
        <sz val="16"/>
        <color indexed="8"/>
        <rFont val="Arial Narrow"/>
        <family val="2"/>
      </rPr>
      <t>Decreto 1081 de 2015</t>
    </r>
    <r>
      <rPr>
        <sz val="14"/>
        <color indexed="8"/>
        <rFont val="Arial Narrow"/>
        <family val="2"/>
      </rPr>
      <t xml:space="preserve">
Único del sector de
Presidencia de la
República</t>
    </r>
  </si>
  <si>
    <t>Art 2.1.4.1°</t>
  </si>
  <si>
    <t>Señala como metodología para elaborar la estrategia de lucha contra la corrupción la contenida en el documento “Estrategias para la construcción del Plan Anticorrupción y de Atención al Ciudadano”.</t>
  </si>
  <si>
    <t>Título 24</t>
  </si>
  <si>
    <t>Regula el procedimiento para establecer y modificar los trámites autorizados por la ley y crear las instancias para los mismos efectos.</t>
  </si>
  <si>
    <r>
      <rPr>
        <b/>
        <sz val="16"/>
        <color indexed="8"/>
        <rFont val="Arial Narrow"/>
        <family val="2"/>
      </rPr>
      <t>Decreto Ley 019 de 2012</t>
    </r>
    <r>
      <rPr>
        <sz val="14"/>
        <color indexed="8"/>
        <rFont val="Arial Narrow"/>
        <family val="2"/>
      </rPr>
      <t xml:space="preserve">
Decreto Antitrámites</t>
    </r>
  </si>
  <si>
    <t>Todo</t>
  </si>
  <si>
    <t>Dicta las normas para suprimir o reformar regulaciones, procedimientos y trámites innecesarios existentes en la Administración Pública.</t>
  </si>
  <si>
    <r>
      <rPr>
        <b/>
        <sz val="16"/>
        <color indexed="8"/>
        <rFont val="Arial Narrow"/>
        <family val="2"/>
      </rPr>
      <t>Ley 962 de 2005</t>
    </r>
    <r>
      <rPr>
        <sz val="14"/>
        <color indexed="8"/>
        <rFont val="Arial Narrow"/>
        <family val="2"/>
      </rPr>
      <t xml:space="preserve">
Ley Antitrámites</t>
    </r>
  </si>
  <si>
    <r>
      <rPr>
        <b/>
        <sz val="16"/>
        <color indexed="8"/>
        <rFont val="Arial Narrow"/>
        <family val="2"/>
      </rPr>
      <t>Ley 1757 de 2015</t>
    </r>
    <r>
      <rPr>
        <sz val="14"/>
        <color indexed="8"/>
        <rFont val="Arial Narrow"/>
        <family val="2"/>
      </rPr>
      <t xml:space="preserve">
Promoción y protección
al derecho a la
Participación ciudadana</t>
    </r>
  </si>
  <si>
    <t>Art 48°</t>
  </si>
  <si>
    <t xml:space="preserve">La estrategia de rendición de cuentas hace parte del Plan Anticorrupción y de Atención al Ciudadano. </t>
  </si>
  <si>
    <t>se informan las actualizaciones y pasos a seguir por las entidades para el diseño de las estrategias de rendición de cuentas</t>
  </si>
  <si>
    <t>Ley 1712 de 2014</t>
  </si>
  <si>
    <t>Art 31°</t>
  </si>
  <si>
    <t xml:space="preserve">Programas de transparencia y ética en el sector público </t>
  </si>
  <si>
    <t>SEGUIMIENTO AUTOCONTROL</t>
  </si>
  <si>
    <t>SOPORTES</t>
  </si>
  <si>
    <t>SEGUIMIENTO PLANEACIÓN</t>
  </si>
  <si>
    <t>% de efectividad</t>
  </si>
  <si>
    <r>
      <rPr>
        <b/>
        <sz val="15"/>
        <color indexed="8"/>
        <rFont val="Arial Narrow"/>
        <family val="2"/>
      </rPr>
      <t xml:space="preserve">Subcomponente 1
</t>
    </r>
    <r>
      <rPr>
        <sz val="15"/>
        <color indexed="8"/>
        <rFont val="Arial Narrow"/>
        <family val="2"/>
      </rPr>
      <t>Política de Administración de Riesgos</t>
    </r>
  </si>
  <si>
    <t>I, II Cuatrimestral</t>
  </si>
  <si>
    <t>2.5</t>
  </si>
  <si>
    <r>
      <rPr>
        <b/>
        <sz val="15"/>
        <color indexed="8"/>
        <rFont val="Arial Narrow"/>
        <family val="2"/>
      </rPr>
      <t>Subcomponente 3</t>
    </r>
    <r>
      <rPr>
        <sz val="15"/>
        <color indexed="8"/>
        <rFont val="Arial Narrow"/>
        <family val="2"/>
      </rPr>
      <t xml:space="preserve">
Consulta y divulgación </t>
    </r>
  </si>
  <si>
    <r>
      <rPr>
        <b/>
        <sz val="15"/>
        <color indexed="8"/>
        <rFont val="Arial Narrow"/>
        <family val="2"/>
      </rPr>
      <t>Subcomponente 4</t>
    </r>
    <r>
      <rPr>
        <sz val="15"/>
        <color indexed="8"/>
        <rFont val="Arial Narrow"/>
        <family val="2"/>
      </rPr>
      <t xml:space="preserve">
Monitoreo y revisión</t>
    </r>
  </si>
  <si>
    <r>
      <rPr>
        <b/>
        <sz val="15"/>
        <color indexed="8"/>
        <rFont val="Arial Narrow"/>
        <family val="2"/>
      </rPr>
      <t xml:space="preserve">Subcomponente 5
</t>
    </r>
    <r>
      <rPr>
        <sz val="15"/>
        <color indexed="8"/>
        <rFont val="Arial Narrow"/>
        <family val="2"/>
      </rPr>
      <t>Seguimiento</t>
    </r>
  </si>
  <si>
    <t>SUBRED INTEGRADA DE SERVICIOS DE SALUD SUR E.S.E</t>
  </si>
  <si>
    <t>Componentes</t>
  </si>
  <si>
    <t>Racionalización de Tramites</t>
  </si>
  <si>
    <t>Rendición de Cuentas</t>
  </si>
  <si>
    <t xml:space="preserve">PROCESOS y SUBPROCESOS 
INVOLUCRADOS: </t>
  </si>
  <si>
    <t>Subproceso de Gestión del Riesgo</t>
  </si>
  <si>
    <t>Componente / Relación</t>
  </si>
  <si>
    <t>Dr. Luis Fernando Pineda Ávila</t>
  </si>
  <si>
    <t>Proceso</t>
  </si>
  <si>
    <r>
      <rPr>
        <b/>
        <sz val="16"/>
        <color rgb="FF000000"/>
        <rFont val="Arial Narrow"/>
        <family val="2"/>
      </rPr>
      <t xml:space="preserve">Circular 100-020 </t>
    </r>
    <r>
      <rPr>
        <b/>
        <sz val="14"/>
        <color indexed="8"/>
        <rFont val="Arial Narrow"/>
        <family val="2"/>
      </rPr>
      <t xml:space="preserve">
</t>
    </r>
    <r>
      <rPr>
        <sz val="14"/>
        <color indexed="8"/>
        <rFont val="Arial Narrow"/>
        <family val="2"/>
      </rPr>
      <t>del 10 de diciembre de 2021</t>
    </r>
  </si>
  <si>
    <t>Gestión del Riesgo de Corrupción</t>
  </si>
  <si>
    <t>Periodicidad de 
Entrega</t>
  </si>
  <si>
    <t>I y III Cuatrimestre</t>
  </si>
  <si>
    <t>4.4</t>
  </si>
  <si>
    <t xml:space="preserve">Monitoreo de Segunda Linea de Defensa </t>
  </si>
  <si>
    <t xml:space="preserve">Monitoreo de Tercera Linea de Defensa </t>
  </si>
  <si>
    <t>Observaciones OCI</t>
  </si>
  <si>
    <t>Subcomponente /
procesos</t>
  </si>
  <si>
    <t>anual</t>
  </si>
  <si>
    <t>Administrar los Riesgos de Corrupción identificados en el Mapa de Riesgos de la Subred Integrada de Servicios de Salud Sur E.S.E</t>
  </si>
  <si>
    <t>Oficinas que apoyan:</t>
  </si>
  <si>
    <t>Subprocesos:</t>
  </si>
  <si>
    <t>Oficina Direccionamiento Estratégico - Oficina Control Interno</t>
  </si>
  <si>
    <t>3.5</t>
  </si>
  <si>
    <t>4.5</t>
  </si>
  <si>
    <t>Racionalización de tramites</t>
  </si>
  <si>
    <t xml:space="preserve">Racionalizar tramites y/o OPA priorizados, controlando la influencia de agentes corruptos que puedan afectar el desempeño de la entidad </t>
  </si>
  <si>
    <t>5.5</t>
  </si>
  <si>
    <t>Rendición de
Cuentas</t>
  </si>
  <si>
    <t>Mejorar en la Atención prestada a los usuarios y/o Ciudadanos</t>
  </si>
  <si>
    <r>
      <t xml:space="preserve">Subcomponente 3
</t>
    </r>
    <r>
      <rPr>
        <sz val="15"/>
        <color rgb="FF000000"/>
        <rFont val="Arial Narrow"/>
        <family val="2"/>
      </rPr>
      <t>Talento Humano</t>
    </r>
  </si>
  <si>
    <t>Mecanismos para mejorar la atención al Ciudadano</t>
  </si>
  <si>
    <t>Informar a los grupos de valor el desempeño institucional cumpliendo con los lineamientos de la ley 1712 de 2014 / Secretaría de Transparencia</t>
  </si>
  <si>
    <t>Otras Iniciativas</t>
  </si>
  <si>
    <t xml:space="preserve">Elaboró: </t>
  </si>
  <si>
    <t xml:space="preserve">Revisado: </t>
  </si>
  <si>
    <t>Ejecución de cuatrimestral 
OCI</t>
  </si>
  <si>
    <t xml:space="preserve">Jefe Oficina Asesora de Desarrollo Institucional </t>
  </si>
  <si>
    <t>Subproceso
 Responsable</t>
  </si>
  <si>
    <t>Ejecución Cuatrimestre</t>
  </si>
  <si>
    <r>
      <rPr>
        <b/>
        <sz val="16"/>
        <color theme="1"/>
        <rFont val="Arial Narrow"/>
        <family val="2"/>
      </rPr>
      <t>Decreto 1083 de 2015</t>
    </r>
    <r>
      <rPr>
        <sz val="14"/>
        <color theme="1"/>
        <rFont val="Arial Narrow"/>
        <family val="2"/>
      </rPr>
      <t xml:space="preserve">
Único Función Pública </t>
    </r>
  </si>
  <si>
    <t>Resolución 1099 de 2017</t>
  </si>
  <si>
    <t>Decreto 2106 de 2019</t>
  </si>
  <si>
    <t>Establece procedimientos para autorización de trámites y el seguimiento a la política de racionalización de trámites.</t>
  </si>
  <si>
    <t>Dicta normas para simplificar, suprimir y reformar trámites, procesos y procedimientos innecesarios existentes en la administración pública.</t>
  </si>
  <si>
    <t xml:space="preserve">Ley 2052 de 2020	</t>
  </si>
  <si>
    <t>Establece disposiciones transversales a la rama ejecutiva del nivel nacional y territorial y a los particulares que cumplan funciones públicas y/o administrativas, en relación con la racionalización de trámites y se dictan otras disposiciones.</t>
  </si>
  <si>
    <t>Decreto Distrital 189 de 2020</t>
  </si>
  <si>
    <t>Expide lineamientos generales sobre transparencia, integridad y medidas anticorrupción en las entidades y organismos del orden distrital y se dictan otras disposiciones.</t>
  </si>
  <si>
    <t>Resolución 455 de 2021</t>
  </si>
  <si>
    <t>Establece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</si>
  <si>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Decreto 088 de 2022</t>
  </si>
  <si>
    <t>Establece conceptos, lineamientos, plazos y condiciones para la digitalización y automatización de trámites y su realización en línea.</t>
  </si>
  <si>
    <t>Administración de Talento Humano
Comunicaciones 
Gestión de contratación 
Humanización</t>
  </si>
  <si>
    <t xml:space="preserve">Participación Comunitaria y Servicio al Ciudadano </t>
  </si>
  <si>
    <t xml:space="preserve">Desarrollo Institucional y TICS </t>
  </si>
  <si>
    <t xml:space="preserve">Ley 1474 de 2011 </t>
  </si>
  <si>
    <t xml:space="preserve">Cada entidad del orden nacional, departamental y municipal, cualquiera que sea su régimen de contratación, deberá implementar Programas de Transparencia y Ética Pública con el fin de promover la cultura de la legalidad e identificar, medir, controlar y monitorear constantemente el riesgo de corrupción en el desarrollo de su misionalidad. </t>
  </si>
  <si>
    <t xml:space="preserve">Ley 1757 de 2015 </t>
  </si>
  <si>
    <t>Las entidades de la Administración Pública nacional y territorial, deberán elaborar anualmente una estrategia de Rendición de Cuentas, cumpliendo con los lineamientos del Manual Único de Rendición de Cuentas, la cual deberá ser incluida en el Plan Anticorrupción y de Atención a los Ciudadanos.</t>
  </si>
  <si>
    <t xml:space="preserve">Ley 1712 de 2014 </t>
  </si>
  <si>
    <t>El objeto de la ley es regular el derecho de acceso a la información pública, los procedimientos para el ejercicio y garantía del derecho y las excepciones a la publicidad de información.</t>
  </si>
  <si>
    <t xml:space="preserve">Ley 1755 de 2015 </t>
  </si>
  <si>
    <t xml:space="preserve">Decreto 197 de 2014 </t>
  </si>
  <si>
    <t>Servicio a la Ciudadanía: Es el acceso oportuno, eficaz, eficiente, digno, transparente e igualitario a los trámites y otros procedimientos administrativos en cabeza del Estado; con el propósito de satisfacer las necesidades de la ciudadanía y garantizar el goce efectivo de sus derechos sin discriminación alguna.</t>
  </si>
  <si>
    <t>Ley Estatutaria 
1618 de 2013</t>
  </si>
  <si>
    <t xml:space="preserve">el enfoque diferencial se define como “la inclusión en las políticas públicas de medidas efectivas para asegurar que se adelanten acciones ajustadas a las características particulares de las personas o grupos poblacionales, tendientes a garantizar el ejercicio efectivo de sus derechos con necesidades de protección propias y especificas" </t>
  </si>
  <si>
    <t xml:space="preserve">Resolución 1519 de 2020 </t>
  </si>
  <si>
    <t>Todo y Anexos</t>
  </si>
  <si>
    <t>“Por la cual se definen los estándares y directrices para publicar la información señalada en la Ley 1712 del 2014 y se definen los requisitos materia de acceso a la información pública, accesibilidad web, seguridad digital, y datos abiertos”</t>
  </si>
  <si>
    <t>Resolución 2893 de 2020:</t>
  </si>
  <si>
    <t>"Lineamientos para estandarizar ventanillas únicas, portales transversales, sedes electrónicas, trámites, OPAs y consultas de acceso a información, así como de integración al Portal GOV.CO. "</t>
  </si>
  <si>
    <r>
      <rPr>
        <b/>
        <sz val="16"/>
        <color rgb="FF000000"/>
        <rFont val="Arial Narrow"/>
        <family val="2"/>
      </rPr>
      <t xml:space="preserve">Ley 2195 de </t>
    </r>
    <r>
      <rPr>
        <b/>
        <sz val="16"/>
        <color rgb="FF000000"/>
        <rFont val="Arial Narrow"/>
        <family val="2"/>
      </rPr>
      <t>2022</t>
    </r>
  </si>
  <si>
    <t>Ley 2016 de 2020</t>
  </si>
  <si>
    <t xml:space="preserve">Acuerdo 761 de
2022
</t>
  </si>
  <si>
    <t>Por medio del cual se adopta el Plan de desarrollo económico, social, ambiental y de obras públicas del Distrito Capital 2020-2024 “Un nuevo contrato social y
ambiental para la Bogotá del siglo XXI”</t>
  </si>
  <si>
    <t>Decreto 189 de 2020</t>
  </si>
  <si>
    <t>Por el cual se expiden lineamientos generales sobre transparencia, integridad y medidas anticorrupción en las entidades y organismos del orden distrital y se dictan
otras disposiciones</t>
  </si>
  <si>
    <t>Constitución Política 
1991</t>
  </si>
  <si>
    <t>Antes de tomar posesión del cargo, al retirarse del mismo o cuando autoridad competente se lo solicite deberá declarar, bajo juramento, el monto de sus bienes y rentas.</t>
  </si>
  <si>
    <t>Los colaboradores públicos no podrán en ejercicio de sus funciones, nombrar, postular, ni contratar con personas con las cuales tengan parentesco hasta el cuarto grado de consanguinidad, segundo de afinidad, primero civil, o con quien estén ligados por matrimonio o unión permanente</t>
  </si>
  <si>
    <t>Ley 1952  de 2019</t>
  </si>
  <si>
    <t>Por medio de la cual se expide el Código General Disciplinario”, todo colaborador deberá declararse impedido para actuar en un asunto cuando tenga interés particular y directo en su regulación, gestión, control o decisión, o lo tuviere su cónyuge, compañero o compañera permanente, o algunos de sus parientes dentro del cuarto grado de consanguinidad, segundo de afinidad o primero civil, o su socio o socios de hecho o de derecho.</t>
  </si>
  <si>
    <t>Planeación Estratégica</t>
  </si>
  <si>
    <t>Participación Comunitaria, Servicio al Ciudadano y PQRS</t>
  </si>
  <si>
    <t xml:space="preserve">Oficina de Participación Comunitaria y Servicio al Ciudadano </t>
  </si>
  <si>
    <t>Integridad</t>
  </si>
  <si>
    <t>Guiar de manera pedagógica y reflexiva, con enfoque preventivo, las acciones de los colaboradores ofreciendo pautas de cómo debe ser el comportamiento adaptándolo a la cultura deseada.</t>
  </si>
  <si>
    <r>
      <t xml:space="preserve">Subcomponente 4
</t>
    </r>
    <r>
      <rPr>
        <sz val="15"/>
        <color rgb="FF000000"/>
        <rFont val="Arial Narrow"/>
        <family val="2"/>
      </rPr>
      <t>Normativo y Procedimental</t>
    </r>
  </si>
  <si>
    <r>
      <t xml:space="preserve">Subcomponente 5
</t>
    </r>
    <r>
      <rPr>
        <sz val="15"/>
        <color rgb="FF000000"/>
        <rFont val="Arial Narrow"/>
        <family val="2"/>
      </rPr>
      <t>Relacionamiento con el Ciudadano</t>
    </r>
  </si>
  <si>
    <t xml:space="preserve">Enfoque </t>
  </si>
  <si>
    <t xml:space="preserve">Acceso a la Información pública </t>
  </si>
  <si>
    <t>•	 Información de calidad y en lenguaje comprensible 
•	 Diálogo de doble vía con la ciudadanía y sus organizaciones
•	 Responsabilidad en la cultura de la rendición y petición de cuentas
•	 Evaluación y retroalimentación a la gestión institucional
•	 Rendición de cuentas focalizada (como la acción entrada en la comprensión y análisis de las necesidades de los grupos de interés) 
•	 Articulación Institucional a los Nodos de Rendición de Cuentas.</t>
  </si>
  <si>
    <t>•	 Transparencia activa
•	 Transparencia pasiva
•	 Instrumentos de gestión de información
•	 Criterio diferencia de accesibilidad
•	 Monitoreo del acceso a la
•	 Información pública.B:AE</t>
  </si>
  <si>
    <t>Apertura de información y de datos abiertos</t>
  </si>
  <si>
    <t>•	Apertura de datos para la ciudadanía y grupos de interés
•	Entrega de información en lenguaje sencillo sobre la gestión institucional
•	Apertura de información presupuestal y de resultados.
•	Estandarización de datos abiertos para el intercambio de información.</t>
  </si>
  <si>
    <t>Participación e innovación en la gestión pública</t>
  </si>
  <si>
    <t>•	Ciudadanía en la toma de decisiones públicas
•	Iniciativas de innovación por articulación institucional
•	Redes de innovación pública</t>
  </si>
  <si>
    <t>Fortalecimiento de una cultura de integridad</t>
  </si>
  <si>
    <t>•	Programas de integridad
•	Promoción de la integridad en las instituciones y grupos de interés
•	Participación en las estrategias distritales de integridad
•	Gestión preventiva de conflicto de interés
•	Gestión de prácticas antisoborno y antifraude</t>
  </si>
  <si>
    <t>•	Acciones de fortalecimiento a herramientas de detección
•	Fortalecimiento de políticas de riesgos
•	Fortalecimiento a mapas de riesgos
•	Consulta, divulgación, monitoreo, revisión y seguimiento
•	Modelo Jurídico Anticorrupción</t>
  </si>
  <si>
    <t xml:space="preserve">Transparencia </t>
  </si>
  <si>
    <t>Monitoreo y Control</t>
  </si>
  <si>
    <t xml:space="preserve">Integridad </t>
  </si>
  <si>
    <t>EJES ESTRATÉGICOS</t>
  </si>
  <si>
    <t>Medidas de debida diligencia</t>
  </si>
  <si>
    <t xml:space="preserve">Programa de Transparencia y Ética Pública "PTEP" </t>
  </si>
  <si>
    <t xml:space="preserve">PROCESO RESPONSABLE DEL PTEP: </t>
  </si>
  <si>
    <t>•	Adecuación institucional para el cumplimiento de la debida diligencia 
•	Plan de trabajo para desarrollar o adaptar la debida diligencia 
•	Gestión de la debida diligencia</t>
  </si>
  <si>
    <r>
      <rPr>
        <b/>
        <sz val="26"/>
        <rFont val="Arial Narrow"/>
        <family val="2"/>
      </rPr>
      <t>Responsables:</t>
    </r>
    <r>
      <rPr>
        <b/>
        <sz val="20"/>
        <rFont val="Arial Narrow"/>
        <family val="2"/>
      </rPr>
      <t xml:space="preserve">
Grupos de Valor
Construcción del PTEP </t>
    </r>
  </si>
  <si>
    <t>Direccionamiento Estratégico  (Segunda Línea de Defensa)</t>
  </si>
  <si>
    <r>
      <rPr>
        <b/>
        <sz val="16"/>
        <rFont val="Arial Narrow"/>
        <family val="2"/>
      </rPr>
      <t xml:space="preserve">1. Usuario-Familia-Comunidad: </t>
    </r>
    <r>
      <rPr>
        <sz val="16"/>
        <rFont val="Arial Narrow"/>
        <family val="2"/>
      </rPr>
      <t xml:space="preserve">Proceso de participación Comunitaria y Servicio al Ciudadano
</t>
    </r>
    <r>
      <rPr>
        <b/>
        <sz val="16"/>
        <rFont val="Arial Narrow"/>
        <family val="2"/>
      </rPr>
      <t xml:space="preserve">2. Colaboradores: </t>
    </r>
    <r>
      <rPr>
        <sz val="16"/>
        <rFont val="Arial Narrow"/>
        <family val="2"/>
      </rPr>
      <t xml:space="preserve">todos los participantes de la formulación del Plan
</t>
    </r>
    <r>
      <rPr>
        <b/>
        <sz val="16"/>
        <rFont val="Arial Narrow"/>
        <family val="2"/>
      </rPr>
      <t>3. Medio Ambiente:</t>
    </r>
    <r>
      <rPr>
        <sz val="16"/>
        <rFont val="Arial Narrow"/>
        <family val="2"/>
      </rPr>
      <t xml:space="preserve"> Proceso de Gestión Ambiental y  Líder de Eje de Responsabilidad Empresarial
</t>
    </r>
    <r>
      <rPr>
        <b/>
        <sz val="16"/>
        <rFont val="Arial Narrow"/>
        <family val="2"/>
      </rPr>
      <t>4. Gobernanza:</t>
    </r>
    <r>
      <rPr>
        <sz val="16"/>
        <rFont val="Arial Narrow"/>
        <family val="2"/>
      </rPr>
      <t xml:space="preserve"> Profesional Especializado responsable de Junta Directiva - veeduría. Referente de Planeación para directrices de la Alcaldía
</t>
    </r>
    <r>
      <rPr>
        <b/>
        <sz val="16"/>
        <rFont val="Arial Narrow"/>
        <family val="2"/>
      </rPr>
      <t>5. Proveedores</t>
    </r>
    <r>
      <rPr>
        <sz val="16"/>
        <rFont val="Arial Narrow"/>
        <family val="2"/>
      </rPr>
      <t xml:space="preserve">: proceso administrativa y contratación
</t>
    </r>
    <r>
      <rPr>
        <b/>
        <sz val="16"/>
        <rFont val="Arial Narrow"/>
        <family val="2"/>
      </rPr>
      <t>6. Educación:</t>
    </r>
    <r>
      <rPr>
        <sz val="16"/>
        <rFont val="Arial Narrow"/>
        <family val="2"/>
      </rPr>
      <t xml:space="preserve"> Formación proceso de Gestión del Conocimiento</t>
    </r>
  </si>
  <si>
    <r>
      <t xml:space="preserve">Subcomponente 4
</t>
    </r>
    <r>
      <rPr>
        <sz val="15"/>
        <color rgb="FF000000"/>
        <rFont val="Arial Narrow"/>
        <family val="2"/>
      </rPr>
      <t xml:space="preserve">Criterio diferencial de accesibilidad </t>
    </r>
  </si>
  <si>
    <r>
      <t xml:space="preserve">Subcomponente 3
</t>
    </r>
    <r>
      <rPr>
        <sz val="15"/>
        <color rgb="FF000000"/>
        <rFont val="Arial Narrow"/>
        <family val="2"/>
      </rPr>
      <t>Elaboración de Instrumentos de 
Gestión de la Información</t>
    </r>
  </si>
  <si>
    <r>
      <t xml:space="preserve">Subcomponente 2
</t>
    </r>
    <r>
      <rPr>
        <sz val="15"/>
        <color rgb="FF000000"/>
        <rFont val="Arial Narrow"/>
        <family val="2"/>
      </rPr>
      <t>Lineamientos de Transparencia
 Pasiva</t>
    </r>
  </si>
  <si>
    <r>
      <rPr>
        <b/>
        <sz val="15"/>
        <color indexed="8"/>
        <rFont val="Arial Narrow"/>
        <family val="2"/>
      </rPr>
      <t xml:space="preserve">Subcomponente 1
</t>
    </r>
    <r>
      <rPr>
        <sz val="15"/>
        <color rgb="FF000000"/>
        <rFont val="Arial Narrow"/>
        <family val="2"/>
      </rPr>
      <t>Lineamiento de Transparencia 
activa</t>
    </r>
  </si>
  <si>
    <t xml:space="preserve">Acceso a la
 Información Pública </t>
  </si>
  <si>
    <t>Jefe de Oficina 
Control Interno</t>
  </si>
  <si>
    <t>Act</t>
  </si>
  <si>
    <r>
      <rPr>
        <b/>
        <sz val="15"/>
        <color indexed="8"/>
        <rFont val="Arial Narrow"/>
        <family val="2"/>
      </rPr>
      <t xml:space="preserve">Subcomponente 1
</t>
    </r>
    <r>
      <rPr>
        <sz val="15"/>
        <color indexed="8"/>
        <rFont val="Arial Narrow"/>
        <family val="2"/>
      </rPr>
      <t xml:space="preserve">Información de calidad y
 en lenguaje comprensible </t>
    </r>
  </si>
  <si>
    <r>
      <t xml:space="preserve">Subcomponente 2
</t>
    </r>
    <r>
      <rPr>
        <sz val="15"/>
        <color rgb="FF000000"/>
        <rFont val="Arial Narrow"/>
        <family val="2"/>
      </rPr>
      <t>Diálogo de doble vía con la 
ciudadanía y sus organizaciones</t>
    </r>
  </si>
  <si>
    <r>
      <t xml:space="preserve">Subcomponente 3
</t>
    </r>
    <r>
      <rPr>
        <sz val="15"/>
        <color rgb="FF000000"/>
        <rFont val="Arial Narrow"/>
        <family val="2"/>
      </rPr>
      <t>Responsabilidad en la cultura de la
 rendición y petición de cuentas</t>
    </r>
  </si>
  <si>
    <r>
      <t xml:space="preserve">Subcomponente 4
</t>
    </r>
    <r>
      <rPr>
        <sz val="15"/>
        <color rgb="FF000000"/>
        <rFont val="Arial Narrow"/>
        <family val="2"/>
      </rPr>
      <t>Evaluación y retroalimentación 
a la gestión institucional</t>
    </r>
  </si>
  <si>
    <r>
      <t xml:space="preserve">Subcomponente 5
</t>
    </r>
    <r>
      <rPr>
        <sz val="15"/>
        <color rgb="FF000000"/>
        <rFont val="Arial Narrow"/>
        <family val="2"/>
      </rPr>
      <t>Rendición de cuentas 
focalizada</t>
    </r>
  </si>
  <si>
    <r>
      <t xml:space="preserve">Subcomponente 6
</t>
    </r>
    <r>
      <rPr>
        <sz val="15"/>
        <color rgb="FF000000"/>
        <rFont val="Arial Narrow"/>
        <family val="2"/>
      </rPr>
      <t>Articulación Institucional a los 
Nodos de Rendición de Cuentas</t>
    </r>
  </si>
  <si>
    <t>6.1</t>
  </si>
  <si>
    <t>6.2</t>
  </si>
  <si>
    <t>6.3</t>
  </si>
  <si>
    <t>6.4</t>
  </si>
  <si>
    <t>6.5</t>
  </si>
  <si>
    <t xml:space="preserve">Acceso a la Información Pública </t>
  </si>
  <si>
    <t>Mecanismos para mejorar la Atención al Ciudadano</t>
  </si>
  <si>
    <r>
      <rPr>
        <b/>
        <sz val="15"/>
        <color indexed="8"/>
        <rFont val="Arial Narrow"/>
        <family val="2"/>
      </rPr>
      <t xml:space="preserve">Subcomponente 1
</t>
    </r>
    <r>
      <rPr>
        <sz val="15"/>
        <color rgb="FF000000"/>
        <rFont val="Arial Narrow"/>
        <family val="2"/>
      </rPr>
      <t>Estructura administrativa y
 Direccionamiento estratégico</t>
    </r>
  </si>
  <si>
    <r>
      <t xml:space="preserve">Subcomponente 2
</t>
    </r>
    <r>
      <rPr>
        <sz val="15"/>
        <color rgb="FF000000"/>
        <rFont val="Arial Narrow"/>
        <family val="2"/>
      </rPr>
      <t>Fortalecimiento de los
canales de atención</t>
    </r>
  </si>
  <si>
    <r>
      <t xml:space="preserve">Subcomponente 6
</t>
    </r>
    <r>
      <rPr>
        <sz val="15"/>
        <color rgb="FF000000"/>
        <rFont val="Arial Narrow"/>
        <family val="2"/>
      </rPr>
      <t>Análisis de la información de las 
denuncia de corrupción
 (enfoque de género)</t>
    </r>
  </si>
  <si>
    <r>
      <t xml:space="preserve">Subcomponente 1
</t>
    </r>
    <r>
      <rPr>
        <sz val="15"/>
        <color rgb="FF000000"/>
        <rFont val="Arial Narrow"/>
        <family val="2"/>
      </rPr>
      <t>Racionalización del Tramites</t>
    </r>
  </si>
  <si>
    <t>Apertura de Información de Datos Abiertos</t>
  </si>
  <si>
    <t>Racionalización 
de Tramites</t>
  </si>
  <si>
    <t>Monitoreo y Evaluación:</t>
  </si>
  <si>
    <r>
      <t xml:space="preserve">Subcomponente 2
</t>
    </r>
    <r>
      <rPr>
        <sz val="15"/>
        <color rgb="FF000000"/>
        <rFont val="Arial Narrow"/>
        <family val="2"/>
      </rPr>
      <t>Entrega de información en
 lenguaje sencillo que de cuenta 
de la gestión institucional</t>
    </r>
  </si>
  <si>
    <r>
      <t xml:space="preserve">Subcomponente 3
</t>
    </r>
    <r>
      <rPr>
        <sz val="15"/>
        <color rgb="FF000000"/>
        <rFont val="Arial Narrow"/>
        <family val="2"/>
      </rPr>
      <t xml:space="preserve">Apertura de la información
 presupuestal institucional 
y de resultados </t>
    </r>
  </si>
  <si>
    <r>
      <t xml:space="preserve">Subcomponente 4
</t>
    </r>
    <r>
      <rPr>
        <sz val="15"/>
        <color rgb="FF000000"/>
        <rFont val="Arial Narrow"/>
        <family val="2"/>
      </rPr>
      <t>Estandarización de datos
abiertos para intercambio de
información</t>
    </r>
  </si>
  <si>
    <t>Participación e Innovación en la Gestión Pública</t>
  </si>
  <si>
    <r>
      <rPr>
        <b/>
        <sz val="15"/>
        <color indexed="8"/>
        <rFont val="Arial Narrow"/>
        <family val="2"/>
      </rPr>
      <t xml:space="preserve">Subcomponente 1
</t>
    </r>
    <r>
      <rPr>
        <sz val="15"/>
        <color rgb="FF000000"/>
        <rFont val="Arial Narrow"/>
        <family val="2"/>
      </rPr>
      <t>Ciudadanía en la toma
de decisiones públicas</t>
    </r>
  </si>
  <si>
    <r>
      <t xml:space="preserve">Subcomponente 2
</t>
    </r>
    <r>
      <rPr>
        <sz val="15"/>
        <color rgb="FF000000"/>
        <rFont val="Arial Narrow"/>
        <family val="2"/>
      </rPr>
      <t>Iniciativas de innovación por
articulación institucional</t>
    </r>
  </si>
  <si>
    <r>
      <t xml:space="preserve">Subcomponente 3
</t>
    </r>
    <r>
      <rPr>
        <sz val="15"/>
        <color rgb="FF000000"/>
        <rFont val="Arial Narrow"/>
        <family val="2"/>
      </rPr>
      <t>Redes de innovación
pública</t>
    </r>
  </si>
  <si>
    <t xml:space="preserve">Promoción de la Integridad y la Ética Pública </t>
  </si>
  <si>
    <r>
      <rPr>
        <b/>
        <sz val="15"/>
        <color indexed="8"/>
        <rFont val="Arial Narrow"/>
        <family val="2"/>
      </rPr>
      <t xml:space="preserve">Subcomponente 1
</t>
    </r>
    <r>
      <rPr>
        <sz val="15"/>
        <color rgb="FF000000"/>
        <rFont val="Arial Narrow"/>
        <family val="2"/>
      </rPr>
      <t>Programas Gestión de
Integridad</t>
    </r>
  </si>
  <si>
    <r>
      <t xml:space="preserve">Subcomponente 2
</t>
    </r>
    <r>
      <rPr>
        <sz val="15"/>
        <color rgb="FF000000"/>
        <rFont val="Arial Narrow"/>
        <family val="2"/>
      </rPr>
      <t>Promoción de la integridad en las
instituciones y grupos de interés</t>
    </r>
  </si>
  <si>
    <r>
      <t xml:space="preserve">Subcomponente 3
</t>
    </r>
    <r>
      <rPr>
        <sz val="15"/>
        <color rgb="FF000000"/>
        <rFont val="Arial Narrow"/>
        <family val="2"/>
      </rPr>
      <t>Participación en las estrategias
 distritales de Integridad</t>
    </r>
  </si>
  <si>
    <r>
      <t xml:space="preserve">Subcomponente 4
</t>
    </r>
    <r>
      <rPr>
        <sz val="15"/>
        <color rgb="FF000000"/>
        <rFont val="Arial Narrow"/>
        <family val="2"/>
      </rPr>
      <t>Gestión preventiva de
conflicto de interés</t>
    </r>
  </si>
  <si>
    <r>
      <t xml:space="preserve">Subcomponente 5
</t>
    </r>
    <r>
      <rPr>
        <sz val="15"/>
        <color rgb="FF000000"/>
        <rFont val="Arial Narrow"/>
        <family val="2"/>
      </rPr>
      <t>Gestión prácticas
Antisoborno, Antifraude</t>
    </r>
  </si>
  <si>
    <r>
      <rPr>
        <b/>
        <sz val="15"/>
        <color indexed="8"/>
        <rFont val="Arial Narrow"/>
        <family val="2"/>
      </rPr>
      <t xml:space="preserve">Subcomponente 2
</t>
    </r>
    <r>
      <rPr>
        <sz val="15"/>
        <color indexed="8"/>
        <rFont val="Arial Narrow"/>
        <family val="2"/>
      </rPr>
      <t>Construcción del Mapa de Riesgos de Corrupción 
(Incluidos los riesgos de
lavado de activos)</t>
    </r>
  </si>
  <si>
    <t xml:space="preserve">Medidas de Debido Diligencia y Prevención de Lavado de Activos </t>
  </si>
  <si>
    <r>
      <rPr>
        <b/>
        <sz val="15"/>
        <color indexed="8"/>
        <rFont val="Arial Narrow"/>
        <family val="2"/>
      </rPr>
      <t xml:space="preserve">Subcomponente 1
</t>
    </r>
    <r>
      <rPr>
        <sz val="15"/>
        <color rgb="FF000000"/>
        <rFont val="Arial Narrow"/>
        <family val="2"/>
      </rPr>
      <t>Adecuación institucional para
cumplir con la debida diligencia</t>
    </r>
  </si>
  <si>
    <r>
      <t xml:space="preserve">Subcomponente 2
</t>
    </r>
    <r>
      <rPr>
        <sz val="15"/>
        <color rgb="FF000000"/>
        <rFont val="Arial Narrow"/>
        <family val="2"/>
      </rPr>
      <t>Construcción del plan de trabajo
 para adaptar y/o desarrollar la 
debida diligencia</t>
    </r>
  </si>
  <si>
    <r>
      <t xml:space="preserve">Subcomponente 3
</t>
    </r>
    <r>
      <rPr>
        <sz val="15"/>
        <color rgb="FF000000"/>
        <rFont val="Arial Narrow"/>
        <family val="2"/>
      </rPr>
      <t xml:space="preserve">Gestión de la debida
diligencia </t>
    </r>
  </si>
  <si>
    <t>Líder del 
proceso</t>
  </si>
  <si>
    <t>Ley 2195 de 2022</t>
  </si>
  <si>
    <t>Subprocesos de Sistemas de Información, TIC, Planeación,  Control Documental</t>
  </si>
  <si>
    <t>Fortalecer la apertura de datos para los ciudadanos y grupos de interés integrando la información presupuestal, institucional y de resultados</t>
  </si>
  <si>
    <t>Conpes 4070 de 2020</t>
  </si>
  <si>
    <t>Lineamientos de política para la implementación de un modelo de Estado Abierto</t>
  </si>
  <si>
    <t>Gestión del Riesgo de Corrupción
 al Ciudadano</t>
  </si>
  <si>
    <t>Directiva 05 de 2020</t>
  </si>
  <si>
    <t>Directrices sobre Gobierno Abierto de Bogotá</t>
  </si>
  <si>
    <t>Resolución 1519</t>
  </si>
  <si>
    <t>Estándares de Publicación de Datos Abiertos</t>
  </si>
  <si>
    <t>Circular 092 de 2022</t>
  </si>
  <si>
    <t>SARLAFT</t>
  </si>
  <si>
    <t>Ley 2155 de 2021</t>
  </si>
  <si>
    <t>Definición Unificada para Colombia de Beneficiario Final</t>
  </si>
  <si>
    <t>Circular 002 de 2022</t>
  </si>
  <si>
    <t>Apertura de Agendas</t>
  </si>
  <si>
    <t xml:space="preserve">Medidas de Debida Diligencia y SARLAFT. </t>
  </si>
  <si>
    <t>Oficina Direccionamiento Estratégico - Oficina Control Interno - Oficina Jurídica</t>
  </si>
  <si>
    <t>Subprocesos de Gestión del Riesgo, mercadeo y planeación</t>
  </si>
  <si>
    <t>Llevar acabo medidas que permitan la identificación de usuarios finales</t>
  </si>
  <si>
    <t>Oficina Direccionamiento Estratégico  Oficina Jurídica - Oficina Contratación</t>
  </si>
  <si>
    <t>Planeación
Sistema de Información
Gestión Documental</t>
  </si>
  <si>
    <t>Oficina de Participación Comunitaria</t>
  </si>
  <si>
    <t>Participación Comunitaria
Innovación -ciencia y tecnología
Acreditación</t>
  </si>
  <si>
    <t>Por el cual se expiden lineamientos generales sobre transparencia, integridad y medidas anticorrupción en las entidades y organismos del orden distrital y se dictan otras disposiciones</t>
  </si>
  <si>
    <t>Decreto 1499 de 2017</t>
  </si>
  <si>
    <t>Política de Participación Ciudadana en la Gestión Pública</t>
  </si>
  <si>
    <t xml:space="preserve">Jefe Oficina Asesora de Desarrollo Institucional
Jefe Oficina Control Interno </t>
  </si>
  <si>
    <r>
      <rPr>
        <b/>
        <sz val="16"/>
        <rFont val="Arial Narrow"/>
        <family val="2"/>
      </rPr>
      <t>Participación Comunitaria y de Servicio al Ciudadano</t>
    </r>
    <r>
      <rPr>
        <sz val="16"/>
        <rFont val="Arial Narrow"/>
        <family val="2"/>
      </rPr>
      <t xml:space="preserve">
Gestión de la Información TIC
Gestión de Talento Humano 
Gestión de la Calidad </t>
    </r>
  </si>
  <si>
    <r>
      <rPr>
        <b/>
        <sz val="16"/>
        <rFont val="Arial Narrow"/>
        <family val="2"/>
      </rPr>
      <t xml:space="preserve">Direccionamiento Estratégico </t>
    </r>
    <r>
      <rPr>
        <sz val="16"/>
        <rFont val="Arial Narrow"/>
        <family val="2"/>
      </rPr>
      <t xml:space="preserve">
Participación Comunitaria y de Servicio al Ciudadano
Comunicación Estratégica </t>
    </r>
  </si>
  <si>
    <r>
      <rPr>
        <b/>
        <sz val="16"/>
        <rFont val="Arial Narrow"/>
        <family val="2"/>
      </rPr>
      <t>Direccionamiento Estratégico</t>
    </r>
    <r>
      <rPr>
        <sz val="16"/>
        <rFont val="Arial Narrow"/>
        <family val="2"/>
      </rPr>
      <t xml:space="preserve">
Participación Comunitaria y de Servicio al Ciudadano</t>
    </r>
  </si>
  <si>
    <r>
      <rPr>
        <b/>
        <sz val="16"/>
        <rFont val="Arial Narrow"/>
        <family val="2"/>
      </rPr>
      <t>Proceso de Participación Comunitaria y Servicios al Ciudadano</t>
    </r>
    <r>
      <rPr>
        <sz val="16"/>
        <rFont val="Arial Narrow"/>
        <family val="2"/>
      </rPr>
      <t xml:space="preserve">
Proceso de Gestión del Conocimiento
Proceso de Gestión de la Calidad - SUA</t>
    </r>
  </si>
  <si>
    <r>
      <rPr>
        <b/>
        <sz val="16"/>
        <rFont val="Arial Narrow"/>
        <family val="2"/>
      </rPr>
      <t xml:space="preserve">Gestión de Talento Humano </t>
    </r>
    <r>
      <rPr>
        <sz val="16"/>
        <rFont val="Arial Narrow"/>
        <family val="2"/>
      </rPr>
      <t xml:space="preserve">
Control Interno Disciplinario
Comunicación Estratégica 
Gestión de Contratación
Gestión de la Calidad </t>
    </r>
  </si>
  <si>
    <t>Socializar la Política de Administración del Riesgo.</t>
  </si>
  <si>
    <t xml:space="preserve">Política Socializada </t>
  </si>
  <si>
    <t>Política SICOF</t>
  </si>
  <si>
    <t xml:space="preserve">Análisis de adherencia </t>
  </si>
  <si>
    <t xml:space="preserve">Administración del Riesgos Institucional </t>
  </si>
  <si>
    <t>Revisar y actualizar los riesgos de corrupción, opacidad, fraude y soborno vigencia 2023.</t>
  </si>
  <si>
    <t>Realizar el ajuste al Mapa de Riesgos de corrupción, opacidad, fraude y soborno a partir de las observaciones de los ciudadanos y/o partes interesadas.</t>
  </si>
  <si>
    <t>Revisar el diseño de los controles (análisis cuantitativo y cualitativo) para cada uno de los riesgos de corrupción, opacidad, fraude y soborno de la entidad de acuerdo con los lineamientos establecidos por el DAFP.</t>
  </si>
  <si>
    <t xml:space="preserve">Riesgos Institucionales </t>
  </si>
  <si>
    <t>Matriz institucional de riesgos ajustada y actualizada vigencia 2024</t>
  </si>
  <si>
    <t xml:space="preserve">Taller participativo para la formulación del PTEP 2024, mediante mesas de trabajo con los grupos de valor y responsables del Plan. </t>
  </si>
  <si>
    <t>Presentar el Mapa de Riesgos de Corrupción al Comité institucional de Gestión y desempeño, y Comité de Sistema Integrado de Administración del Riesgo "SIAR"</t>
  </si>
  <si>
    <t>Publicar en la pagina web los riesgos de corrupción, opacidad, fraude y soborno vigencia 2023.</t>
  </si>
  <si>
    <t>Realizar la verificación del seguimiento de autocontrol a la gestión de los riesgos de corrupción, opacidad, fraude y soborno (Primera línea de defensa).</t>
  </si>
  <si>
    <t>Realizar monitoreo al seguimiento de autocontrol del mapa de riesgos de corrupción, opacidad, fraude y soborno (Segunda línea de defensa).</t>
  </si>
  <si>
    <t>Seguimiento a la ejecución de los planes de acción formulados para los riesgos materializados en el periodo.</t>
  </si>
  <si>
    <t xml:space="preserve">Presentación realizada a los comités
Actas, Listados de asistencia </t>
  </si>
  <si>
    <t>Matriz institucional de riesgos ajustada y actualizada vigencia 2024 - WEB</t>
  </si>
  <si>
    <t>Socializar al 100% de los procesos los riesgos de corrupción de la Subred y realizar el despliegue a las partes a través de los mecanismos que se consideren pertinentes</t>
  </si>
  <si>
    <t>Mapa de riesgos de corrupción, opacidad, fraude y soborno con seguimiento de autocontrol por el 100% de los procesos que aplique (aplicativo ALMERA).</t>
  </si>
  <si>
    <t>Revisión del seguimiento de autocontrol al Mapa de riesgos de corrupción, opacidad, fraude y soborno (aplicativo ALMERA).</t>
  </si>
  <si>
    <t>100% de Planes de mejoramiento con Seguimiento</t>
  </si>
  <si>
    <t>Realizar seguimiento a la gestión de los riesgos de corrupción (Tercera  linea de defensa)</t>
  </si>
  <si>
    <t xml:space="preserve">Informe de seguimiento de riesgos al 100% de los Riesgos de corrupción identificados </t>
  </si>
  <si>
    <t>Curso Política en plataforma MAO</t>
  </si>
  <si>
    <t>1.7</t>
  </si>
  <si>
    <t>1.8</t>
  </si>
  <si>
    <t>1.9</t>
  </si>
  <si>
    <t>Socializar a nivel directivo el comportamiento de las PQRS, satisfacción de los usuarios Y/o necesidades y expectativas de los usuarios, con el fin de generar estrategias de impacto que permitan mejorar la experiencia del usuario en el servicio.</t>
  </si>
  <si>
    <t>Tres (3) Reuniones de Socialización a nivel directivo del comportamiento de las PQRS, satisfacción Y/o necesidades y expectativas de los usuarios.</t>
  </si>
  <si>
    <t xml:space="preserve">Oficina de Participación Comunitaria  y Servicio a la Ciudadanía </t>
  </si>
  <si>
    <t>Garantizar que  los formularios o casillas de información tengan advertencias e instrucciones claras con varios canales sensoriales (p. ej. Campos con asterisco obligatorios, colores, ayuda sonora, mayúscula sostenida)</t>
  </si>
  <si>
    <t>Link  donde estén ubicados los formularios o casillas de información para que se verifique si tienen advertencias bien ubicadas y señaladas, que se puedan leer adecuadamente con un software o aplicativo de accesibilidad, y en colores diferentes.</t>
  </si>
  <si>
    <t xml:space="preserve">Oficina de Desarrollo Institucional </t>
  </si>
  <si>
    <t>Inventario de documentos publicados con criterios de accesibilidad definidos en el anexo 1 de la Resolución 1519 de 2020</t>
  </si>
  <si>
    <t>Publicar el calendario de eventos y fechas clave relacionadas con sus procesos misionales.</t>
  </si>
  <si>
    <t xml:space="preserve">Un (1) Calendario actualizado y publicado en la pagina web </t>
  </si>
  <si>
    <t>Comunicaciones</t>
  </si>
  <si>
    <t xml:space="preserve"> Publicar la ejecución de los contratos de la entidad durante la vigencia</t>
  </si>
  <si>
    <t>Contratos publicados con los 6 criterios que exige el anexo 2 de la Resolución 1519 de 2020</t>
  </si>
  <si>
    <t xml:space="preserve">Dirección de Contratación </t>
  </si>
  <si>
    <t xml:space="preserve">A partir del 1 de enero del 2024,  los contenidos audiovisuales (vídeos) nuevos contaran con la opción de subtítulos incorporados o texto escondido (closed caption) auto activable por los usuarios. No aplica para transmisiones en vivo y en directo. </t>
  </si>
  <si>
    <t xml:space="preserve">Videos con la opción de subtítulos incorporados o texto escondido (closed caption) </t>
  </si>
  <si>
    <t xml:space="preserve">TICS - Oficina de Desarrollo Institucional </t>
  </si>
  <si>
    <t>Elaborar e incluir en el menú "participa" el calendario con las acciones y plazos propuestas en la estrategia anual de participación ciudadana.</t>
  </si>
  <si>
    <t>Un (1) Calendario publicado con las acciones y plazos propuestas en la estrategia anual de participación ciudadana.</t>
  </si>
  <si>
    <t>Mantener actualizado el menú  de servicio al ciudadano de la página web de la entidad</t>
  </si>
  <si>
    <t>Un (1) menú actualizado de manera permanente</t>
  </si>
  <si>
    <t>Publicar los informes de seguimiento a Peticiones, quejas, reclamos, sugerencias y denuncias (PQRSD) y solicitudes de Entes de Control (ECOs)</t>
  </si>
  <si>
    <t>Publicar cuatro(4) informes de seguimiento a Peticiones, quejas, reclamos, sugerencias y denuncias (PQRSD) y solicitudes de Entes de Control (ECOs)</t>
  </si>
  <si>
    <t xml:space="preserve">Oficina de Participación Comunitaria  y Servicio a la Ciudadanía  Y TICS </t>
  </si>
  <si>
    <t>1.10</t>
  </si>
  <si>
    <t>1.11</t>
  </si>
  <si>
    <t>Implementación de un chat buscador interactivo de la información institucional publicada en la página web de la entidad</t>
  </si>
  <si>
    <t>Chat buscador interactivo publicado en la página web</t>
  </si>
  <si>
    <t>Sistemas de información TIC</t>
  </si>
  <si>
    <t xml:space="preserve">Vincular en el dispositivo móvil (APP) el buscador interactivo y QR de derechos y deberes </t>
  </si>
  <si>
    <t xml:space="preserve">APP actualizada </t>
  </si>
  <si>
    <t xml:space="preserve">Oficina Gestión de la Información TICS </t>
  </si>
  <si>
    <t xml:space="preserve">Despliegue de la Sede Electrónica de Agilsalud para los proceso de radicación de comunicaciones oficiales y la consulta de la respuesta </t>
  </si>
  <si>
    <t xml:space="preserve">Sistemas de información TIC - Gestión Documental </t>
  </si>
  <si>
    <t>Realizar monitoreo anual del menú destacado de Transparencia y Acceso a la Información Pública para garantizar la actualización de la información de acuerdo con la Resolución 1519 de 2020</t>
  </si>
  <si>
    <t>Matriz ITA</t>
  </si>
  <si>
    <t>Realizar monitoreo semestral del menú destacado Participa para garantizar la actualización de la información de acuerdo con la Resolución 1519 de 2020</t>
  </si>
  <si>
    <t>Realizar Seguimiento  Trimestral del Esquema de Publicación con el fin de garantizar la actualización y el acceso a la información pública</t>
  </si>
  <si>
    <t>Excel de Seguimiento</t>
  </si>
  <si>
    <t>Actualizar la información de los trámites en el Sistema Único de Información de Trámite.</t>
  </si>
  <si>
    <t>Actualizar el 100% de los Formatos Integrados de los trámites que presenten novedades durante la vigencia en la plataforma SUIT.</t>
  </si>
  <si>
    <t xml:space="preserve">Medición del uso y apropiación de las herramientas de acceso a la información pública en la página web, APP institucional y Sede electrónica del Agilsalud </t>
  </si>
  <si>
    <t>Informe de uso y apropiación de las herramientas de acceso a la información pública</t>
  </si>
  <si>
    <t>3.6</t>
  </si>
  <si>
    <t xml:space="preserve">Realizar seguimiento al plan de seguridad y privacidad de la información en lo concerniente a afectación de la página web de la entidad y SGDEA Agilsalud </t>
  </si>
  <si>
    <t>2 informes de seguimiento</t>
  </si>
  <si>
    <t xml:space="preserve">Actualizar la matriz de activos de información institucional, el índice de información clasificada y reservada de acuerdo de 1081 de 2015, el esquema de publicación y la tabla de control de acceso. </t>
  </si>
  <si>
    <t xml:space="preserve">Documentos versionados y publicados en la pagina Web </t>
  </si>
  <si>
    <t xml:space="preserve">Publicación en datos.gov.co </t>
  </si>
  <si>
    <t xml:space="preserve">Oficina asesora de Desarrollo Institucional </t>
  </si>
  <si>
    <t xml:space="preserve">Inclusión en el PIC e informe de capacitaciones </t>
  </si>
  <si>
    <t xml:space="preserve">Priorización y publicación de información presupuestal a publicar en página web en formato de datos abiertos </t>
  </si>
  <si>
    <t>Publicación de información presupuestal</t>
  </si>
  <si>
    <t xml:space="preserve">Oficina de Sistemas de información TIC - Dirección Financiera </t>
  </si>
  <si>
    <t>Diseño de micrositio página Web “SURDATA”, Repositorio de indicadores y estadísticas institucionales</t>
  </si>
  <si>
    <t>Micrositio página Web “SURDATA”,información publicada por la subresur que se encuentra dispuesta en formatos que permiten su uso y reutilización bajo licencia abierta en formato CSV o XML</t>
  </si>
  <si>
    <t>Oficina de Sistemas de información TIC</t>
  </si>
  <si>
    <t xml:space="preserve">Realizar seguimiento y monitoreo en la información mínima que debe estar publicada en la sección de transparencia y acceso a la información publica de acuerdo a lo definido en la Ley 1712 de 2014 con lo requerido en los artículos 9, 10, 11, actualizar la información en la pagina web de acuerdo con la Resolución MIN Tic 1519 de 2020 (anexo 2 y anexo 4), los demás decretos complementarios y la estrategia de Gobierno en Línea.  </t>
  </si>
  <si>
    <t>Tres seguimientos realizados mediante reporte</t>
  </si>
  <si>
    <t xml:space="preserve">Participación comunitaria </t>
  </si>
  <si>
    <t xml:space="preserve">Constituir y desarrollar la mesa técnica de apoyo al Comité de Gestión y desempeño para la implementación del Modelo integral de relacionamiento con la ciudadanía </t>
  </si>
  <si>
    <t>Diseñar e implementar una estrategia de relacionamiento con la ciudadanía, con un cumplimiento superior al 90%</t>
  </si>
  <si>
    <t xml:space="preserve">Oficina de Desarrollo institucional y Oficina de Participación Comunitaria  y Servicio a la Ciudadanía </t>
  </si>
  <si>
    <t xml:space="preserve"> Cuatrimestral</t>
  </si>
  <si>
    <t>Fortalecer la accesibilidad de los servicios para las persona con discapacidad de acuerdo con la NTC 6047</t>
  </si>
  <si>
    <t>Diseñar e implementar un plan de trabajo de accesibilidad incluyente para las personas con discapacidad física, visual, auditiva, cognitiva, mental, sordoceguera o múltiple, con un cumplimiento superior al 90%</t>
  </si>
  <si>
    <t>Formalizar la constitución de la mesa de lenguaje claro y desarrollar su plan de trabajo</t>
  </si>
  <si>
    <t>Diseñar e implementar un plan de trabajo de lenguaje claro con un cumplimiento superior al 90%</t>
  </si>
  <si>
    <t>Caracterizar la oferta institucional, trámites, OPAS, canales y espacios de servicio a la ciudadanía</t>
  </si>
  <si>
    <t>Elaborar un Diagnóstico de la oferta institucional, trámites, OPAS, canales y espacios de servicio a la ciudadanía</t>
  </si>
  <si>
    <t>Gestionar la divulgación y promoción de los Trámites y Otros Procesos  Administrativos al cliente interno y externo</t>
  </si>
  <si>
    <t>Diseñar e implementar una estrategia de divulgación de los trámites y otros procesos administrativos dirigido al cliente interno y externo, con un porcentaje de cumplimiento superior al 90%.</t>
  </si>
  <si>
    <t>Fortalecer las competencias de los colaboradores de servicio al ciudadano</t>
  </si>
  <si>
    <t>Un (01)  plan de capacitación al equipo de servicio al ciudadano diseñado, ejecutado y articulado con el Plan Institucional de Capacitación, con un cumplimiento superior al 90%</t>
  </si>
  <si>
    <t xml:space="preserve">Continuar con la estrategia de incentivos no monetarios para el Talento humano EL VALOR DEL UNO para reconocer el desempeño de los colaboradores en relación al servicio prestado al ciudadano.  </t>
  </si>
  <si>
    <t>Realizar 3 jornadas de entrega de reconocimientos EL VALOR DEL UNO a los colaboradores que se destacan por brindar un buen servicio a los usuarios y son identificados mediante las felicitaciones recibidas.</t>
  </si>
  <si>
    <t>Realizar gestión y seguimiento a la oportunidad de las respuestas a las PQRS de los ciudadanos, e informar los resultados</t>
  </si>
  <si>
    <t>Gestionar en los tiempos establecidos el 100% de las PQRS recibidas en la Subred y publicar trimestralmente los resultados.</t>
  </si>
  <si>
    <t>Actualizar el Procedimiento de trámite de PQRS</t>
  </si>
  <si>
    <t>Realizar una actualización del Procedimiento de trámite de PQRS y documentos correlacionados, divulgar los cambios realizados.</t>
  </si>
  <si>
    <t>5.6</t>
  </si>
  <si>
    <t>Actualizar  y publicar Documento de caracterización de los usuarios, identificando necesidades de atención a la ciudadanía</t>
  </si>
  <si>
    <t>Realizar periódicamente mediciones de percepción de los ciudadanos respecto a la satisfacción global del servicio, calidad y accesibilidad de la oferta institucional, e informar los resultados.</t>
  </si>
  <si>
    <t xml:space="preserve">Tener un porcentaje de satisfacción del usuario mayor o igual al 98% </t>
  </si>
  <si>
    <t xml:space="preserve">Fortalecer la divulgación del enfoque de género y diferencial. 				</t>
  </si>
  <si>
    <t>Diseñar e implementar una estrategia de divulgación del enfoque de género y diferencial con un cumplimiento superior al 90%.</t>
  </si>
  <si>
    <t xml:space="preserve">Analizar  las barreras de acceso identificadas en los diferentes canales de atención presentados por la ciudadanía PQRS- SI CUÉNTANOS   y generar las acciones de mejora a que haya lugar. </t>
  </si>
  <si>
    <t>Identificar y gestionar los principales motivos que generan barreras de acceso a los servicios y consolidarlos en 4 informes de Acceso al año, con una periodicidad trimestral</t>
  </si>
  <si>
    <t>Generar espacios de dialogo ciudadano que aporten a la planeación implementación y seguimiento del modelo de relacionamiento con la ciudadanía</t>
  </si>
  <si>
    <t>Generar mínimo un espacio de dialogo ciudadano con el 100% de las formas de las Formas de participación de la Subred Sur para aportar a la planeación, implementación y seguimiento del modelo de relacionamiento con la ciudadanía</t>
  </si>
  <si>
    <t>Gestionar 100% de necesidades identificadas en las formas de participación.</t>
  </si>
  <si>
    <t>Identificar, verificar y gestionar  por medio del botón de denuncias las solicitudes que ingresan por presuntos actos de corrupción.</t>
  </si>
  <si>
    <t>Un (01) Informe  consolidado correspondiente a las denuncias presentadas por presuntos actos de corrupción.</t>
  </si>
  <si>
    <t>Un documento de  caracterización de los usuarios actualizado y publicado.</t>
  </si>
  <si>
    <t xml:space="preserve">Participación Comunitaria y Servicio al Ciudadano - Comunicación Estratégica - Direccionamiento Estratégico - Gestión Documental </t>
  </si>
  <si>
    <t>Comunicación Estratégica</t>
  </si>
  <si>
    <t xml:space="preserve">Direccionamiento Estratégico - Planeación </t>
  </si>
  <si>
    <t xml:space="preserve">Participación comunitaria y servicio al ciudadano - Comunicación Estratégica </t>
  </si>
  <si>
    <t xml:space="preserve">Gestión de la Información TIC - Gestión de Talento Humano -  Gestión de la Calidad </t>
  </si>
  <si>
    <t xml:space="preserve">Oficina Direccionamiento Estratégico - SUIT </t>
  </si>
  <si>
    <t>Participación Comunitaria - Innovación - Ciencia - Tecnología - Acreditación</t>
  </si>
  <si>
    <t>Fortalece la participación de la ciudadanía en la toma de decisiones, las iniciativas de innovación por articulación institucional y redes de innovación pública</t>
  </si>
  <si>
    <t>Gestión del Conocimiento - Gestión de la Calidad - SUA</t>
  </si>
  <si>
    <t>Proceso de Participación Comunitaria y Servicios al Ciudadano</t>
  </si>
  <si>
    <t xml:space="preserve">1 plan de acción elaborado y ejecutado </t>
  </si>
  <si>
    <t xml:space="preserve">1 informe de control social </t>
  </si>
  <si>
    <t>semestral</t>
  </si>
  <si>
    <t>100% gestión de los compromisos Colibri</t>
  </si>
  <si>
    <t xml:space="preserve">2 socializaciones a las Formas de participación  al año sobre innovación y como se desarrolla en la Subred Sur </t>
  </si>
  <si>
    <t xml:space="preserve">Socialización  información iniciativas de innovación y de buenas practicas  de la Subred Sur  a las Formas de participación en salud </t>
  </si>
  <si>
    <t xml:space="preserve">100% de las formas de las Formas de participación socializadas en las buenas prácticas e iniciativas en la Subred Sur </t>
  </si>
  <si>
    <t xml:space="preserve">anual </t>
  </si>
  <si>
    <t xml:space="preserve">Gestión del conocimiento </t>
  </si>
  <si>
    <t xml:space="preserve">Articulación en la red  que se genere en temas de participación en salud. </t>
  </si>
  <si>
    <t xml:space="preserve">Asistencia del 50% a la red de participación del Distrito </t>
  </si>
  <si>
    <t xml:space="preserve">Gestión del conocimiento y 
Participación Comunitaria </t>
  </si>
  <si>
    <t>Art 126°</t>
  </si>
  <si>
    <t>Art 127°</t>
  </si>
  <si>
    <t xml:space="preserve"> Art. 10°</t>
  </si>
  <si>
    <t>Art 1 al 33°</t>
  </si>
  <si>
    <t>Art 52°</t>
  </si>
  <si>
    <t>Art 1 al 24°</t>
  </si>
  <si>
    <t>Art 2° # 8</t>
  </si>
  <si>
    <t>Art 12 - 31°</t>
  </si>
  <si>
    <t>Art 16°</t>
  </si>
  <si>
    <t>Solicitar acompañamiento a la Secretaría General de la Alcaldía Mayor para definir el alcance de implementación del artículo 12 del Decreto 2195 de 2022 relacionado con el principio de la debida diligencia y la implementación del Sistema de prevención de lavado de activos y financiación del terrorismo.</t>
  </si>
  <si>
    <t>1 Solicitud de acompañamiento dirigida a la Secretaría General de la Alcaldía Mayor</t>
  </si>
  <si>
    <t xml:space="preserve">Oficina Asesora de Desarrollo Institucional </t>
  </si>
  <si>
    <t xml:space="preserve">Se solicita a todos los oferentes la presentación del formato SARLAFT vigente en la etapa precontractual. </t>
  </si>
  <si>
    <t xml:space="preserve">Dirección de Contratación Bienes y Servicios </t>
  </si>
  <si>
    <t>Se solicita dentro de la lista de chequeo de persona natural la presentación del formato SARLAFT en la etapa selección</t>
  </si>
  <si>
    <t>Dirección de Contratación  -OPS</t>
  </si>
  <si>
    <t>2.6</t>
  </si>
  <si>
    <t>Elaborar y aprobar un plan de trabajo que contenga las acciones requeridas para adaptar y/o desarrollar el principio de debida diligencia y SARLAFT, de acuerdo a las indicaciones de la Secretaría General de la Alcaldía Mayor de Bogotá.</t>
  </si>
  <si>
    <t>1 Plan elaborado y aprobado</t>
  </si>
  <si>
    <t xml:space="preserve">Oficina Asesora de Desarrollo Institucional y/o Oficial de Cumplimiento </t>
  </si>
  <si>
    <t>Documento con recomendaciones para la implementación de SARLAFT</t>
  </si>
  <si>
    <t>La Subred adopta como listas de control obligatorias las listas
internacionales vinculantes para Colombia, correspondientes a la lista OFAC, la lista de la ONU, la lista de terroristas de los Estados Unidos de América, la lista de la Unión Europea de Organizaciones Terroristas y la lista de la Unión Europea de Personas Catalogadas como Terroristas.</t>
  </si>
  <si>
    <t>Contratar el servicio de verificación en línea, en listas relacionadas con delitos de lavado de activos y financiación del Terrorismo (Nacionales E Internacionales), Por Medio del documento de Identificación, Nit Nombre y/o Razón Social, Para las Contrapartes con los que la Subred Integrada de Servicios de Salud Sur E.S.E., Tenga un vinculo actual o pretenda establecerlo.</t>
  </si>
  <si>
    <t xml:space="preserve">Oficina Asesora de Desarrollo Institucional y/o Oficial de Cumplimiento y Dirección de Contratación </t>
  </si>
  <si>
    <t>Reporte de aplicativo contratado por la entidad de listas restrictivas</t>
  </si>
  <si>
    <t>Desde el equipo de selección se realiza la consulta de persona natural en el aplicativo contratado por la entidad para validación de listas restrictivas</t>
  </si>
  <si>
    <t>Por lo menos una vez al año se realiza la consulta de persona natural vinculados a la Planta de Personal en el aplicativo contratado por la entidad para validación de listas restrictivas</t>
  </si>
  <si>
    <t>Listas de asistencia, presentación del tema y publicación en medios internos.</t>
  </si>
  <si>
    <t>Implementación del formulario de SARLAFT LA/FT</t>
  </si>
  <si>
    <t>Registro de beneficiarios finales en carpetas de contratos.</t>
  </si>
  <si>
    <t xml:space="preserve">Realizar validación de una muestra de formatos diligenciados y consultas en el aplicativo contratado por la entidad con el fin de validar que se realice el proceso de manera oportuna </t>
  </si>
  <si>
    <t xml:space="preserve">Dirección de Contratación Bienes y Servicios y OPS </t>
  </si>
  <si>
    <t xml:space="preserve">Solicitar el registro de beneficiaros finales en los términos de la Resolución 01164 de 2021 de la DIAN a todas las personas jurídicas que contraten con la Subred Integrada de Servicios de Salud Sur E.S.E."				</t>
  </si>
  <si>
    <t>Oficina Asesora de Desarrollo Institucional 
y/o Oficial de Cumplimiento</t>
  </si>
  <si>
    <t>II, III Cuatrimestral</t>
  </si>
  <si>
    <t>Formulario SARLAFT
Invitación a Cotizar  CO-CBS-FT-31  (Anexo 8)</t>
  </si>
  <si>
    <t>FORMATO SARLAFT 
CO-OPS-FT-07  Verificación Requisitos Contratación Persona Natural</t>
  </si>
  <si>
    <t>Asignación del área responsable de liderar la rendición de cuentas</t>
  </si>
  <si>
    <t>Establecer un equipo técnico para el desarrollo de las fases del ejercicio de rendición de cuentas.</t>
  </si>
  <si>
    <t xml:space="preserve">Planeación Estratégica </t>
  </si>
  <si>
    <t>Capacitación equipo líder</t>
  </si>
  <si>
    <t xml:space="preserve">Fortalecer las competencias en temas actuales al equipo técnico de rendición de cuentas. </t>
  </si>
  <si>
    <t>Identificación de dependencias y enlaces para la rendición de cuentas</t>
  </si>
  <si>
    <t xml:space="preserve">Establecer en una herramienta la identificación de los procesos que lideraran el ejercicio de rendición de cuentas. </t>
  </si>
  <si>
    <t xml:space="preserve">Identificar los actores y grupos de valor que operaran el ejercicio de rendición de cuentas. </t>
  </si>
  <si>
    <t>Análisis de entorno</t>
  </si>
  <si>
    <t>2.7</t>
  </si>
  <si>
    <t>Identificación de temas prioritarios para la rendición de cuentas</t>
  </si>
  <si>
    <t xml:space="preserve">Identificar mediante una herramienta de acceso publicó, los temas prioritarios para el desarrollo del ejercicio de rendición de cuentas. </t>
  </si>
  <si>
    <t>Elaboración de la estrategia de rendición de cuentas</t>
  </si>
  <si>
    <t>elaboración del componente de comunicaciones de la estrategia de rendición de cuentas</t>
  </si>
  <si>
    <t>buenas prácticas sobre acciones de comunicación visual en espacios públicos</t>
  </si>
  <si>
    <t>Consulta participativa de la estrategia de rendición de cuentas</t>
  </si>
  <si>
    <t>Elaboración participativa de la estrategia de rendición de cuentas</t>
  </si>
  <si>
    <t>Socialización de estrategia de rendición de cuentas</t>
  </si>
  <si>
    <t>Identificación de las necesidades de información y diálogo</t>
  </si>
  <si>
    <t xml:space="preserve">Realizar la encuesta de necesidades de información al 100% de los grupos de valor. </t>
  </si>
  <si>
    <t>Elaboración del informe</t>
  </si>
  <si>
    <t>Publicar en pagina web un informe de gestión de acceso publico, como herramienta de solicitud de información  a los grupos de valor</t>
  </si>
  <si>
    <t>Realizar seguimiento de compromisos</t>
  </si>
  <si>
    <t xml:space="preserve">Cumplir con el 100% de seguimiento y  compromisos radicados del ejercicio de  rendición de cuentas. </t>
  </si>
  <si>
    <t>Realizar plan de acciones de mejora</t>
  </si>
  <si>
    <t>Cumplir con el 95% del Plan de mejora de rendición de cuentas de la vigencia.</t>
  </si>
  <si>
    <t>Diseñar la agenda para las jornadas de diálogo</t>
  </si>
  <si>
    <t>Realizar la agenda de la jornada de Rendición de cuentas</t>
  </si>
  <si>
    <t>Convocatorias de los actores y grupos de interés para participar en los espacios de rendición de cuentas</t>
  </si>
  <si>
    <t>Jornadas de diálogo participativas</t>
  </si>
  <si>
    <t>Informe de seguimiento y el control a la implementación y a los avances de las actividades de rendición de cuentas consignadas en el plan anticorrupción y de atención al ciudadano por parte de la oficina de control interno</t>
  </si>
  <si>
    <t>Cumplir con el 95% del seguimiento y el control a la implementación y a los avances de las actividades de rendición de cuentas consignadas en el plan anticorrupción y de atención al ciudadano por parte de la oficina de control interno.</t>
  </si>
  <si>
    <t>Retroalimentación de resultados de la rendición de cuentas a los grupos de interés</t>
  </si>
  <si>
    <t>Realizar retroalimentación de los resultados del ejercicio de rendición de cuentas de forma pública a los grupos de valor.</t>
  </si>
  <si>
    <t>Evaluación interna</t>
  </si>
  <si>
    <t xml:space="preserve">Lograr una percepción del ejercicio de rendición de cuentas por encima del 92% </t>
  </si>
  <si>
    <t>ficha de conformación y activación de nodo</t>
  </si>
  <si>
    <t>Identificar necesidades ciudadanas poblacionales, sectoriales y temáticas de rendición de cuentas de acuerdo con la naturaleza de cada nodo en particular.</t>
  </si>
  <si>
    <t>Elaboración del tablero de control</t>
  </si>
  <si>
    <t>2.8</t>
  </si>
  <si>
    <t>Formular el Plan de Trabajo para la Implementación de las Estrategia de Racionalización del Trámite Copia de Historia Clínica</t>
  </si>
  <si>
    <t>Plan de Trabajo formulado</t>
  </si>
  <si>
    <t>Ejecutar el Plan de Trabajo para la Implementación de las Estrategia de Racionalización del Trámite Copia de Historia Clínica</t>
  </si>
  <si>
    <t>100% de actividades ejecutadas</t>
  </si>
  <si>
    <t>Gestión Documental</t>
  </si>
  <si>
    <t>Plan de Trabajo monitoreado</t>
  </si>
  <si>
    <t>Desarrollo Institucional</t>
  </si>
  <si>
    <t>Diseñar herramientas de medición de la satisfacción de los usuarios en la realización de los trámites y servicios que ofrece la Subred Sur, teniendo en cuenta criterios de oportunidad, calidad y lenguaje claro, entre otros.</t>
  </si>
  <si>
    <t xml:space="preserve"> Herramientas de medición de la satisfacción de los usuarios en la realización de los trámites y servicios </t>
  </si>
  <si>
    <t xml:space="preserve"> Herramientas de medición aplicadas</t>
  </si>
  <si>
    <t>Realizar seguimiento al cumplimiento de la aplicación de las de medición de la satisfacción a los usuarios  sobre la realización de los trámites y servicios, teniendo en cuenta criterios de cobertura y calidad de los resultados obtenidos y formular oportunidades de mejora, para optimizar la experiencia del usuario.</t>
  </si>
  <si>
    <t>Informe Trimestral</t>
  </si>
  <si>
    <t>Participación Comunitaria y 
Servicio Ciudadano</t>
  </si>
  <si>
    <t>Gestión Documental
Desarrollo Institucional
Participación Comunitaria y 
Servicio Ciudadano</t>
  </si>
  <si>
    <t>Direccionamiento Estratégico - SUIT - Administración del Riesgos Institucional</t>
  </si>
  <si>
    <t xml:space="preserve">Gestión de la Información - TIC    </t>
  </si>
  <si>
    <t>Direccionamiento Estratégico, Gestión Documental</t>
  </si>
  <si>
    <t xml:space="preserve">Cumplimiento al Plan de integridad de la Subred Integrada de servicios de Salud Sur E.S. E. </t>
  </si>
  <si>
    <t>Plan de Integridad (Soportes plan de acción de Integridad)</t>
  </si>
  <si>
    <t>Soportes del curso en plataforma MAO con medición de cobertura, adherencia y satisfacción 
listados de asistencia</t>
  </si>
  <si>
    <t xml:space="preserve">soporte de papel tapiz,  registro de envío de pieza comunicativa, inducción general, pieza en redes sociales.  </t>
  </si>
  <si>
    <t>evidencia de participación 
Listados de Asistencia 
Registro Fotográfico
Piezas Comunicativas</t>
  </si>
  <si>
    <t xml:space="preserve">Realizar el proceso de capacitación frente a Conflicto de intereses </t>
  </si>
  <si>
    <t>soportes del curso en plataforma MAO con medición de cobertura, adherencia y satisfacción o listados de asistencia</t>
  </si>
  <si>
    <t xml:space="preserve">Dirección de Talento Humano
Dirección de Contratación </t>
  </si>
  <si>
    <t>Informe de Buzón de colaboradores</t>
  </si>
  <si>
    <t>Consolidado Estratégia de Racionalización de Tramites - SUIT</t>
  </si>
  <si>
    <t>Nombre de la entidad:</t>
  </si>
  <si>
    <t>SUBRED INTEGRADA DE SERVICIOS DE SALUD SUR</t>
  </si>
  <si>
    <t>Orden:</t>
  </si>
  <si>
    <t>TERRITORIAL</t>
  </si>
  <si>
    <t>Sector administrativo:</t>
  </si>
  <si>
    <t>null</t>
  </si>
  <si>
    <t>Año vigencia:</t>
  </si>
  <si>
    <t>2024</t>
  </si>
  <si>
    <t>Departamento:</t>
  </si>
  <si>
    <t>Bogotá D.C</t>
  </si>
  <si>
    <t/>
  </si>
  <si>
    <t>Municipio:</t>
  </si>
  <si>
    <t>BOGOTÁ</t>
  </si>
  <si>
    <t>Mejora por implementar</t>
  </si>
  <si>
    <t>47442</t>
  </si>
  <si>
    <t>Historia clínica</t>
  </si>
  <si>
    <t>La solicitud de la copia de la Historia Clínica y la entrega de la misma, se realiza de manera presencial y vía correo electrónico.</t>
  </si>
  <si>
    <t>Radicar la solicitud de la Copia de la Historia Clínica y descargar la copia de la Historia Clínica y sus anexos, desde la Sede Electrónica de la Subred Sur. Desde la APP, realizar la solicitud y recibir la copia en el correo electrónico registrado.</t>
  </si>
  <si>
    <t>Evitar el traslado del usuario a la entidad para reclamar la Copia de la Historia Clínica o consultar el estado del trámite. 
Visualización del estado del trámite en tiempo real. 
Descargue de la historia clínica en el gestor documental o por correo electrónico.
Ahorro de recursos para el usuario, evitando el pago de copias y/o CD con la copia de la Historia Clínica y sus anexos.</t>
  </si>
  <si>
    <t>Optimización del aplicativo por digitalización o automatización (decreto 088 del 2022) </t>
  </si>
  <si>
    <t>19/02/2024</t>
  </si>
  <si>
    <t>29/11/2024</t>
  </si>
  <si>
    <t>Proceso de Gestión Documental</t>
  </si>
  <si>
    <t>Beneficio al 
ciudadano o entidad</t>
  </si>
  <si>
    <t>Dimensión de Talento Humano</t>
  </si>
  <si>
    <t>Direccionamiento Estratégico - Administración del Riesgo Institucional</t>
  </si>
  <si>
    <t>Direccionamiento Estratégico - Oficial de Cumplimiento SARLAFT</t>
  </si>
  <si>
    <t xml:space="preserve">Oficina Direccionamiento Estratégico </t>
  </si>
  <si>
    <r>
      <rPr>
        <b/>
        <sz val="16"/>
        <rFont val="Arial Narrow"/>
        <family val="2"/>
      </rPr>
      <t>Gestión de la Información TIC</t>
    </r>
    <r>
      <rPr>
        <sz val="16"/>
        <rFont val="Arial Narrow"/>
        <family val="2"/>
      </rPr>
      <t xml:space="preserve">
Participación Comunitaria y de Servicio al Ciudadano
Direccionamiento Estratégico
Comunicación Estratégica 
Gestión Documental</t>
    </r>
  </si>
  <si>
    <r>
      <rPr>
        <b/>
        <sz val="16"/>
        <rFont val="Arial Narrow"/>
        <family val="2"/>
      </rPr>
      <t>Gestión de la Información TIC</t>
    </r>
    <r>
      <rPr>
        <sz val="16"/>
        <rFont val="Arial Narrow"/>
        <family val="2"/>
      </rPr>
      <t xml:space="preserve">
Direccionamiento Estratégico
Gestión Documental</t>
    </r>
  </si>
  <si>
    <t>Jefe de Oficina TIC
Jefe Oficina Asesora de Desarrollo Institucional
Jefe de Gestión Documental</t>
  </si>
  <si>
    <r>
      <rPr>
        <b/>
        <sz val="16"/>
        <rFont val="Arial Narrow"/>
        <family val="2"/>
      </rPr>
      <t>Direccionamiento Estratégico - ARI</t>
    </r>
    <r>
      <rPr>
        <sz val="16"/>
        <rFont val="Arial Narrow"/>
        <family val="2"/>
      </rPr>
      <t xml:space="preserve">
Control Interno </t>
    </r>
  </si>
  <si>
    <t xml:space="preserve">Subproceso de Administración del Riesgo Institucional </t>
  </si>
  <si>
    <t xml:space="preserve">Director Operativo de Talento Humano
Jefe de Oficina Asesora de Comunicaciones
Director Operativo 
Jefe de Contratación
Jefe de Oficina de Calidad </t>
  </si>
  <si>
    <t>Jefe Oficina Asesora de Desarrollo Institucional 
Jefe Oficina Financiera
Jefe de Talento Humano
Directora Operativa
Jefe de Contratación
Jefe de Oficina de Jurídica</t>
  </si>
  <si>
    <t>Mantener la publicación de información de datos abiertos y federarlos al Portal Datos Abiertos del Estado colombiano - datos.gov.co-conforme con las directrices referidas en el Anexo 4 de la presente resolución.</t>
  </si>
  <si>
    <t>Implementar los ajustes de accesibilidad en la página web  de acuerdo con el articulo 13 del Decreto 103 de 2015, con un cumplimiento superior al 90%</t>
  </si>
  <si>
    <t xml:space="preserve">Oficina de sistemas de información TICS
Oficina de Desarrollo institucional
</t>
  </si>
  <si>
    <t xml:space="preserve">Fortalecer la accesibilidad a los servicios de salud de las comunidades indígenas en el territorio </t>
  </si>
  <si>
    <t>Diseñar y publicar la carta de derechos y deberes en Lengua indígena</t>
  </si>
  <si>
    <t>Un documento de trámite de PQRS adecuado con actividades de respuesta a PQRS a manifestaciones en lengua indígena</t>
  </si>
  <si>
    <r>
      <t xml:space="preserve">Subcomponente 5
</t>
    </r>
    <r>
      <rPr>
        <sz val="15"/>
        <color rgb="FF000000"/>
        <rFont val="Arial Narrow"/>
        <family val="2"/>
      </rPr>
      <t xml:space="preserve">Monitoreo de Acceso a la 
información Pública </t>
    </r>
  </si>
  <si>
    <t>Contar con un mecanismo de seguimiento al acceso a información pública</t>
  </si>
  <si>
    <t>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t>
  </si>
  <si>
    <t>Realizar el monitoreo al esquema de publicación de la información de conformidad con la Ley de Transparencia y Acceso a la Información y Resolución 1519 de 2020, mediante mesas de trabajo y alertas preventivas</t>
  </si>
  <si>
    <t>Realizar dos monitoreo al esquema de publicación de la información.</t>
  </si>
  <si>
    <t xml:space="preserve">Oficina Asesora de Desarrollo Institucional y TICS </t>
  </si>
  <si>
    <t xml:space="preserve">Publicar en la pagina web de la sesión de noticias que permitan a la ciudadanía conocer lo que hace de la Subred </t>
  </si>
  <si>
    <t xml:space="preserve">Publicación de videos, galerías en la sesión de Noticias </t>
  </si>
  <si>
    <t xml:space="preserve">Oficina de Comunicaciones </t>
  </si>
  <si>
    <t>Sistemas de información TICS (gestión documental)
Oficina de Participación comunitaria y servicio al Ciudadano</t>
  </si>
  <si>
    <t>Oficina de Participación Comunitaria  y Servicio a la Ciudadanía 
Dirección administrativa
Oficina asesora de comunicaciones</t>
  </si>
  <si>
    <t>Emitir pautas para la estandarizar la información a publicar de la entidad en el contexto de lengua claro</t>
  </si>
  <si>
    <t xml:space="preserve">Publicar  una pieza comunicativa con pautas para la elaboración de documentos  con lenguaje claro </t>
  </si>
  <si>
    <t xml:space="preserve">Gestionar Capacitación a grupo focal de la entidad de los procesos  que tienen atención directa con el usuario en lenguaje de señas , con el fin de ser replicadores de conocimiento. </t>
  </si>
  <si>
    <t xml:space="preserve">Todos 
los proceso </t>
  </si>
  <si>
    <t>Identificación de actores y grupos interesados</t>
  </si>
  <si>
    <t>Autodiagnóstico de rendición de cuentas</t>
  </si>
  <si>
    <t xml:space="preserve">Oficina Direccionamiento Estratégico - Oficial de Cumplimiento </t>
  </si>
  <si>
    <t>Componente 1:</t>
  </si>
  <si>
    <t>Componente 2:</t>
  </si>
  <si>
    <t>Componente 3:</t>
  </si>
  <si>
    <t>Componente 4:</t>
  </si>
  <si>
    <t>Componente 5:</t>
  </si>
  <si>
    <t>Componente 6:</t>
  </si>
  <si>
    <t>Evaluación Oficina de Control Interno</t>
  </si>
  <si>
    <t>Componente 7:</t>
  </si>
  <si>
    <t>Componente 8:</t>
  </si>
  <si>
    <t>Componente 9:</t>
  </si>
  <si>
    <t>Resultado</t>
  </si>
  <si>
    <t>I</t>
  </si>
  <si>
    <t>II</t>
  </si>
  <si>
    <t>III</t>
  </si>
  <si>
    <r>
      <rPr>
        <sz val="22"/>
        <color theme="1"/>
        <rFont val="Arial Narrow"/>
        <family val="2"/>
      </rPr>
      <t xml:space="preserve">Subproceso Gestión del Riesgo: </t>
    </r>
    <r>
      <rPr>
        <b/>
        <sz val="22"/>
        <color theme="1"/>
        <rFont val="Arial Narrow"/>
        <family val="2"/>
      </rPr>
      <t>Oscar Eduardo Enciso Guzmán</t>
    </r>
  </si>
  <si>
    <r>
      <rPr>
        <sz val="22"/>
        <color theme="1"/>
        <rFont val="Arial Narrow"/>
        <family val="2"/>
      </rPr>
      <t xml:space="preserve">Jefe de Oficina de Control Interno: </t>
    </r>
    <r>
      <rPr>
        <b/>
        <sz val="22"/>
        <color theme="1"/>
        <rFont val="Arial Narrow"/>
        <family val="2"/>
      </rPr>
      <t>Astrid Marcela Méndez Chaparro</t>
    </r>
  </si>
  <si>
    <t>Documentar estrategia para implementación de prevención y mitigación de riesgos en la entidad, asociado al SARLAFT y otros delitos en contra de la administración pública</t>
  </si>
  <si>
    <t xml:space="preserve">Dirección de Talento Humano
Mesa técnica de integridad </t>
  </si>
  <si>
    <t xml:space="preserve">Dirección de Talento Humano
Oficina Asesora de Comunicaciones
Mesa técnica de integridad </t>
  </si>
  <si>
    <t xml:space="preserve">Presentar en mesa técnica resultados </t>
  </si>
  <si>
    <t>Programa de Transparencia y Ética Pública "PTEP"</t>
  </si>
  <si>
    <t>DE-GRI-FT-06  V1</t>
  </si>
  <si>
    <r>
      <rPr>
        <b/>
        <sz val="26"/>
        <rFont val="Arial Narrow"/>
        <family val="2"/>
      </rPr>
      <t>MATRIZ INSTITUCIONAL DE</t>
    </r>
    <r>
      <rPr>
        <b/>
        <sz val="28"/>
        <rFont val="Arial Narrow"/>
        <family val="2"/>
      </rPr>
      <t xml:space="preserve"> 
RIESGOS DE </t>
    </r>
    <r>
      <rPr>
        <b/>
        <sz val="42"/>
        <rFont val="Arial Narrow"/>
        <family val="2"/>
      </rPr>
      <t>CORRUPCIÓN</t>
    </r>
    <r>
      <rPr>
        <b/>
        <sz val="48"/>
        <rFont val="Arial Narrow"/>
        <family val="2"/>
      </rPr>
      <t xml:space="preserve"> - </t>
    </r>
    <r>
      <rPr>
        <b/>
        <sz val="36"/>
        <rFont val="Arial Narrow"/>
        <family val="2"/>
      </rPr>
      <t>SICOF</t>
    </r>
    <r>
      <rPr>
        <b/>
        <sz val="28"/>
        <rFont val="Arial Narrow"/>
        <family val="2"/>
      </rPr>
      <t xml:space="preserve">
</t>
    </r>
    <r>
      <rPr>
        <b/>
        <sz val="26"/>
        <rFont val="Arial Narrow"/>
        <family val="2"/>
      </rPr>
      <t>Opacidad - Fraude - Soborno</t>
    </r>
  </si>
  <si>
    <t>Código:</t>
  </si>
  <si>
    <t>DI-GRI-FT-04</t>
  </si>
  <si>
    <t xml:space="preserve">Versión: </t>
  </si>
  <si>
    <t>V1</t>
  </si>
  <si>
    <t xml:space="preserve">Diseño y Creación: </t>
  </si>
  <si>
    <r>
      <t xml:space="preserve">Oscar Eduardo Enciso Guzmán
</t>
    </r>
    <r>
      <rPr>
        <b/>
        <sz val="14"/>
        <rFont val="Arial Narrow"/>
        <family val="2"/>
      </rPr>
      <t>Líder Administración del Riesgo Institucional</t>
    </r>
  </si>
  <si>
    <t>Fecha de aprobación:</t>
  </si>
  <si>
    <t>Reviso:</t>
  </si>
  <si>
    <r>
      <t xml:space="preserve">Dra Gloria Libia Polania
</t>
    </r>
    <r>
      <rPr>
        <b/>
        <sz val="14"/>
        <rFont val="Arial Narrow"/>
        <family val="2"/>
      </rPr>
      <t xml:space="preserve">Jefe oficina Desarrollo Institucional </t>
    </r>
  </si>
  <si>
    <t xml:space="preserve">aprobo: </t>
  </si>
  <si>
    <r>
      <t xml:space="preserve">Comité SIAR 
</t>
    </r>
    <r>
      <rPr>
        <b/>
        <sz val="14"/>
        <rFont val="Arial Narrow"/>
        <family val="2"/>
      </rPr>
      <t>Subred Integrada de Servicios de Salud Sur E.S.E</t>
    </r>
  </si>
  <si>
    <t>TIPO DE PROCESO:</t>
  </si>
  <si>
    <t xml:space="preserve">MACRO PROCESOS </t>
  </si>
  <si>
    <t xml:space="preserve">PROCESO : </t>
  </si>
  <si>
    <t>TODOS LOS PROCESOS</t>
  </si>
  <si>
    <t>oeeg</t>
  </si>
  <si>
    <t xml:space="preserve">Luis Fernando Pineda Avila </t>
  </si>
  <si>
    <t xml:space="preserve">ENTIDAD: </t>
  </si>
  <si>
    <t>Subred Integrada de Servicios de Salud - Sur</t>
  </si>
  <si>
    <t>1 - Fase</t>
  </si>
  <si>
    <t>2 - Fase</t>
  </si>
  <si>
    <t>3 - Fase</t>
  </si>
  <si>
    <t xml:space="preserve">Autoridad y Responsabilidad </t>
  </si>
  <si>
    <t xml:space="preserve">3.  IDENTIFICACIÓN DE RIESGOS </t>
  </si>
  <si>
    <t>4.  EVALUACIÓN DE RIESGOS</t>
  </si>
  <si>
    <t xml:space="preserve">5.  ANALISIS DE CONTROLES </t>
  </si>
  <si>
    <t xml:space="preserve">6.  VALORACIÓN DEL RIESGO </t>
  </si>
  <si>
    <t xml:space="preserve">7.  PLAN DE ACCIÓN </t>
  </si>
  <si>
    <t>AUTOCONTROL</t>
  </si>
  <si>
    <t>IDENTIFICACIÓN</t>
  </si>
  <si>
    <t>RIESGO ANTES DE CONTROLES / RIESGO INHERENTE</t>
  </si>
  <si>
    <t xml:space="preserve">ESTRUCTURA DEL CONTROL </t>
  </si>
  <si>
    <t xml:space="preserve">RIESGOS RESIDUAL </t>
  </si>
  <si>
    <t xml:space="preserve">8. SEGUIMIENTO </t>
  </si>
  <si>
    <t xml:space="preserve">Macro proceso </t>
  </si>
  <si>
    <t>No</t>
  </si>
  <si>
    <t xml:space="preserve">PROCESO </t>
  </si>
  <si>
    <t>OBJETIVO DEL PROCESO</t>
  </si>
  <si>
    <t>Tipo 
de Riesgo 
(Tipología)</t>
  </si>
  <si>
    <t xml:space="preserve">Impacto </t>
  </si>
  <si>
    <r>
      <t>Causa
Inmediata
(</t>
    </r>
    <r>
      <rPr>
        <sz val="14"/>
        <rFont val="Arial Narrow"/>
        <family val="2"/>
      </rPr>
      <t>iniciar con la palabra</t>
    </r>
    <r>
      <rPr>
        <b/>
        <sz val="14"/>
        <rFont val="Arial Narrow"/>
        <family val="2"/>
      </rPr>
      <t xml:space="preserve"> 
por, en)</t>
    </r>
  </si>
  <si>
    <r>
      <t>Causa
Raíz
(</t>
    </r>
    <r>
      <rPr>
        <sz val="14"/>
        <rFont val="Arial Narrow"/>
        <family val="2"/>
      </rPr>
      <t xml:space="preserve">iniciar con la palabra </t>
    </r>
    <r>
      <rPr>
        <b/>
        <sz val="14"/>
        <rFont val="Arial Narrow"/>
        <family val="2"/>
      </rPr>
      <t xml:space="preserve">
"debido a" "y")</t>
    </r>
  </si>
  <si>
    <t>Consecuencias</t>
  </si>
  <si>
    <r>
      <rPr>
        <b/>
        <sz val="16"/>
        <color theme="1"/>
        <rFont val="Arial Narrow"/>
        <family val="2"/>
      </rPr>
      <t>TIPO:</t>
    </r>
    <r>
      <rPr>
        <b/>
        <sz val="14"/>
        <color theme="0"/>
        <rFont val="Arial Narrow"/>
        <family val="2"/>
      </rPr>
      <t xml:space="preserve">
Interna / Externa 
del proceso
Interna / Externa 
de la Subred</t>
    </r>
  </si>
  <si>
    <t xml:space="preserve"> RIESGO</t>
  </si>
  <si>
    <t xml:space="preserve">Factor 
de Riesgo </t>
  </si>
  <si>
    <t xml:space="preserve">Clasificación
de Riesgo </t>
  </si>
  <si>
    <t xml:space="preserve">UBICACIÓN MAPA DE CALOR </t>
  </si>
  <si>
    <t xml:space="preserve">ANÁLISIS Y EVALUACIÓN DE CONTROLES PARA MITIGAR EL RIESGO </t>
  </si>
  <si>
    <t xml:space="preserve">DESPLAZAMIENTO MAPA DE CALOR </t>
  </si>
  <si>
    <t xml:space="preserve">1ra Linea de defensa </t>
  </si>
  <si>
    <t xml:space="preserve">2ra Linea de defensa </t>
  </si>
  <si>
    <t xml:space="preserve">ATRIBUTOS DE EFICIENCIA </t>
  </si>
  <si>
    <t xml:space="preserve">PROBABILIDAD </t>
  </si>
  <si>
    <t xml:space="preserve">IMPACTO </t>
  </si>
  <si>
    <t>RIESGO RESIDUAL
/ ZONA DE RIESGO</t>
  </si>
  <si>
    <t xml:space="preserve">TRATAMIENTO </t>
  </si>
  <si>
    <t xml:space="preserve">MAPA DE CALOR </t>
  </si>
  <si>
    <t xml:space="preserve">Estratégias para reducir el riesgo </t>
  </si>
  <si>
    <t xml:space="preserve">FRECUENCIA </t>
  </si>
  <si>
    <t>PROBABILIDAD</t>
  </si>
  <si>
    <t>IMPACTO</t>
  </si>
  <si>
    <t>RIESGO INHERENTE / ZONA DE RIESGO</t>
  </si>
  <si>
    <t>Descripcion 
del control</t>
  </si>
  <si>
    <t xml:space="preserve">AFECTACIÓN </t>
  </si>
  <si>
    <t xml:space="preserve">Cuantitativo </t>
  </si>
  <si>
    <r>
      <t xml:space="preserve">Porcentaje de efectividad 
</t>
    </r>
    <r>
      <rPr>
        <b/>
        <sz val="14"/>
        <color rgb="FF70FC81"/>
        <rFont val="Arial Narrow"/>
        <family val="2"/>
      </rPr>
      <t>(Y)</t>
    </r>
  </si>
  <si>
    <r>
      <t xml:space="preserve">Porcentaje de efectividad 
</t>
    </r>
    <r>
      <rPr>
        <b/>
        <sz val="14"/>
        <color rgb="FF3CFE5C"/>
        <rFont val="Arial Narrow"/>
        <family val="2"/>
      </rPr>
      <t>(X)</t>
    </r>
  </si>
  <si>
    <t xml:space="preserve">Cualitativo </t>
  </si>
  <si>
    <t xml:space="preserve">Estructura del control </t>
  </si>
  <si>
    <t xml:space="preserve">Lider / Gestor del proceso </t>
  </si>
  <si>
    <r>
      <t xml:space="preserve">Vigencia:     </t>
    </r>
    <r>
      <rPr>
        <b/>
        <sz val="14"/>
        <color rgb="FF92D050"/>
        <rFont val="Arial Narrow"/>
        <family val="2"/>
      </rPr>
      <t>2023</t>
    </r>
  </si>
  <si>
    <t xml:space="preserve">Líder administración del Riesgo </t>
  </si>
  <si>
    <t xml:space="preserve">FRECUENCIA: ANUAL O DE ACUERDO A LO ESTABLECIDO EN EL PROGRAMA ANUAL DE AUDITORIAS </t>
  </si>
  <si>
    <t>TIPO</t>
  </si>
  <si>
    <t xml:space="preserve">IMPLEMENTACIÓN </t>
  </si>
  <si>
    <t xml:space="preserve">DOCUMENTACIÓN </t>
  </si>
  <si>
    <t xml:space="preserve">EVIDENCIA </t>
  </si>
  <si>
    <t xml:space="preserve">%
Probabilidad </t>
  </si>
  <si>
    <t xml:space="preserve">Probabilidad Residual 
Final </t>
  </si>
  <si>
    <t>%
Impacto</t>
  </si>
  <si>
    <t xml:space="preserve">Impacto 
Residual 
Final </t>
  </si>
  <si>
    <t>Plan de accion referido a la opcion: "REDUCIR"</t>
  </si>
  <si>
    <t xml:space="preserve">Contingencia en caso
 de materialización </t>
  </si>
  <si>
    <t>Fecha</t>
  </si>
  <si>
    <t>Verificación de Controles</t>
  </si>
  <si>
    <t>Verificacion de plan de Acción</t>
  </si>
  <si>
    <t>Materialización</t>
  </si>
  <si>
    <t xml:space="preserve">Verificación de Indicadores </t>
  </si>
  <si>
    <t>Observaciones</t>
  </si>
  <si>
    <t>Afectación</t>
  </si>
  <si>
    <t xml:space="preserve">Preventivo </t>
  </si>
  <si>
    <t>Detectivo</t>
  </si>
  <si>
    <t>Correctivo</t>
  </si>
  <si>
    <t>Automático</t>
  </si>
  <si>
    <t xml:space="preserve">Manual </t>
  </si>
  <si>
    <t xml:space="preserve">Documentado </t>
  </si>
  <si>
    <t xml:space="preserve">Sin documentar </t>
  </si>
  <si>
    <t xml:space="preserve">Continua </t>
  </si>
  <si>
    <t>Aleatoria</t>
  </si>
  <si>
    <t>Con registro</t>
  </si>
  <si>
    <t xml:space="preserve">Sin registro </t>
  </si>
  <si>
    <t xml:space="preserve">Actividad 
de Control </t>
  </si>
  <si>
    <t>Frecuencia</t>
  </si>
  <si>
    <t xml:space="preserve">Soportes </t>
  </si>
  <si>
    <t xml:space="preserve">Procesos y/o  Subprocesos responsables </t>
  </si>
  <si>
    <t>Responsable
Lider/gestor/
colaborador</t>
  </si>
  <si>
    <t>Eficiencia del Control</t>
  </si>
  <si>
    <t>Trimestre</t>
  </si>
  <si>
    <t xml:space="preserve">Trimestre </t>
  </si>
  <si>
    <t xml:space="preserve">Semestral </t>
  </si>
  <si>
    <t>SI</t>
  </si>
  <si>
    <t>NO</t>
  </si>
  <si>
    <t xml:space="preserve">CON </t>
  </si>
  <si>
    <t xml:space="preserve">ALE </t>
  </si>
  <si>
    <t>La matriz Institucional de riesgo inherente y residual presenta en el estado del proceso antes y después de aplicar los debidos controles</t>
  </si>
  <si>
    <t xml:space="preserve">Actividad a realizar </t>
  </si>
  <si>
    <t xml:space="preserve">Fecha de implementación </t>
  </si>
  <si>
    <t>Fecha de seguimiento</t>
  </si>
  <si>
    <t xml:space="preserve">Seguimiento </t>
  </si>
  <si>
    <t xml:space="preserve">Estado </t>
  </si>
  <si>
    <t xml:space="preserve">Plan de contingencia </t>
  </si>
  <si>
    <t xml:space="preserve">Proceso o subproceso responsable de la ejecucion del plan </t>
  </si>
  <si>
    <t xml:space="preserve">Profesional responsable de la ejecución </t>
  </si>
  <si>
    <t>IV</t>
  </si>
  <si>
    <t>FECHA</t>
  </si>
  <si>
    <t>EVALUACIÓN INTEGRAL  - CUMPLIMIENTO</t>
  </si>
  <si>
    <t>OBSERVACIONES</t>
  </si>
  <si>
    <t>RECOMENDACIONES</t>
  </si>
  <si>
    <t xml:space="preserve">Estratégico </t>
  </si>
  <si>
    <t>01. DIRECCIONAMIENTO ESTRATÉGICO Y DESARROLLO INSTITUCIONAL</t>
  </si>
  <si>
    <t>01. Diseñar y administrar políticas, lineamientos, directrices, planes, programas, proyectos mediante metodologías, análisis de información, estudios e investigaciones, seguimiento y asesoría técnica, con el fin de generar conocimiento para la toma de decisiones y contribuir al cumplimiento de metas, objetivos y misión de la entidad.</t>
  </si>
  <si>
    <t xml:space="preserve">Corrupción </t>
  </si>
  <si>
    <t>económica y reputacional</t>
  </si>
  <si>
    <t>por sanciones e investigaciones al recibir o solicitar dádivas, beneficios a nombre propio o de terceros por favorecimiento en la evaluación técnica de contratos de ventas de servicios de salud,</t>
  </si>
  <si>
    <t>debido a la omisión y/o modificación de los criterios habilitantes definidos en las tarifas a contratar del estudio de oferta y demanda,</t>
  </si>
  <si>
    <t>1.</t>
  </si>
  <si>
    <t>Investigaciones penales, fiscales, disciplinarias, procesos sancionatorios por parte de los organismos de control,</t>
  </si>
  <si>
    <t>INTERNA SUBRED</t>
  </si>
  <si>
    <t>Procesos</t>
  </si>
  <si>
    <t xml:space="preserve">Fraude Externo </t>
  </si>
  <si>
    <t>80%
Al menos 1 vez en el último año.</t>
  </si>
  <si>
    <t>12 - 19 (CORRUPCIÓN)</t>
  </si>
  <si>
    <t xml:space="preserve">1. El lider de mercadeo anualmente realiza el Plan de Ventas y  tarifas institucionales de acuerdo al estudio de costos e incrementos que por mormatividad establece las Entidades de control. </t>
  </si>
  <si>
    <t>Y</t>
  </si>
  <si>
    <t>N/A</t>
  </si>
  <si>
    <t>CON</t>
  </si>
  <si>
    <t>El lider de mercadeo anualmente realiza el Plan de Ventas teniendo en cuenta el costo institucional, la normatividad vigente del incremento de tarifas, caracterización de la población y la actualización del protafolio de servicios de salud.</t>
  </si>
  <si>
    <t xml:space="preserve">Anual </t>
  </si>
  <si>
    <t>1. Documento de Plan de Ventas, Tarifas e incrementos</t>
  </si>
  <si>
    <t>Mercadeo</t>
  </si>
  <si>
    <t>Luz Stella Muñoz Beltrán</t>
  </si>
  <si>
    <t>Reducir</t>
  </si>
  <si>
    <t xml:space="preserve">1. Plan de Ventas teniendo en cuenta el costo institucional, la normatividad vigente del incremento de tarifas, caracterización de la población y la actualización del protafolio de servicios de salud.
2. Presentación de las propuestas de sostenibilidad a Comité Directivo y Junta Directiva para su validación y aprobación con la cual se procede a la negociación con los diferentes pagadores en la etapa precontractual
3. Cronograma de seguimiento con los diferentes pagadores y trimestralmente realiza el seguimiento a la ejecución contractual con todos los procesos involucrados.
</t>
  </si>
  <si>
    <t>Lider Mercadeo</t>
  </si>
  <si>
    <t xml:space="preserve">Trimestral </t>
  </si>
  <si>
    <t xml:space="preserve">En ejecución </t>
  </si>
  <si>
    <t>1.El lider del proceso de Direccionamiento  Estratégico informa a través de oficio y por ORFEO a la Gerencia informando la presunción de favorecimiento a un tercero en la evaluación de criterios habilitantes para realizar seguimiento de los hechos. 
2. Ya recibido por la Gerencia, procede a realizar el seguimiento y remite junto con todos los documentos contractuales al proceso de Juridica para que se ejecute lo pertinente.    
NOTA: 1,  En caso de que el hecho sea detectado durante el proceso de evaluación se comunica al proceso de Gerencia para que se reverse el proceso de Contratación.</t>
  </si>
  <si>
    <t>Luz Stella 
Muñoz Beltrán
Profesional Especializado</t>
  </si>
  <si>
    <t>Abr</t>
  </si>
  <si>
    <r>
      <t>La actividad de la primera línea de defensa (</t>
    </r>
    <r>
      <rPr>
        <b/>
        <sz val="14"/>
        <color rgb="FF00B050"/>
        <rFont val="Arial Narrow"/>
        <family val="2"/>
      </rPr>
      <t>seguimiento</t>
    </r>
    <r>
      <rPr>
        <b/>
        <sz val="14"/>
        <rFont val="Arial Narrow"/>
        <family val="2"/>
      </rPr>
      <t>) se encuentran en el aplicativo ALMERA.</t>
    </r>
  </si>
  <si>
    <r>
      <t>La actividad de la segunda y tercera línea de defensa (</t>
    </r>
    <r>
      <rPr>
        <b/>
        <sz val="14"/>
        <color rgb="FF00B0F0"/>
        <rFont val="Arial Narrow"/>
        <family val="2"/>
      </rPr>
      <t>Monitoreo</t>
    </r>
    <r>
      <rPr>
        <b/>
        <sz val="14"/>
        <rFont val="Arial Narrow"/>
        <family val="2"/>
      </rPr>
      <t xml:space="preserve">, </t>
    </r>
    <r>
      <rPr>
        <b/>
        <sz val="14"/>
        <color rgb="FFFF0000"/>
        <rFont val="Arial Narrow"/>
        <family val="2"/>
      </rPr>
      <t>Evaluación</t>
    </r>
    <r>
      <rPr>
        <b/>
        <sz val="14"/>
        <rFont val="Arial Narrow"/>
        <family val="2"/>
      </rPr>
      <t>) se encuentran en el aplicativo ALMERA.</t>
    </r>
  </si>
  <si>
    <t>la etapa precontractual de la negociación</t>
  </si>
  <si>
    <t>2.</t>
  </si>
  <si>
    <t>Pérdida de la credibilidad e imagen institucional e</t>
  </si>
  <si>
    <t xml:space="preserve">2. El lider de mercadeo realiza trimestralmente 
la presentación de las propuestas de sostenibilidad a Comité Directivo y Junta Directiva para su validación y aprobación con la cual se procede a la negociación con los diferentes pagadores en la etapa precontractual </t>
  </si>
  <si>
    <t xml:space="preserve">El lider de mercadeo realiza trimestralmente 
la presentación de las propuestas de sostenibilidad a Comité Directivo y Junta Directiva para su validación y aprobación con la cual se procede a la negociación con los diferentes pagadores en la etapa precontractual </t>
  </si>
  <si>
    <t>1. Presentaciones, Acuerdos Actas de Negociación</t>
  </si>
  <si>
    <t>y falencias en el seguimiento de la supervisión contractual</t>
  </si>
  <si>
    <t>3.</t>
  </si>
  <si>
    <t>incumplimiento de la Planeación Estratégica y Plan de Desarrollo Institucional.</t>
  </si>
  <si>
    <t>INTERNA PROCESO</t>
  </si>
  <si>
    <t>3. El lider de mercadeo trimestralmente con el cronograma realiza seguimiento a la ejecución de los contratos.</t>
  </si>
  <si>
    <t xml:space="preserve">El lider de mercadeo proyecta el cronograma de seguimiento con los diferentes pagadores y trimestralmente realiza el seguimiento a la ejecución contractual con todos los procesos involucrados. </t>
  </si>
  <si>
    <t>1. Actas de seguimiento contractual</t>
  </si>
  <si>
    <t>4.</t>
  </si>
  <si>
    <t>5.</t>
  </si>
  <si>
    <t xml:space="preserve">por sanciones e investigaciones al recibir o solicitar dádivas, beneficios a nombre propio o de terceros a favorecimiento en la evaluación técnica de contratos, </t>
  </si>
  <si>
    <t>debido a la omisión y modificación de los criterios habilitantes</t>
  </si>
  <si>
    <t>Pérdida en la calidad de bienes y servicios a contratar</t>
  </si>
  <si>
    <t>EXTERNA SUBRED</t>
  </si>
  <si>
    <t>Talento Humano</t>
  </si>
  <si>
    <t xml:space="preserve">Fraude Interno </t>
  </si>
  <si>
    <t>100%
Mas de 1 vez al año.</t>
  </si>
  <si>
    <t xml:space="preserve">1. El referente de Fondo DesarrolloLocal realiza mensualmente la verificación de los criterios habilitantes técnicos CO-CBS-FT-26,  de experiencia CO-CBS-FT-25 y evaluación económica CO-CBS-FT-24 en los formatos institucionales basados en el estudio de mercado realizado por el profesional de Contratación asignado para esta gestión  </t>
  </si>
  <si>
    <t xml:space="preserve">El referente de Fondo Desarrollo Local realiza mensualmente la verificación de los criterios habilitantes técnicos CO-CBS-FT-26,  de experiencia CO-CBS-FT-25 y evaluación económica CO-CBS-FT-24 en los formatos institucionales los firma con el suoervisor de los contratos,  basados en el  el estudio de mercado realizado por El profesional de Contratación asignado para esta gestión   </t>
  </si>
  <si>
    <t>1. correos 
verificación de los criterios habilitantes técnicos 
CO-CBS-FT-26,  
de experiencia CO-CBS-FT-25 y evaluación económica 
CO-CBS-FT-24</t>
  </si>
  <si>
    <t>Contratación
Fondo de Desarrollo Local</t>
  </si>
  <si>
    <t>Edna Maribel Jimenez Chaves
Referente de Fondo Desarrollo Local</t>
  </si>
  <si>
    <t xml:space="preserve">1. Realizar la verificación de los criterios habilitantes técnicos,  de experiencia  y evaluación económica  en los formatos institucionales  basados en el  el estudio de mercado realizado por el proceso de Contratación.
2.  Mensualmente se registra en la matriz financiera las novedades de los contratos de persona natural y juridica generados por cada uno de los convenios 
3. Consolidar en la matriz fisico financiera el control de la ejecución del convenio. </t>
  </si>
  <si>
    <t>Lider Fondo de Desarrollo Local 
y 
Profesional de Apoyo</t>
  </si>
  <si>
    <t>1. La Jefe de la Oficina de Desarrollo Institucional informa a través de oficio y por ORFEO al proceso de contratación comunicando la presunción de favorecimiento a un proveedor en la evaluación de criterios habilitantes para que realice el seguimiento de los hechos. 
2. Ya recibido por Contratación, procede a realizar el seguimiento y remite junto con todos los documentos contractuales al proceso de Juridica para que se ejecute lo pertinente.    
NOTA: 3.  En caso de que el hecho sea detectado durante el proceso de evaluación se comunica al proceso de contratación para que se reverse el proceso de adjudicación.
4. La  Jefe de la Oficina de Desarrollo Institucional asigna un nuevo evaluador de criterios habilitantes según el caso. 
4. Mensualmente se realizan seguimiento y control a la Matriz Fisico Financiera, con cada una de las Fcailitadoras que lideran los convenios.</t>
  </si>
  <si>
    <t>Oficina de Desarrollo Institucional
Contratación 
Juridica</t>
  </si>
  <si>
    <t>El profesional designado para cada caso</t>
  </si>
  <si>
    <t xml:space="preserve">e inadecuada supervisión. </t>
  </si>
  <si>
    <t>Mayores costos para la adquisicion de bienes y servicios a contratar</t>
  </si>
  <si>
    <t xml:space="preserve">2. El profesional de Apoyo mensualmente registra en la matriz financiera las novedades de los contratos de persona natural y juridica generados por cada uno de los convenios </t>
  </si>
  <si>
    <t xml:space="preserve">El profesional de Apoyo mensualmente registra en la matriz financiera las novedades de los contratos de persona natural y juridica generados por cada uno de los convenios </t>
  </si>
  <si>
    <t xml:space="preserve">1. Matriz Financiera </t>
  </si>
  <si>
    <t>Fondo de Desarrollo Local</t>
  </si>
  <si>
    <t>Jackson Ramírez
Jairo Garcia
Profesionales de Apoyo</t>
  </si>
  <si>
    <t>Investigación y sanciones de todo tipo</t>
  </si>
  <si>
    <t>3. Las facilitadoras mensualmente registran en la matriz fisico financiera, el control del presupuesto del convenio a fin de conocer los valores de cada componente.</t>
  </si>
  <si>
    <t xml:space="preserve">Las facilitadoras mensualmente registran en la matriz fisico financierael control de la ejecución del convenio y el profesional de apoyo consolida las matrices </t>
  </si>
  <si>
    <t>1. Matriz Fisico Financiera</t>
  </si>
  <si>
    <t>Jackson Ramírez
Profesionales de Apoyo</t>
  </si>
  <si>
    <t>Pérdida de credibilidad</t>
  </si>
  <si>
    <t>Investigación por parte de entes de control</t>
  </si>
  <si>
    <t xml:space="preserve">02. GESTIÓN JURÍDICA </t>
  </si>
  <si>
    <t>02. Asesorar y ejercer la defensa jurídica de la Entidad, representándola judicial y extrajudicialmente en los procesos y demás acciones legales que se instauren en su contra o que ésta deba promover de conformidad con los lineamientos legales, direccionados en la prevención del daño antijuridico.</t>
  </si>
  <si>
    <t xml:space="preserve">por emisión de conceptos jurídicos ajustados a intereses propios o de un tercero,
</t>
  </si>
  <si>
    <t>debido a conflictos de interes y</t>
  </si>
  <si>
    <t xml:space="preserve">Pérdida de recursos económicos </t>
  </si>
  <si>
    <t>Ejecución y administración de procesos</t>
  </si>
  <si>
    <t>40%
Al menos 1 vez en los últimos 5 años.</t>
  </si>
  <si>
    <t>1. El jefe de la Oficina Jurídica gestiona mensualmente socilaizaciones sobre la misionalidad de la oficina y los controles de legalidad frente a los requerimintos internos y externos, para promover la integridad en las actuaciones de los colaboradores.</t>
  </si>
  <si>
    <t>El jefe de la Oficina Jurídica en reuniones de oficina gestiona socilaizaciones sobre la misionalidad de la oficina y los controles de legalidad frente a los requerimintos internos y externos, para promover la integridad en las actuaciones de los colaboradores</t>
  </si>
  <si>
    <t>1.  Actas de Reunión
2. Correos Electrónicos</t>
  </si>
  <si>
    <t>Gestión jurídica</t>
  </si>
  <si>
    <t>Victor Castellanos
Profesional Administrativo</t>
  </si>
  <si>
    <t>1. Realización de reuniones mensuales de Oficina en la que se hace seguimiento a la gestión realizada por cada colaborador frente a las obligaciones y funciones definidas.</t>
  </si>
  <si>
    <t>Jefe Oficina Jurídica</t>
  </si>
  <si>
    <t xml:space="preserve">1. Iniciar el proceso de modificación y/o derogación del concepto jurídico emitido para que se encuentre  ajustado a la normatividad. 
2. identificar el colaborador y las causas que ocasionaron la posible afectación economica y/o reputacional.  
3. Realizar las investigaciones pertinentes contempladas en la LEY 1952 DE 2019. </t>
  </si>
  <si>
    <t>Gestión Jurídica</t>
  </si>
  <si>
    <t>Jefe de la Oficina Jurídica</t>
  </si>
  <si>
    <t>falta de controles de legalidad.</t>
  </si>
  <si>
    <t>investigaciones legales de todo tipo</t>
  </si>
  <si>
    <t>2. El jefe de la Oficina Jurídica realiza seguimiento permanente a las actuaciones de los colaboradores frente a los requerimintos internos y externos, para garantizar la legalidad de los conceptos jurídicos.</t>
  </si>
  <si>
    <t>El jefe de la Oficina Jurídica realiza seguimiento a las actuaciones de los colaboradores frente a los requerimintos internos y externos, para garantizar la legalidad de los conceptos jurídicos.</t>
  </si>
  <si>
    <t>Diaria</t>
  </si>
  <si>
    <t>1. Actas de Reunión
2. Correos Electrónicos
3. Orfeo</t>
  </si>
  <si>
    <t xml:space="preserve">03. COMUNICACIÓN ESTRATÉGICA </t>
  </si>
  <si>
    <t>03. Desarrollar una cultura de la comunicación fundamentada en la información, el control y la evaluación, para la toma de decisiones y la mejora continua, implementando mecanismos de comunicación efectivos que permitan la correcta operación interna a través de los flujos de comunicación establecidos por la institución; en el marco de la transparencia y del derecho de acceso a la información pública, que fortalezca la comunicación y el diálogo con los grupos de Valor</t>
  </si>
  <si>
    <t>reputacional y económica</t>
  </si>
  <si>
    <t>por entregar dádiva o beneficio a medios de comunicación,</t>
  </si>
  <si>
    <t>debido a falta de información en los canales de comunicación de la Subred Sur,</t>
  </si>
  <si>
    <t>Perdida de credibilidad</t>
  </si>
  <si>
    <t>EXTERNA PROCESO</t>
  </si>
  <si>
    <t>20%
No se a presentado en los últimos 5 años.</t>
  </si>
  <si>
    <t>1. El profesional especializado de comunicación interna consolida semanalmente en la matriz de canales internos de comunicación la información que se publica a través de los distintos canales, con el objetivo de tener el registro actualizado sobre los eventos y actividades que tienen lugar en la Subred Sur y poder compartirla con los medios de comunicación externos en caso de que la información tenga impacto fuera de la institución.  En caso de que se presente una situación que no quede registrada en la matriz, se debe generar un nuevo documento (Boletín o comunicado de prensa) para informar acerca de la situación negativa que se presente.</t>
  </si>
  <si>
    <t>El profesional especializado de comunicación interna consolida la información para compartir con medios de comunicación en caso de que sea de impacto fuera de la institución.</t>
  </si>
  <si>
    <t>1. Matriz de canales internos de comunicación.
2. Boletín de prensa.</t>
  </si>
  <si>
    <t>Comunicación Interna
Comunicación Externa</t>
  </si>
  <si>
    <t>Jenifer Rubiano Sanchez
Profesional Especializado</t>
  </si>
  <si>
    <t xml:space="preserve">1. Consolidación de base de datos de medios masivos y comunitarios de comunicación. 
2. Gestión de relaciones públicas. 
3. Búsqueda de temas de impacto (logros, casos positivos, alta tecnología, innovación e investigación).
4. Construcción de boletines de prensa. 
5. Montaje logístico e invitación a ruedas de prensa. 
6. Freepress y socialización de casos (comunidad y colaboradores). 
7. Consolidación de soportes de las publicaciones en medios de comunicación masivos. 
8. Actualizar y socializar el manual de crisis al cliente interno. 
9. Capacitación de voceros.
10. Gestión oportuna de medios en situaciones de crisis.
11. Evaluar el fortalecimiento de la imagen a partir de la encuesta de comunicaciones externa, verificando los resultados de la encuesta vigencia anterior y oportunidades de mejora.
</t>
  </si>
  <si>
    <t>Jenifer Cardona
(Profesional especializado)
Jenifer Rubiano
(Referente comunicación interna)
Anderson Patiño
(Referente comunicación externa)</t>
  </si>
  <si>
    <t xml:space="preserve">Se conforma un equipo de crisis, el cual es un grupo de colaboradores de la Entidad que se encargará de tomar decisiones o medidas para enfrentar los momentos de crisis. Su activación es de carácter inmediato cuando se identifique la crisis o cuando exista la posibilidad de que ella se presente.
Este equipo debe estar liderado por el Gerente, la Oficina Asesora de Comunicaciones y por las personas que lideren el proceso responsable de la crisis generada.
Para el caso de la Subred Integrada de Servicios de Salud Sur E.S.E., por ser una Entidad adscrita a la Secretaría Distrital de Salud, este equipo debe estar articulado y vinculado con el secretario de Salud y con su Oficina Asesora de Comunicaciones.
El equipo de crisis puede vincular o invitar a funcionarios o expertos que permitan buscar una salida beneficiosa para afrontar estos momentos de crisis.
Las funciones de los integrantes son:
GERENCIA 
Su función dentro del equipo será la de tomar las decisiones finales, dar línea definitiva frente a las acciones a tomar, avalar vocería, boletines o comunicados, así como avalar estrategias y medidas para mitigar posibles crisis.
OFICINA ASESORA DE COMUNICACIONES DE LA SUBRED SUR 
• Identifica la crisis. 
• Establece comunicación con el equipo de crisis.
• Identifica la fase en la que se encuentra la crisis. 
• Toma acciones de prevención, en pro de cuidar la imagen de la Institución.
• Plantea al equipo posibles salidas. 
• Redacta boletines o comunicados. 
• Prepara a los voceros. 
• Convoca medios de comunicación (si aplica). 
• Monitoreo de medios antes, durante y después de la crisis. 
• Diseñar estrategias comunicativas que permitan reconstruir la imagen y la confianza. 
SUBGERENTE DE SERVICIOS DE SALUD Y/O SUBGERENTE ADMINISTRATIVO Y FINANCIERO
Las posibles crisis se desatan desde lo administrativo o lo asistencial, por eso es fundamental que estas dos subgerencias sean actores activos dentro del equipo. 
Su función dentro del equipo es el de brindar la asesoría técnica que permita aclarar, solucionar o entregar una comunicación adecuada para afrontar el momento de crisis.
SECRETARIO DE SALUD Y/O OFICINA ASESORA DE COMUNICACIONES DE LA SECRETARÍA DISTRITAL DE SALUD
Dependiendo la gravedad del momento de crisis y sus incidencias frente a la imagen distrital del sector Salud, se debe solicitar, informar, invitar e incluir en el equipo a la Secretaría Distrital de Salud o de la Oficina Asesora de Comunicaciones, quienes tendrán la responsabilidad de entregar instrucciones o dar línea de cómo se debe manejar y afrontar este momento de crisis.
Es importante resaltar, que se debe definir la situación de crisis y revisar cada una de sus fases, dando tratamiento de acuerdo a la situación que se esté presentando. 
Precisamente, mediante un adecuado flujo de comunicación de crisis se busca mitigar los posibles impactos generados por estos episodios, brindando herramientas para que los colaboradores involucrados sepan cómo actuar para superarla.
Un mal manejo de una crisis genera un efecto bolo de nieve que perjudica el trabajo de la Institución y pueden generar rumores e informaciones tergiversadas que se desprenden del hecho original y que llevarían a una situación aún más compleja. 
Se precisa de un trabajo coordinado y articulado para minimizar el impacto de las informaciones negativas que repercutan en los colaboradores y trasciendan a la comunidad y a los usuarios.
FASES DE UNA SITUACIÓN DE CRISIS
FASE PREVENTIVA 
En esta fase debemos Identificar y detectar señales que permitan anticiparnos a una posible crisis. Adelantarnos significaría una ventaja grande para plantear una estrategia de cara a la futura situación adversa. Además, frenaría una posible incertidumbre entre los colaboradores. 
Por eso, es importante prender las alertas y estar al tanto de lo que se habla, no solo en el interior de las Unidades de Servicios de Salud, sino lo que se habla y comenta en medios de comunicación y redes sociales. 
Plataformas como Twitter o Facebook están cargadas de información, sentimientos y noticias, que pueden desatar una posible crisis.
Es por esto que la Oficina Asesora de Comunicaciones de la Subred Sur, debe garantizar el monitoreo de medios de comunicación para estar al tanto de la opinión pública y de las situaciones que puedan afectarnos y que puedan provocar un momento de crisis. El equipo de comunicaciones cuenta con turnos de disponibilidades los fines de semana, lo cual nos permite identificar a tiempo cualquier novedad relacionada con la Institución. 
Durante esta etapa, resulta fundamental escoger y preparar voceros institucionales que puedan dar respuesta oportuna y asertiva a una posible situación de crisis. De igual forma, la Oficina Asesora de Comunicaciones cuenta con una matriz de medios de comunicación masivos y locales, que contribuye a tener una buena relación con los periodistas, aspecto fundamental a la hora de dar una respuesta oportuna a un momento de crisis. 
FASE REACTIVA
En esta fase se debe hacer frente y manejo a la crisis:
Procedimiento
1. La Gerencia de la Subred Sur con la asesoría de su equipo directivo (si así lo considera), la Oficina Asesora de Comunicaciones de la Subred y la Secretaría Distrital de Salud, serán los encargados de unificar criterios, asignar responsabilidades, así como valorar el nivel de crisis. 
2. La gerencia, en conjunto con la Oficina Asesora de Comunicaciones, definirá las estrategias a seguir para el manejo con los medios de comunicación a través de comunicados, boletines de prensa, vocero institucional, y si fuese necesario, se citará a una rueda de prensa y nunca se atenderá a los medios por separado, esto para lograr una información unificada y no dar lugar a especulaciones.
FASE EVALUATIVA Y DE RECUPERACIÓN
3. En esta etapa se pretende despejar todas las dudas frente al funcionamiento de la Subred Sur. 
- Primero se debe determinar la gravedad de las repercusiones y afectaciones.
- Segundo se deben realizar las acciones correctivas necesarias.
- Tercera se debe hacer un plan de mejoramiento de imagen, que permita realizar correcciones frente a la crisis y los daños ocasionados; identificando los casos de éxito para que, desde la Oficina Asesora de Comunicaciones, se realice una estrategia de divulgación.
A la par con esta fase, se debe realizar el capítulo de lecciones aprendidas, en la que todas las partes relacionadas con la crisis entreguen su punto de vista y evaluación autocrítica frente a lo sucedido. 
</t>
  </si>
  <si>
    <t>Isleny Ospina Marulanda
Jefe Oficina Asesora de Comunicaciones</t>
  </si>
  <si>
    <t>no reportar las noticias negativas encontradas en los monitoreos y</t>
  </si>
  <si>
    <t>Investigaciones por parte del ente de control</t>
  </si>
  <si>
    <t>2. El profesional especializado de comunicación externa consolida en la matriz de monitoreo de medios masivos y comunitarios de comunicación la información registrada por el personal disponible del monitoreo semanal las evidencias de los impactos positivos y negativos e informa de inmediato la ocurrencia de impactos negativos que puedan generar afectación importante en la reputación institucional. En caso de que se presente una situación negativa de alto impacto se debe generar comunicado de prensa y de ser necesario se debe organizar una rueda de prensa.</t>
  </si>
  <si>
    <t>El profesional especializado de comunicación externa monitorea y consolida la información con impactos positivos y negativos en medios de comunicación.</t>
  </si>
  <si>
    <t>1. Matriz de monitoreo de medios masivos de comunicación
2. Matriz de monitoreo de medios comunitarios de comunicación</t>
  </si>
  <si>
    <t>no responder a las solicitudes de los medios de comunicación.</t>
  </si>
  <si>
    <t>Deterioro de la imagen institucional</t>
  </si>
  <si>
    <t>3. El profesional especializado de comunicación externa redacta los boletines o comunicados de prensa para informar a los medios externos sobre las noticias y actividades que se generan en la Subred Sur. Documento: PECO. Si la noticia que se presenta lo requiere se organiza una rueda de prensa para suministrar información a los medios de comunicación.</t>
  </si>
  <si>
    <t>El profesional especializado de comunicación externa redacta boletines o comunicados de prensa con información relevante de la Entidad.</t>
  </si>
  <si>
    <t>1. Boletín 
2. Comunicado oficial</t>
  </si>
  <si>
    <t xml:space="preserve">
Comunicación Externa</t>
  </si>
  <si>
    <t>05. PARTICIPACIÓN COMUNITARIA Y SERVICIO AL CIUDADANO</t>
  </si>
  <si>
    <t>05. Orientar y facilitar el acceso a los servicios de salud, promoviendo la exigibilidad de los derechos y cumplimiento de los deberes de la ciudadanía, desarrollando estrategias de interacción que fomenten los proceso de participación y control social, manteniendo los niveles de satisfacción de los usuarios familia y comunidad.</t>
  </si>
  <si>
    <t>económica</t>
  </si>
  <si>
    <t>por obstaculizar la gestión de la  veedurías ciudadanas para obtener beneficio a nombre propio, de terceros y/o conflictos de interés,</t>
  </si>
  <si>
    <t xml:space="preserve">debido a la falta de asistencia técnica por parte de los profesionales de Participación Comunitaria </t>
  </si>
  <si>
    <t>impedimento de la veeduría en  su roll de seguimiento preventivo  a posibles actos de  corrupciòn, como   forma de participación ciudadana y  herramienta de vigilancia y control social de la ciudadanía sobre el Estado</t>
  </si>
  <si>
    <t>60%
Al menos 1 vez en los últimos 2 años.</t>
  </si>
  <si>
    <t>1. El referente del subproceso de participación comunitaria trimestralmente garantiza las acciones de asistencia técnica para el correcto funcionamiento de las veedurias ciudadanas.</t>
  </si>
  <si>
    <t>El referente del subproceso de participación comunitaria garantiza las acciones de asistencia técnica para la presentación pública del proyecto, conformación, ejercicio y cierre de la veeduria.</t>
  </si>
  <si>
    <t>1. Actas de presentación pública, convocatoria, conformación, ejercicio y cierre de las veedurias.</t>
  </si>
  <si>
    <t xml:space="preserve">participacipación comunitaria </t>
  </si>
  <si>
    <t>Yeni Liced Rios Olarte
Profesional Especializada</t>
  </si>
  <si>
    <t>1. Seguimiento periodico a las acciones del ejercicio de control social por parte de las veedurias ciudadanas, mediante el Informe de Control Social</t>
  </si>
  <si>
    <t>YENI LICED RIOS OLARTE
Profesional Especializada</t>
  </si>
  <si>
    <t xml:space="preserve">1. Se informará a la Veeduria Distrital la materialización del riesgo para adelantar las acciones corespondientes ante los demás entes de control.
2. Fortalecer la veeduría y generar acciones para restablecimiento de la misma, mientras el proyecto se encuentre en ejecución. </t>
  </si>
  <si>
    <t>Participación Comunitaria y Servicio al Ciudadano</t>
  </si>
  <si>
    <t>Andrea López Guerrero
Jefe Oficina Participación Comunitaria y Servicio al Ciudadano.</t>
  </si>
  <si>
    <t>y deficiente gestión a los compromisos</t>
  </si>
  <si>
    <t xml:space="preserve">afectación de la imagen institucional por  presunta falta de transparecia </t>
  </si>
  <si>
    <t>2. El referente de participacion comunitaria trimestralmente identifica, registra y canaliza las necesidades y compromisos de la veeduria en la plataforma colibrì y propicia los espacios para socializar las respuestas.</t>
  </si>
  <si>
    <t>El referente de participacion comunitaria identifica, registra y canaliza las necesidades y compromisos de la veeduria en la plataforma colibrì y propicia los espacios para socializar las respuestas.</t>
  </si>
  <si>
    <t>1. Registro plataforma Colibri de la veeduria distrital
2. Matriz de necesidades de veeduria</t>
  </si>
  <si>
    <t>06. GESTIÓN DE LA INFORMACIÓN TIC</t>
  </si>
  <si>
    <t>06. Gestionar Las Necesidades Tics (Soporte, Plataforma Tecnológica, Sistemas de Información y Seguridad de la Información) y de la gestión de Información de la Subred en cumplimiento de la normatividad vigente mediante la implementación de estrategias que conlleven a garantizar la integridad, disponibilidad, confidencialidad y conservación de la información.</t>
  </si>
  <si>
    <t>por uso indebido (alteración, sustracción) de la información clasificada y reservada, para beneficio propio, de un tercero y/o conflicto de interés,</t>
  </si>
  <si>
    <t>a falta de controles efectivos de seguridad de la información.</t>
  </si>
  <si>
    <t>Perdida información sensible</t>
  </si>
  <si>
    <t xml:space="preserve">Tecnología </t>
  </si>
  <si>
    <t xml:space="preserve">Fallas Tecnológicas </t>
  </si>
  <si>
    <t>1. El subproceso de infraestructura realiza la implementacion de politicas (controles) a nivel de directorio activo y se ejecuta mensualmente con el objetivo de mitigar los ataques externos</t>
  </si>
  <si>
    <t>El subproceso de infraestructura realiza la implementacion de politicas (controles) a nivel de directorio activo y se ejecuta de manera automatica de acuerdo a la necesidad, generando un informe trimestral de su ejecucion</t>
  </si>
  <si>
    <t xml:space="preserve">1. Informe de ejecucion trimestral
2. Pantallazos de evidencia </t>
  </si>
  <si>
    <t>Gestion de la Infomaciòn TICS</t>
  </si>
  <si>
    <t>Andres Cubillos - Prof. Esp. Seguridad Informatica</t>
  </si>
  <si>
    <t>Fortalecer la cultura del usuario en seguridad digital, informática e información para los procesos administrativo:
1.  Definir las estrategias
2. Socializar
3. Implementar las estrategias  
4. Mostrar Resultados 
5. Tomar acciones de mejora de las brechas encontradas</t>
  </si>
  <si>
    <t>Andres Cubillos</t>
  </si>
  <si>
    <t>1. Identificar el tipo de ataque
2. Identificar el activo de informacion afectado
3. Implementar controles correctivos
4. Seguimiento al ataque presentado
5. Documentar el ataque presentado
6. Reportar a la oficina control interno discipinario, control interno y/o Juridica para adelantar la acciones necesarias en contra de los funcionarios involucrados en el acto de corrupcion</t>
  </si>
  <si>
    <t>Gestion De la Informacion TICS</t>
  </si>
  <si>
    <t>Jefe Oficina
Diana Ussa</t>
  </si>
  <si>
    <t>Afectacion económica y reputacional</t>
  </si>
  <si>
    <t>2. El subproceso de infraestructura realiza la implementacion de politicas (controles) a nivel de dispositivos de seguridad perimetral (Firewall) y se ejecuta mensualmente con el objetivo de mitigar los ataques externos</t>
  </si>
  <si>
    <t>El subproceso de infraestructura realiza la implementacion de politicas (controles) a nivel de dispositivos de seguridad perimetral (firewall) o y se ejecuta de manera automatica de acuerdo a la necesidad, generando un informe trimestral de su ejecucion</t>
  </si>
  <si>
    <t>07. GESTIÓN DEL CONOCIMIENTO</t>
  </si>
  <si>
    <t>07. Diseñar, implementar y ejecutar las acciones de docencia servicio, investigación e innovación, en mira de migrar hacia hospital universitario, para la generación, transformación, uso y transferencia del conocimiento, la gestión del capital intelectual, el apoyo en la formación del talento humano en salud y potencializar la capacidad competitiva de la subred sur.</t>
  </si>
  <si>
    <t xml:space="preserve">Fraude </t>
  </si>
  <si>
    <t>por prácticas de plagio en productos de investigación, innovación y producción académica, presentados en la Subred sur,</t>
  </si>
  <si>
    <t>debido a la falta de declaración de originalidad</t>
  </si>
  <si>
    <t>Afectación reputacional por prácticas de plagio</t>
  </si>
  <si>
    <t>1 - 5 (CORRUPCIÓN)</t>
  </si>
  <si>
    <t>1. El profesional Especializado del Subproceso de investigación e innovacion mensualmente revisa que cada autor firme la declaración de la originalidad de su escrito o documento académico, de investigación y/o innovación, para garantizar su autoría.</t>
  </si>
  <si>
    <t xml:space="preserve">El profesional supervisa que el autor de productos de investigación e innovación diligencie adecuadamente la declaración de originalidad. </t>
  </si>
  <si>
    <t>1. Declaración de originalidad diligenciada adecuadamente</t>
  </si>
  <si>
    <t>Subproceso de investigación e Innovación</t>
  </si>
  <si>
    <t>Carolina Gòmez
Profesional Especializada
Referente de investigación e innovación- Dr. Jose Eligio Páez</t>
  </si>
  <si>
    <t>1. Realizar un seguimiento mensual en el marco de las reuniones del Centro de Investigación para verificar que se estén cumpliendo los procesos relacionados con la recolección de este formato para cada investigación</t>
  </si>
  <si>
    <t>La líder del subproceso de investigación e innovación</t>
  </si>
  <si>
    <t>En caso de identificar plagio se realizarán los siguientes pasos: 
1. informar a la oficina jurídica para que analice posibles impactos de la situación
2. informar a la oficina de comunicaciones para dar un manejo adecuado a la información sobre la subred a nivel público
3. informar de la situaciòn a la institución educativa (si aplica) o a la oficina de contratación/talento humano
4. retirar el producto sospechoso de plagio de la ruta de investigación y notificar al Comité de ética de la situación para generar la suspensión de la investigación</t>
  </si>
  <si>
    <t>Líder del subproceso de Investigación e Innovación</t>
  </si>
  <si>
    <t xml:space="preserve">Jefe de la Oficina de Gestión del Conocimiento. </t>
  </si>
  <si>
    <t>y a deficiencias en la revisión de similitud de los productos escritos presentados al Centro de investigaciones.</t>
  </si>
  <si>
    <t>Posibilidad de sanciones e incursión en procesos penales y fiscales por citación y apropiación del trabajo con plagio por parte de la subred sur.</t>
  </si>
  <si>
    <t>2. El profesional Especializado del Subproceso de investigación e innovacion mensualmente revisa el porcentaje de similitud de los productos presentados en investigación e innovación, para garantizar su originalidad.</t>
  </si>
  <si>
    <t xml:space="preserve">El profesional especializado revisa el porcentaje de similitud de los productos académicos, de innovacion e investigación que se presentan a la subred sur a través de dos softwares diferentes y realiza un anàlisis de la información. </t>
  </si>
  <si>
    <t>1. Documento de análisis basado en el Informe del porcentaje de similitud identificado por el software antiplagio</t>
  </si>
  <si>
    <t>Misional</t>
  </si>
  <si>
    <t>08. GESTIÓN DE SERVICIOS AMBULATORIOS</t>
  </si>
  <si>
    <t>08. Brindar de manera oportuna, humanizada y con calidad la atencion en salud de los usuarios que demandan los servicios ambulatorios de la Subred Integrada de Servicios de Salud Sur, relacionada con medicina general, medicina especializada, salud oral y otros servicios de apoyo (trabajo social, psicologia, nutricion, vacunacion y enfermeria) con enfoque en gestión del riesgo.</t>
  </si>
  <si>
    <t xml:space="preserve">por sanciones e investigaciones al recibir o solicitar dádiva o beneficio a nombre propio o de terceros con el fin de contratar insumos medico quirúrgicos de odontología, </t>
  </si>
  <si>
    <t>debido a la no supervisión al contrato.</t>
  </si>
  <si>
    <t>1. Investigaciones y sanciones de todo tipo</t>
  </si>
  <si>
    <t>1. El Director Técnico de Servicios Ambulatorios  y el apoyo a la supervision ( líder de salud oral) de manera mensual realizan un informe de supervisión al contrato en mención  verificando cumplimiento de clausulas contractuales</t>
  </si>
  <si>
    <t xml:space="preserve"> El Director Técnico de Servicios Ambulatorios  y el apoyo a la supervision ( líder de salud oral) de manera mensual realizan un informe de supervisión al contrato en mención  verificando cumplimiento de clausulas contractuales</t>
  </si>
  <si>
    <t xml:space="preserve">1. Informe de supervision.        </t>
  </si>
  <si>
    <t>subproceso odontología general y especializada</t>
  </si>
  <si>
    <t>Monica Arboleda Rubiano/ referente Salud Oral</t>
  </si>
  <si>
    <t>El supervisor técnico del contrato ante novedades de entrega por parte del proveedor:
1. redistribuye los insumos requeridos por cada sede dando continuidad a la prestación del servicio
2. Ajusta inventarios al momento de la entrega total de lo definido en la orden de pedido</t>
  </si>
  <si>
    <t>Dra. Gloria Maritza Pinilla Pinilla- Director tecnico Servcios Ambulatorios 
Dra. Monica Arboleda Rubiano/ referente Salud Oral</t>
  </si>
  <si>
    <t xml:space="preserve">Apartir de la subcripcion del acta de inico </t>
  </si>
  <si>
    <t>1. Notificar a la segunda y tercera línea de defensa
2. Revisar y ajustar matriz de riesgos con énfasis en causas y actividades de control
3. Realizar seguimiento y monitoreo a ejecución de actividades de mejora</t>
  </si>
  <si>
    <t>Dirección de ambulatorios / subproceso odontología general y especializada</t>
  </si>
  <si>
    <t>Gloria Maritza Pinilla / Directora servicios ambulatorios / Monica Arboleda Rubiano/ referente Salud Oral</t>
  </si>
  <si>
    <t>2. Detrimento patrimonial</t>
  </si>
  <si>
    <t>2. Seguimiento trimestral  al proceso de facturacion  verificando la concordancia entre lo ejecutado con lo facturado. En caso de inconsistencia  se realizara ajuste al dato  con validacion de las  partes soportado en acta</t>
  </si>
  <si>
    <t>Seguimiento trimestral  al proceso de facturacion  verificando la concordancia entre lo ejecutado con lo facturado. En caso de inconsistencia  se realizara ajuste al dato  con validacion de las  partes soportado en acta</t>
  </si>
  <si>
    <t>1. Acta  de reunión de seguimiento con el proveedor y la supervisión técnica del contrato</t>
  </si>
  <si>
    <t xml:space="preserve"> Monica Arboleda Rubiano/ referente Salud Oral</t>
  </si>
  <si>
    <t xml:space="preserve">3. Perdida de confianza </t>
  </si>
  <si>
    <t>3. El líder del subproceso de medicoquirurgicos  trimestralmente  realiza ingreso de insumos medicoquirurgicos facturados en el período al módulo de dinamica, generando entradas para posterior emisión de certificados de pago la supervisión técnica</t>
  </si>
  <si>
    <t>El líder del subproceso de medicoquirurgicos  trimestralmente  realiza ingreso de insumos medicoquirurgicos facturados en el período al módulo de dinamica, generando entradas para posterior emisión de certificados de pago la supervisión técnica</t>
  </si>
  <si>
    <t>1. Documento de entradas de insumos al almacén</t>
  </si>
  <si>
    <t>subproceso de medicoquirúrgicos</t>
  </si>
  <si>
    <t>Estiven Pastor Merchan</t>
  </si>
  <si>
    <t xml:space="preserve">Soborno </t>
  </si>
  <si>
    <t>por sanciones y multas al recibir o solicitar cualquier dádiva o beneficio a nombre propio o de un tercero en el trámite de asignación de citas para la prestación de servicios de salud,</t>
  </si>
  <si>
    <t>debido a la falta de ética del colaborador,</t>
  </si>
  <si>
    <t>deterioro de la imagen de entidad, aumento de PQRS,</t>
  </si>
  <si>
    <t>1. La dirección de ambulatorios revisa mensualmente el comportamiento de la asignación de las agendas, en caso de desviación se notifica al jefe inmediato de facturación, PCSC y gestión del riesgo en salud(salud a mi vereda)</t>
  </si>
  <si>
    <t>La dirección de ambulatorios revisa mensualmente el comportamiento de la asignación de las agendas, en caso de desviación se notifica al jefe inmediato de facturación, PCSC y gestión del riesgo en salud(salud a mi vereda)</t>
  </si>
  <si>
    <t>1. Informe trimestral  de comportamiento de las agendas</t>
  </si>
  <si>
    <t>Dirección de Ambulatorios, líder facturación, gestión del riesgo en salud y participación comunitaria y servicio al ciudadano</t>
  </si>
  <si>
    <t>Gloria Maritza Pinilla
Líder de Proceso</t>
  </si>
  <si>
    <t xml:space="preserve">En caso de presentarsen desviaciones se notifica a:
1. líder del proceso 
2. los procesos de contratación, control interno disciplinario </t>
  </si>
  <si>
    <t>Directora de Proceso de gestión de ambulatorios</t>
  </si>
  <si>
    <t xml:space="preserve">Planeación </t>
  </si>
  <si>
    <t>1.Realizar mesa de trabajo de la 1a y 2a líneas de aseguramiento con el fin de registrar información en el módulo de materialización   aplicativo ALMERA
2.Complementar y ajustar la descripción de la actividad de control 1 "Informe trimestral de comportamiento de las agendas" con el registro detallado de las citas asignadas a nombre propio del colaborador
3.Complementar y ajustar la descripción de la actividad de control 2 acorde con la capacidad de respuesta de la primera línea en relación a versionar el procedimiento institucional de asignación de citas a nueva versión acorde a los perfiles de colaboradores que tienen autorización para asignar citas (compromiso de comité SIAR). Importante tener en cuenta el contenido del documento externo Manual de Citas.
4.Cuantificar el impacto económico de la materialización del riesgo en mesa de trabajo con el subproceso de mercadeo y los subprocesos que haya a lugar.
5.Realizar seguimiento telefónico de los usuarios a los que se les asignaron las citas reservadas previamente a nombre del colaborador, para identificar si se presentó beneficio propio o a un tercero y/o entrega de dádiva.
6.En el marco de la causa "debilidad en los puntos de control del sistema de información para los colaboradores autorizados para asignar citas", gestionar con el subproceso de TIC la creación de una alerta inmediata informando al correo de la dirección de ambulatorios en caso de evidenciar desviaciones durante el monitoreo mensual. Lo anterior respondería al ajuste que la 1a y 2a línea evidencia para el control #3
7.Mesa de trabajo interdisciplinaria de los procesos que son responsables del procedimiento de asignación de citas y los procesos de contratación y jurídica para definir manejo ante la reiterada identificación de 18 casos para el mes de septiembre relacionados con el riesgo.</t>
  </si>
  <si>
    <t>Directora de Proceso de Gestión de Ambulatorios</t>
  </si>
  <si>
    <t>Gloria Maritza Pinilla Directora servicios ambulatorios</t>
  </si>
  <si>
    <t>adherencia al procedimiento de asignación de citas y</t>
  </si>
  <si>
    <t>Descuentos de los pagadores por incumplimiento de indicadores de gestión
 aumento de frecuencia de uso de citas</t>
  </si>
  <si>
    <t>2. Los líderes de los procesos relacionados con la asignación de citas rgeneran espacios de socialización del procedimiento de asignación de citas según necesidad.</t>
  </si>
  <si>
    <t>Los líderes de los procesos relacionados con la asignación de citas generan espacios de socialización del procedimiento de asignación de citas según necesidad.</t>
  </si>
  <si>
    <t>1. Informe trimestral  de comportamiento de las agendas que incluye en caso de haberse presentado, la socialización del procedimiento de asignación de cita</t>
  </si>
  <si>
    <t>Líderes de procesos</t>
  </si>
  <si>
    <t>puntos de control del sistema de información relacionados con la frecuencia de uso de los servicios de salud.</t>
  </si>
  <si>
    <t>Utilizacion inadecuada del recurso humana</t>
  </si>
  <si>
    <t>3. La dirección de ambulatorios realiza semestralmente monitoreo de la utilización de los servicios por parte del usuario y del talento humnao,  y define  acciones ante las novedades que se presenten .</t>
  </si>
  <si>
    <t>La dirección de ambulatorios realiza semestralmente monitoreo de la utilización de los servicios por parte del usuario y del talento humnao,  y define  acciones ante las novedades que se presenten .</t>
  </si>
  <si>
    <t>Disminucion de la productividad</t>
  </si>
  <si>
    <t>Disminucion del rendimiento  del profesional del servicio</t>
  </si>
  <si>
    <t xml:space="preserve">09. GESTIÓN DE SERVICIOS HOSPITALARIOS </t>
  </si>
  <si>
    <t>09. Brindar una adecuada atención a los usuarios que requieren los servicios de internación y quirúrgicos acorde con el modelo de atención en salud, en el marco de una atención humanizada con criterios de oportunidad, accesibilidad, pertinencia y seguridad, brindando información clara que contribuya al restablecimiento de su salud, minimizando la ocurrencia del riesgo clínico durante la prestación del servicio.</t>
  </si>
  <si>
    <t>por certificar el pago al proveedor en beneficio propio o del tercero,</t>
  </si>
  <si>
    <t>debido a la inoportunidad y veracidad en la supervisión del contrato de alimentación en las unidades que presta el servicio de hospitalización.</t>
  </si>
  <si>
    <t>Hallazgos de auditorias internas o externas</t>
  </si>
  <si>
    <t xml:space="preserve">1. El profesional en gestión administrativo en salud ejerce el proceso de apoyo técnico y administrativo a la supervisión mensual del contrato del servicio de alimentación hospitalaria de la entidad, corroborando y consolidando la información en la matriz financiera código HOS-INT-ALI-FT-03 de las cantidad de dietas y variables relacionadas con las mismas, para posterior verificación y articulación permanente con el proveedor elaborando acta que registra ajustes a desviaciones encontradas y posterior aval para emisión de la factura. </t>
  </si>
  <si>
    <t xml:space="preserve">El profesional en gestión administrativo en salud ejerce el proceso de apoyo técnico y administrativo a la supervisión mensual del contrato del servicio de alimentación hospitalaria de la entidad, corroborando y consolidando la información en la matriz financiera código HOS-INT-ALI-FT-03 de las cantidad de dietas y variables relacionadas con las mismas, para posterior verificación y articulación permanente con el proveedor elaborando acta que registra ajustes a desviaciones encontradas y posterior aval para emisión de la factura. </t>
  </si>
  <si>
    <t xml:space="preserve">1. Acta  y lista de asistencia de mesa de trabajo mensual de la profesional en gestión administrativo en salud y el proveedor nutriser colombia sap que registra la actividad de control
2. Matriz mensual contrato control financiero mensual
</t>
  </si>
  <si>
    <t>Transversales Gestión de servicios hospitalarios</t>
  </si>
  <si>
    <t>Jenny Paola Hernández Moreno 
Profesional de apoyo 
Juliana Paris Guáqueta
Profesional de apoyo</t>
  </si>
  <si>
    <t xml:space="preserve">1. El director de servicios hospitalarios mensualmente realiza mesa de trabajo con el proveedor de Nutriser y la profesional de apoyo, para hacer seguimiento a la ejecución del contrato. </t>
  </si>
  <si>
    <t>Dirección de Hospitalarios</t>
  </si>
  <si>
    <t>Segundo trimestre</t>
  </si>
  <si>
    <t>mensual</t>
  </si>
  <si>
    <t>1. Notificación por parte de la dirección de hospitalarios y en espacios de alta gerencia de los hallazgos identificados
2. Definición de acciones correctivas y de mejora definidas por los procesos involucrados en el marco de las líneas de defensa
3. Aplicabilidad de lineamientos del Manual de Contratación de la entidad</t>
  </si>
  <si>
    <t>Dirección de Servicios Hospitalarios.</t>
  </si>
  <si>
    <t>Jenny Paola Hernández Moreno 
Héctor Javier Quiñones Albarracín</t>
  </si>
  <si>
    <t>Quejas</t>
  </si>
  <si>
    <t xml:space="preserve">2. El director técnico de Gestión hospitalaria mensualmente revisa, avala y firma la certificación de factura del contrato del servicio de alimentación verificando los soportes y observando ante desviaciones  (GF-GCA-CXP-FT 01 V4). Se anexa  la factura emitida por proveedor, conteo diario entrega de dietas a paciente consolidado por unidad, la cédula del contador de la empresa nutriser, tarjeta profesional, pago de parafiscales y certificado de aportes de seguridad social.
</t>
  </si>
  <si>
    <t>El director técnico de Gestión hospitalaria mensualmente revisa, avala y firma la certificación de factura del contrato del servicio de alimentación verificando los soportes y observando ante desviaciones  (GF-GCA-CXP-FT 01 V4). Se anexa  la factura emitida por proveedor, conteo diario entrega de dietas a paciente consolidado por unidad, la cédula del contador de la empresa nutriser, tarjeta profesional, pago de parafiscales y certificado de aportes de seguridad social.</t>
  </si>
  <si>
    <t>1. Certificación de factura
Conteo diario de dietas por unidad
Documentos de Proveedor</t>
  </si>
  <si>
    <t>Proceso de Gestión de los servicios hospitalarios</t>
  </si>
  <si>
    <t>Reclamos</t>
  </si>
  <si>
    <t>Investigaciones</t>
  </si>
  <si>
    <t>10. GESTIÓN DE SERVICIOS DE URGENCIAS</t>
  </si>
  <si>
    <t>10. Brindar de manera oportuna, segura, humanizada y con altos estándares de calidad la atención en salud de los usuarios que demandan la prestación de servicios de urgencias afín de estabilizar su condición clínica y definir la conducta pertinente en las Unidades de servicios de la Subred Integrada de Servicios de Salud Sur definidas para este fin</t>
  </si>
  <si>
    <t>por recibir, solicitar o beneficiarse a nombre propio o de terceros la certificación de horas adicionales no laboradas por el colaborador,</t>
  </si>
  <si>
    <t>debido a la inadecuada verificación de las horas programadas VS ejecutadas.</t>
  </si>
  <si>
    <t>Detrimento patrimonial</t>
  </si>
  <si>
    <t>1. Los  supervisores de los contratos de OPS de los colaboradores del proceso de la dirección de urgencias, cada día 20 del mes consolidan y envían al apoyo administrativo de la dirección  la base de datos de la matriz" proyección horas ejecutadas"; habiendo verificado las horas proyectadas por colaborador frente a las horas ejecutadas.</t>
  </si>
  <si>
    <t>Los supervisores de los contratos de OPS de los colaboradores del proceso de la dirección de urgencias, cada día 20 del mes consolidan y envían al apoyo administrativo de la dirección  la base de datos de la matriz" proyección horas ejecutadas"; habiendo verificado las horas proyectadas por colaborador frente a las horas ejecutadas.</t>
  </si>
  <si>
    <t>1. Soporte de entrega de información por parte del supervisor a la dirección de urgencias ( correo electrónico).
2. Informe mensual de la dirección de urgencias de las horas ejecutadas por las actividades misionales de los colaboradores de los subprocesos.</t>
  </si>
  <si>
    <t>Dirección de Urgencias</t>
  </si>
  <si>
    <t xml:space="preserve">Angela Consuelo Ramírez Rincón
Profesional de apoyo </t>
  </si>
  <si>
    <t>1. Verificación mensual por parte del supervisor de los contratos del OPS  de la dirección de urgencias en el aplicativo SIASUR de las horas ejecutadas.</t>
  </si>
  <si>
    <t>Supervisor del contrato</t>
  </si>
  <si>
    <t>permanente</t>
  </si>
  <si>
    <t xml:space="preserve">1. Concertar con el contratista las horas no ejecutadas para la devolución del dinero </t>
  </si>
  <si>
    <t>Dirección de Urgencias y Supervisor del contrato</t>
  </si>
  <si>
    <t xml:space="preserve">Angela Consuelo Ramírez Rincón </t>
  </si>
  <si>
    <t xml:space="preserve">Deterioro de imagen </t>
  </si>
  <si>
    <t>2. El profesional de apoyo administrativo de la dirección verifica al día 25 del mes que los registros de horas proyectadas y ejecutdas sean verídicas enviando la base a la subgerencia de servicios y al proceso de contratación. En caso de inconsistencia se reporta al supervisor para los respectivos ajustes.</t>
  </si>
  <si>
    <t>El profesional de apoyo administrativo de la dirección verifica al día 25 del mes que los registros de horas proyectadas y ejecutdas sean verídicas enviando la base a la subgerencia de servicios y al proceso de contratación. En caso de inconsistencia se reporta al supervisor para los respectivos ajustes.</t>
  </si>
  <si>
    <t>1. Informe mensual de la dirección de urgencias de las horas ejecutadas por las actividades misionales de los colaboradores de los subprocesos.</t>
  </si>
  <si>
    <t>Angela Consuelo Ramírez Rincón
Profesional de apoyo</t>
  </si>
  <si>
    <t xml:space="preserve">Procesos judiciales </t>
  </si>
  <si>
    <t>3. Los  supervisores de los contratos de OPS de los colaboradores del proceso de la dirección de urgencias, trimestralmente capacitan sobre la política de integridad,-anticorrupcoón.antisoborno-conflictos de interés dando cobertura a los colaboradores antiguos y nuevos.</t>
  </si>
  <si>
    <t>ALE</t>
  </si>
  <si>
    <t>Los supervisores de los contratos de OPS de los colaboradores del proceso de la dirección de urgencias, trimestralmente capacitan sobre la política de integridad,-anticorrupcoón.antisoborno-conflictos de interés dando cobertura a los colaboradores antiguos y nuevos.</t>
  </si>
  <si>
    <t>1. Soporte de entrega de información por parte del supervisor a la dirección de urgencias ( correo electrónico).
2. Acta de reunión mensual con registro de la temática de la Politica de Integridad, la cobertura y el resultado del test y actividades acorde a desviaciones</t>
  </si>
  <si>
    <t>Edilma Galindo Castillo
Profesional de apoyo</t>
  </si>
  <si>
    <t>por aceptación de dádivas o cobro para beneficio a nombre propio o de terceros</t>
  </si>
  <si>
    <t>durante la prestación de servicio de transporte Asistencial en el marco del trámite de atención inicial de urgencias.</t>
  </si>
  <si>
    <t>Demandas</t>
  </si>
  <si>
    <t>1. El lider de APH, realizará mensualmente el registro fotográfico por parte del tecnólogo mecatronico al  interior de las móviles visualizando el logo del "El servicio de atención prehospitalaria no tiene costo para el usuario" y registrarlo en el informe mensual.</t>
  </si>
  <si>
    <t>El lider de APH, realizará mensualmente el registro fotográfico por parte del tecnólogo mecatronico al  interior de las móviles visualizando el logo del "El servicio de atención prehospitalaria no tiene costo para el usuario" y registrarlo en el informe mensual.</t>
  </si>
  <si>
    <t xml:space="preserve">1. Informe mensual con los respectivos soportes fotográficos </t>
  </si>
  <si>
    <t>Proceso de gestión de los servicios de urgencias/subproceso de APH</t>
  </si>
  <si>
    <t>Líder APH</t>
  </si>
  <si>
    <t>1. Lider del proceso de APH cita a reunión con el equipo
2. Campaña educativa
3. Notificación a proceso de contratación y jurídica</t>
  </si>
  <si>
    <t>líder del subproceso APH</t>
  </si>
  <si>
    <t>1. Lider del proceso de APH cita a reunión con el equipo
2. Notificación a proceso de contratación y jurídica</t>
  </si>
  <si>
    <t>Dirección de Urgencias 
y Líder Subproceso</t>
  </si>
  <si>
    <t>Marcela Rubiano</t>
  </si>
  <si>
    <t>Deterioro de imagen institucional</t>
  </si>
  <si>
    <t>2. El lider de  APH, gestionará la capacitación a los colaboradores del proceso en tema del código de integridad con frecuencia cuatrimestral, y en  caso que aplique al ingreso de  personal nuevo.</t>
  </si>
  <si>
    <t>El lider de  APH, gestionará la capacitación a los colaboradores del proceso en tema del código de integridad con frecuencia cuatrimestral, y en  caso que aplique al ingreso de  personal nuevo.</t>
  </si>
  <si>
    <t>2. Listado de asistencia, pre y post test de la capacitación en  Código de Integridad</t>
  </si>
  <si>
    <t>11. GESTIÓN DE SERVICIOS COMPLEMENTARIOS</t>
  </si>
  <si>
    <t>11. Prestar servicios de apoyo diagnóstico y terapéutico contribuyendo en la atención integral de los usuarios, acorde con el modelo de atención en salud humanizada con criterios de oportunidad, accesibilidad, pertinencia y seguridad buscando minimizar la materialización de riesgos clínicos.</t>
  </si>
  <si>
    <t>por perdida de medicamentos y dispositivos médicos en las farmacias intrahospitalarias de la entidad e insatisfacción y necesidad del usuario,</t>
  </si>
  <si>
    <t>debido a comportamientos no éticos de los profesionales de la salud.</t>
  </si>
  <si>
    <t xml:space="preserve">Perdidas economicas para la institución  </t>
  </si>
  <si>
    <t>1. El auxiliar de farmacia realiza conteo diario en la entrega de turno de los siguientes productos: medicamentos controlados, refrigerados y medicamentos y dispositivos medicos de alto valor; en las seis farmacias intrahopitalarias. Se registra en formato de entrega de turno del servicio farmacéutico</t>
  </si>
  <si>
    <t>El auxiliar de farmacia realiza conteo diario en trega de turno de los siguientes productos: medicameentos controlados, refrigerados y medicamentos y dispositivos medicos de alto valor; en las seis farmacias intrahopitalarias. Se registra en formato de entrega de turno del servicio farmacéutico</t>
  </si>
  <si>
    <t xml:space="preserve">1. Para los meses de abril y mayo se soporta con las planillas de entrega de turno en muestra de las seis farmacias.  
2. A partir de junio y hasta diciembre se entregara un informe de inventarios mensuales
</t>
  </si>
  <si>
    <t xml:space="preserve">Subproceso Farmacia  </t>
  </si>
  <si>
    <t>Francy Domínguez
Profesional de Apoyo</t>
  </si>
  <si>
    <t>1. En caso de desviación se documenta en acta la novedad y se notifica a la dirección de complementarios</t>
  </si>
  <si>
    <t>líder de farmacia</t>
  </si>
  <si>
    <t>inmediato a seguimiento</t>
  </si>
  <si>
    <t>1. Se notifica a la dicrección de complementarios 
2. A su vez a control interno disciplinario y contratación</t>
  </si>
  <si>
    <t>Subproceso de Farmacia</t>
  </si>
  <si>
    <t>Líder de farmacia</t>
  </si>
  <si>
    <t xml:space="preserve">investigaciones disciplinarias por parte de entes de control. </t>
  </si>
  <si>
    <t>Opacidad</t>
  </si>
  <si>
    <t>reputacional</t>
  </si>
  <si>
    <t>por desviación de recursos y conflicto de interés,</t>
  </si>
  <si>
    <t xml:space="preserve">debido a la revisión técnica del contrato de arrendamiento de un sistema de información para el servicio de radiología e imágenes diágnosticas </t>
  </si>
  <si>
    <t xml:space="preserve">Perdidas economicas para la institución </t>
  </si>
  <si>
    <t>1. La referente del subproceso de radiología avala mensualmente el informe de ejecución del contrato en mención, y realiza las observaciones pertinentes acorde a las novedades presentadas para posterior presentación de la factura</t>
  </si>
  <si>
    <t>La referente del subproceso de radiología avala mensualmente el informe de ejecución del contrato en mención, y realiza las observaciones pertinentes acorde a las novedades presentadas para posterior presentación de la factura</t>
  </si>
  <si>
    <t>1. Informe de novedades presentadas con la disponibilidad del SOFTWARE AQUILA que afecten la prestación del servicio de radiología e imágenes diagnosticas en la Subred Sur</t>
  </si>
  <si>
    <t>subproceso de radiología</t>
  </si>
  <si>
    <t>Catalina Infante
Profesional de Apoyo</t>
  </si>
  <si>
    <t>En caso de desviación se documenta en acta la novedad y se notifica a la dirección de complementarios y de sistemas de información-TIC</t>
  </si>
  <si>
    <t>líder de radiología</t>
  </si>
  <si>
    <t xml:space="preserve">1. Notificar a las líneas de aseguramiento
2. Revisar y ajustar causas y controles en la matriz de riesgos
3. Monitorear permanentemente las actividades del plan
</t>
  </si>
  <si>
    <t>Subproceso de Radiología</t>
  </si>
  <si>
    <t>Líder de radiología</t>
  </si>
  <si>
    <t xml:space="preserve">12. GESTIÓN DE RIESGO EN SALUD </t>
  </si>
  <si>
    <t>12. Disponer de un diagnostico de salud y calidad de vida actualizado de manera periódica, que permita definir las acciones en salud bajo el modelo de prestación de servicios que den respuesta a las necesidades y riesgos identificados a nivel individual, colectivo y poblacional, permitiendo así determinar la efectividad de las intervenciones realizadas a la comunidad usuaria de la Subred Sur.</t>
  </si>
  <si>
    <t>por sanciones e investigaciones al recibir dadivas o beneficiar a un tercero que acredita el incumplimiento de las normas sanitarias y condiciones de salubridad en el marco del trámite de concepto sanitario,</t>
  </si>
  <si>
    <t xml:space="preserve">debido a comportamientos no éticos de los profesionales durante la visitas de IVC realizadas por la entidad. </t>
  </si>
  <si>
    <t>Investigaciones de todo tipo</t>
  </si>
  <si>
    <t xml:space="preserve">1. Autocapacitación mediante la plataforma MAO en códigos de integridad y consecuencias legales de las acciones desarrolladas, por cada uno de los colaboradores nuevos que ingresan al proceso de GRS </t>
  </si>
  <si>
    <t xml:space="preserve">Autocapacitación mediante la plataforma MAO en códigos de integridad y consecuencias legales de las acciones desarrolladas, por cada uno de los colaboradores nuevos que ingresan al proceso de GRS </t>
  </si>
  <si>
    <t>1. Informe de resultados de la plataforma Mao con registro de indicador de cobertura y apropiación</t>
  </si>
  <si>
    <t>Proceso de Gestión del Riesgo en Salud
Subproceso de Plan Institucional de Capacitación</t>
  </si>
  <si>
    <t>Profesional de Apoyo de la Dirección de Gestión del Riesgo</t>
  </si>
  <si>
    <t>1. Convocar reunión con líderes del procesos para análisis del caso y abordaje con las áreas de acuerdo a competencia (dirección de contratación, dirección de talento humano, jurídica)
2. Socializar  los casos presentados, guardando la privacidad y confidencialidad, a los colaboradores priorizados para que se apropien como lecciones aprendidas que fortalezcan el compromiso personal en el marco de la política de integridad de la entidad.</t>
  </si>
  <si>
    <t>Dirección de gestión del riesgo en salud</t>
  </si>
  <si>
    <t>A partir de que los resultados del riesgo residual no muestren mitigación en la probalidad o impacto</t>
  </si>
  <si>
    <t>Convocar reunión con líderes del procesos para análisis del caso y abordaje con las áreas de acuerdo a competencia (dirección de contratación, dirección de talento humano, jurídica)
Adicionalmente se debe:
1. Informar a las autoridades de la ocurrencia del hecho de corrupción. 
2. Revisar el mapa de riesgos de corrupción, en particular, las causas, riesgos y controles. 
3. Verificar si se tomaron las acciones y se actualizó el mapa de riesgos de corrupción. 
4. Llevar a cabo un monitoreo permanente. 
La Oficina de Control Interno debe asegurar que los controles sean efectivos, le apunten al riesgo y estén funcionando en forma oportuna y efectiva.
5. Socializar  los casos presentados, guardando la privacidad y confidencialidad, a los colaboradores priorizados para que se apropien como lecciones aprendidas que fortalezcan el compromiso personal en el marco de la política de integridad de la entidad.</t>
  </si>
  <si>
    <t>Dirección de Gestión 
del Riesgo en Salud</t>
  </si>
  <si>
    <t>Lider de vigilancia en salud ambiental</t>
  </si>
  <si>
    <t xml:space="preserve">Afectación de la salud poblacional </t>
  </si>
  <si>
    <t xml:space="preserve">2. Los líderes operativos de la línea fiscalización sanitaria aplican mensualmente el procedimiento de control; en caso de desviación se realiza acción de mejora o correctiva. </t>
  </si>
  <si>
    <t xml:space="preserve">Los líderes operativos de la línea fiscalización sanitaria aplican mensualmente el procedimiento de control; en caso de desviación se realiza acción de mejora o correctiva. </t>
  </si>
  <si>
    <t>1. informe trimestral de los resultados del seguimiento retrospectivo que se realizo cada mes, informando el cumplimiento, las desviaciones y correspondientes acciones de mejora.</t>
  </si>
  <si>
    <t xml:space="preserve">Subproceso de Vigilancia en salud ambiental </t>
  </si>
  <si>
    <t xml:space="preserve">Deterioro de la imagen </t>
  </si>
  <si>
    <t>3. Preauditoría mensual retrospectiva de por líderes operativos que verifican que la información de la visita sea concordante con el lineamiento y la normatividad.</t>
  </si>
  <si>
    <t>Preauditoría mensual retrospectiva de por líderes operativos que verifican que la información de la visita sea concordante con el lineamiento y la normatividad.</t>
  </si>
  <si>
    <t>1. Acta general que describe los hallazgos de la preauditoría de cada uno de los meses del trimestre.</t>
  </si>
  <si>
    <t xml:space="preserve">Vigilancia en salud ambiental </t>
  </si>
  <si>
    <t>Lideres operativos de Vigilancia en salud ambiental</t>
  </si>
  <si>
    <t>apoyo</t>
  </si>
  <si>
    <t xml:space="preserve">13. GESTIÓN DE TALENTO HUMANO </t>
  </si>
  <si>
    <t>13. Identificar y gestionar las necesidades del talento humano, desde su planeación, ingreso, permanencia y desvinculación, que promuevan el mejoramiento de su calidad de vida y desarrollo de sus competencias, enfocadas a fortalecer la cultura de servicio humanizado y de mejoramiento continuo.</t>
  </si>
  <si>
    <t>por pagos de nómina no justificados para favorecer intereses propios o de terceros,</t>
  </si>
  <si>
    <t>debido a inexactitudes voluntarias en el registro y/o liquidación de novedades</t>
  </si>
  <si>
    <t>Entrega de nómina con posibilidad de registros erróneos que no corresponden a la realidad.</t>
  </si>
  <si>
    <t>6 - 11 (CORRUPCIÓN)</t>
  </si>
  <si>
    <t>1. El Técnico responsable de liquidación de nómina, quincenalmente verifica, valida y registra en el aplicativo las novedades presentadas en el periodo, para garantizar la liquidación correcta de la nómina.</t>
  </si>
  <si>
    <t xml:space="preserve">El Técnico responsable de liquidación de nómina, verifica, valida y registra en los cuadros de control (vacaciones, recargos, liquidaciones, primas, cesantías, etc.) y posteriormente en el aplicativo Dinámica Gerencial las novedades presentadas en el periodo por cada colaborador y genera una nómina preliminar.
</t>
  </si>
  <si>
    <t xml:space="preserve">Semanal </t>
  </si>
  <si>
    <t xml:space="preserve">1. Cuadros de control (vacaciones, recargos, liquidaciones, primas, cesantías, etc.) 
2. Nomina Preliminar
3. Novedades Aleatorias (recargos, vacaciones, incapacidades, liquidaciones, cooperativas, ingresos, retiros, situaciones administrativas etc.) revisadas con visto bueno del profesional del área.
</t>
  </si>
  <si>
    <t>Gestion de la remuneracion</t>
  </si>
  <si>
    <t>Jazmin Celis Martinez
Profesional Especializado II</t>
  </si>
  <si>
    <t>1. Capacitación de la politica de Integridad de la Subred Integrada de Servicios de Salud Sur E.S.E.  para interiorizar a los funcionarios de nomina los 4 componetes de  la politica ( Integridad, conflictos  de intereses, Antisoborno y anticorrupción), 
2. capacitación de la normatividad vigente en nomina y en procesos de la gestión de la remuneración</t>
  </si>
  <si>
    <t>Profesional de Integridad y  conflicto de intereses.</t>
  </si>
  <si>
    <t>Junio de 2023</t>
  </si>
  <si>
    <t>trimestral</t>
  </si>
  <si>
    <t>1. Realizar comunicación con el servidor al que se 1. pagó mayor valor: comunicarse con el servidor público de manera formal, para explicar la situación y expresarle la intención de recuperar los dineros pagados de más, proporcionando evidencia documental y cualquier otra información relevante que respalde la situación.
2. Conciliación: Se llega a una conciliación con los involucrados para resolver la situación. Explorando posibles soluciones, como acuerdos de pago, reembolsos parciales o ajustes en nómina.
3. Medios legales: Informar a la Oficina Jurídica y a la Oficina de Control Interno Disciplinario para adelantar el respectivo proceso contra los funcionarios involucrados en el hecho de corrupción, ante las instancias competentes, con el fin de tomar medidas legales y disciplinarias contra los responsables, de acuerdo con las políticas y procedimientos establecidos.
4. Coordinar con la Oficina jurídica y con las autoridades competentes para presentar las denuncias correspondientes y cooperar plenamente en el proceso judicial.
5. Seguimiento y registro: Mantener un registro detallado de todas las comunicaciones, acuerdos, actuaciones y acciones realizadas durante el proceso de conciliación y recuperación. Esto incluye mantener copias de correos electrónicos, registros contables y cualquier otra evidencia relevante. Un registro exhaustivo será útil para futuras referencias y para demostrar los esfuerzos realizados para recuperar los dineros.</t>
  </si>
  <si>
    <t>Doctor James Fernando Beltran Rodriguez - Director Operativo   William Gonzalez Crdenas - Profesional Universitario</t>
  </si>
  <si>
    <t>William Gonzalez Crdenas - Profesional Universitario
James Fernando Beltran Rodriguez
Diretor Operativo de Talento humano</t>
  </si>
  <si>
    <t>y falta de controles en la liquidación de nómina</t>
  </si>
  <si>
    <t>Detrimento patrimonial para la entidad</t>
  </si>
  <si>
    <t>2. El Profesional responsable del Subproceso de Gestión de la Remuneración, quincenalmente revisa y valida de manera aleatoria la liquidación de novedades que ingresan en medio Físico o magnético, verificando en Dinámica Gerencial que corresponda a lo reportado, para evitar inconsistencias en la nómina definitiva</t>
  </si>
  <si>
    <t>El Profesional responsable del subproceso Gestión de la Remuneración, revisa quincenalmente, de manera aleatoria en una hoja de trabajo, las novedades liquidadas en la nómina, para identificar posibles inconsistencias y solicitar los ajustes correspondientes, de ser necesarios.</t>
  </si>
  <si>
    <t>1. Nomina preliminar</t>
  </si>
  <si>
    <t>3. El Director de Gestión de Talento Humano de manera conjunta con el profesional responsable del Subproceso de Gestión de la Remuneración, verifica quincenalmente de manera aleatoria que las novedades presentadas correspondan a las liquidadas en Dinámica Gerencial, con el fin de controlar y supervisar que corresponda a lo reportado, para evitar inconsistencias en la nómina definitiva</t>
  </si>
  <si>
    <t>El Director de Talento Humano, realizará una segunda revisión por muestreo de la nómina de manera mensual</t>
  </si>
  <si>
    <t>1. Nomina definitiva</t>
  </si>
  <si>
    <t>14. GESTIÓN ADMINISTRATIVA</t>
  </si>
  <si>
    <t>14. Brindar de manera eficaz y oportuna los servicios requeridos desde el componente administrativo por los diferentes procesos de la subred sur, aportando al cumplimiento de la misionalidad institucional.</t>
  </si>
  <si>
    <t>por investigaciones y/o sanciones en la contratación de un bien o servicio a beneficio propio o de terceros,</t>
  </si>
  <si>
    <t>debido a la omisión o aplicación inadecuada de las normas, procesos y procedimientos de la ejecución de contratos</t>
  </si>
  <si>
    <t>Falta de credibilidad en la gestión institucional</t>
  </si>
  <si>
    <t>1. La Directora Administrativa en articulación con la Dirección de Talento Humano de manera trimestral realizará la socialización de la normatividad vigente relacionada con conflicto de intereses, así como el procedimiento interno para el manejo y declaración de conflictos de interés, con el objetivo de realizar la medición de los conceptos adquiridos y tomar acciones frente a las desviaciones encontradas</t>
  </si>
  <si>
    <t>Programar las capacitaciones o socializaciones con periodicidad trimestral de los temas  conflicto de intereses, así como el procedimiento interno para el manejo y declaración de conflictos de interés a los supervisores de contratos de la Dirección Administrativa y realizar la medición de los conceptos adquiridos</t>
  </si>
  <si>
    <t>1. Presentacación
2. Acta y listado de asistencia
3. Evaluación de apropiación</t>
  </si>
  <si>
    <t>Dirección Administrativa</t>
  </si>
  <si>
    <t>Gina Cortes / Profesional Especializado de la Dirección Administrativa</t>
  </si>
  <si>
    <t>1. Capacitar a los supervisores de contrato en conflito de intereses, antisoborno, anticorrupción, Política de integridad y medir la apropiación de los conocimientos adquiridos</t>
  </si>
  <si>
    <t>Dirección Administrativa en articulación con la Dirección de Talento Humano</t>
  </si>
  <si>
    <t>1. Reportar el caso a las Direcciones de Talento Humano y Contratación con el fin de realizar los trámites respectivos de conflicto de intereses en la gestión administrativa
 2. tomar las acciones respectivas de acuerdo a la normatividad vigente aplicable para cada colaborador en su calidad de supervisor de contrato.
3. Solicitar a la oficina asesora juridica las acciones tomadas frente al caso de corrupción 
4. Indagar sobre el informe presentado a la alta gerencia y realizar las observaciones y peticiones pertinentes frente al caso.</t>
  </si>
  <si>
    <t>Directora Administrativa</t>
  </si>
  <si>
    <t>y el desconocimiento en la supervisión de los mismos.</t>
  </si>
  <si>
    <t>Deterioro  o perdida de la imagen institucional</t>
  </si>
  <si>
    <t>2. La Directora Administrativa en articulación con la Dirección de Contratación de manera trimestral realizará capacitaciones acerca de la normatividad vigente relacionda con la supervisión de contratos y la contratación pública, con el objetivo de realizar la medición de los conceptos adquiridos y tomar acciones frente a las desviaciones encontradas</t>
  </si>
  <si>
    <t>Programar las capacitaciones o socializaciones con periodicidad trimestral de los temas relacionados con la contratación pública a los supervisores de contratos de la Dirección Administrativa y realizar la medición de los conceptos adquiridos</t>
  </si>
  <si>
    <t>Incumplimientos a lineamientos internos</t>
  </si>
  <si>
    <t>Investigaciones y sanciones de todo tipo</t>
  </si>
  <si>
    <t>Ejecución deficiente o inejecución de los objetos contractuales</t>
  </si>
  <si>
    <t xml:space="preserve">15. GESTIÓN FINANCIERA </t>
  </si>
  <si>
    <t>15. Administrar el Ciclo de Efectivo de la Subred Integrada de Servicios de Salud Sur.</t>
  </si>
  <si>
    <t>por desvió del valor de los giros de tesorería al destinatario registrado y aprobado para beneficio propio o de terceros,</t>
  </si>
  <si>
    <t>debido a la manipulación en el contenido de los archivos planos de los proveedores</t>
  </si>
  <si>
    <t>Perdidas economicas</t>
  </si>
  <si>
    <t xml:space="preserve">1. El técnico de tesoreria elabora diariamente los archivos planos y revisan uno a uno los comprobantes de egreso de los proveedores a fin de verificar el NIT del beneficiario. </t>
  </si>
  <si>
    <t xml:space="preserve">El técnico de tesoreria elabora diariamente los archivos planos y revisan uno a uno los comprobantes de egreso de los proveedores a fin de verificar el NIT del beneficiario. </t>
  </si>
  <si>
    <t xml:space="preserve">1. Relación del Giro del mes 
2. Soportes de giros pago de proveedores </t>
  </si>
  <si>
    <t>Gestión de gasto - tesoreria</t>
  </si>
  <si>
    <t xml:space="preserve">Constanza martín
Profesional de apoyo </t>
  </si>
  <si>
    <t xml:space="preserve">1. El supervisor del contrato o convenio realiza el seguimiento a sus proveedores a fin de corroborar el pago realizado </t>
  </si>
  <si>
    <t>Supervisor</t>
  </si>
  <si>
    <t xml:space="preserve">1. El profesional responsable de la ejecucion tomará registro de la materializacion del riesgo
2.  procederá de forma inmediata el incio de la trazabilidad de los registros
3. Se informa al jefe inmediato, director financiero y la gerencia.
4. Identificando la causa del origen y emitira el informe respectivo de cómo, qué y cuándo se dio la materializacion del riesgo 
5. Se iniciará con las respectivas situaciones legales a que haya lugar para determinar como  se puede resarcir la situacion si es posible,  
6. Reevaluar los procedimientos o procesos de control del mismo, para de inmediato iniciar con el ciclo de control </t>
  </si>
  <si>
    <t>Gestion del gasto - Tesoreria</t>
  </si>
  <si>
    <t>Tesorero General</t>
  </si>
  <si>
    <t>y la falta de verificación en el portal bancario.</t>
  </si>
  <si>
    <t xml:space="preserve">Perdida de imagen institucional </t>
  </si>
  <si>
    <t>2. El Tesorero diariamente crea y valida en el portal bancario el archivo plano de proveedores entregado por los tecnicos de tesoreria, y revisa el listado generado en el portal VS al NIT de la cuenta por pagar fisica.</t>
  </si>
  <si>
    <t>El Tesorero diariamente crea y valida en el portal bancario el archivo plano de proveedores entregado por los tecnicos de tesoreria, y revisa el listado generado en el portal VS al NIT de la cuenta por pagar fisica.</t>
  </si>
  <si>
    <t>Gestion de gasto - tesoreria</t>
  </si>
  <si>
    <t>Investigaciones  de todo tipo</t>
  </si>
  <si>
    <t>por apropiación del dinero recaudado en las cajas de la institución para beneficio propio o de terceros,</t>
  </si>
  <si>
    <t>debido a la no adherencia al procedimiento,</t>
  </si>
  <si>
    <t xml:space="preserve">1. El tecnico de tesoreria una vez ingresa el personal a la entidad realiza la induccion correspondiente con el fin de dar a conocer el procedimiento de recaudo y análiza los resultados adherencia y conocimiento. </t>
  </si>
  <si>
    <t>El tecnico de tesoreria realiza induccion perdiodica a los profesionales que ingresan a los subprocesos de facturacion y tesoreria.</t>
  </si>
  <si>
    <t>1. Presentación
2. pretest
3. postest
4. Análisis Evaluativo</t>
  </si>
  <si>
    <t>1. Realizar un informe detallado de los puntos de recaudos de la entidad.</t>
  </si>
  <si>
    <t>Tesoreria</t>
  </si>
  <si>
    <t xml:space="preserve">1. Se revisa la trazabilidad de los registros
2. Identificando la causa del origen 
3. Se emite el informe respectivo de como, que y cuando se dio la materialización del riesgo 
4. Se notifica al responsable y a su jefe inmediato, solicitando la resposicion de los recursos o su respectivo soporte. </t>
  </si>
  <si>
    <t xml:space="preserve">Director Financiero </t>
  </si>
  <si>
    <t xml:space="preserve">manipulación de información del registro </t>
  </si>
  <si>
    <t>2. El líder de facturación realiza verificación de la expedición de facturas y el área de Tesorería realiza arqueos de caja, de acuerdo a programación del area, con el propósito de identificar posibles desviaciones y mitigar el riesgo, en caso de desviaciones identificadas, se documenta y se realiza el requerimiento al responsable.</t>
  </si>
  <si>
    <t>El líder de facturación realiza verificación de la expedición de facturas y el área de Tesorería realiza arqueos de caja, de acuerdo a programación del area.</t>
  </si>
  <si>
    <t>1. Arqueos aleatorios
2 Verificación de boletines</t>
  </si>
  <si>
    <t xml:space="preserve">y comportamientos no eticos. </t>
  </si>
  <si>
    <t xml:space="preserve">3. El proceso de talento humano realiza campañas de sensibilización al personal de facturación y tesoreria semestralmente con el fin de fomentar la conducta de buena etica. </t>
  </si>
  <si>
    <t xml:space="preserve">El proceso de talento humano realiza campañas de sensibilización y socialización de buena etica </t>
  </si>
  <si>
    <t xml:space="preserve">1. Presentaciones
2. Actas 
3. Listados de asistencia </t>
  </si>
  <si>
    <t>16. CONTROL DE CONTRATACIÓN</t>
  </si>
  <si>
    <t>16. Realizar la contratación de bienes, servicios, consultorías y obras de manera oportuna cumpliendo con la normatividad vigente , alineados al Direccionamiento estratégico a fin de contribuir al logro de los objetivos de la entidad.</t>
  </si>
  <si>
    <t>debido a modificaciones intencionales en las condiciones generales desde la etapa precontractual.</t>
  </si>
  <si>
    <t xml:space="preserve"> investigaciones y/o sanciones fiscales, disciplinarias y penales</t>
  </si>
  <si>
    <t>1. El proceso de contratación verifica para todos los procesos contractuales, que el responsable de la parte técnica (àrea de donde surja la necesidad) elabore el estudio de necesidad técnico que incluya los requisitos habilitantes técnicos, de experiencia y obligaciones específicas del contratista, en caso contrario se devuelve para su ajuste.</t>
  </si>
  <si>
    <t>Se guarda pdf y se pùblica en SECOP II los pliegos de condiciones para este tipo de requisitos</t>
  </si>
  <si>
    <t xml:space="preserve">1. Pantallazo PDF - Manual de Contratación </t>
  </si>
  <si>
    <t>Subproceso Bienes y Servicios</t>
  </si>
  <si>
    <t>Angie Tatiana Burgos Mahecha
Profesional Administrativa</t>
  </si>
  <si>
    <t xml:space="preserve">1. Para todos los procesos de contratción de ByS, la Dirección de Contración, verifica el cumpliemiento de todas las fases de la etapa precontractual y procede a realizar la selección del proveedor y respectiva adjudicación del proceso. De no existir oferentes o que ninguno de ellos cumplen con los requisitos se declara desierto el proceso contractual. </t>
  </si>
  <si>
    <t>Lider del Subproceso de Bienes y Servicios</t>
  </si>
  <si>
    <t xml:space="preserve">1. En caso de evidencia de presuntas actividades de corrupción se informara a los responsables de la materialización del riesgo y se enviará a los entes de control internos para inicio de las acciones que correspondan, con respecto a la ejecución del contrato se tomaran las decisiones a las que haya lugar conforme con la decisión tomada por el ente de control, correspondiente </t>
  </si>
  <si>
    <t xml:space="preserve">Director de
 Contratación 
 Subproceso de Bienes y Servicios </t>
  </si>
  <si>
    <t xml:space="preserve">Director de
 Contratación </t>
  </si>
  <si>
    <t>2. El encargado del proceso pre contractual pública en el SECOPII las condiciones de la Invitación y/o Convocatoria, el Estudio de Necesidad Técnico, entre otros documentos, formulado por el proceso que requiere el bien o servicio previa revisión documental de la Dirección de contratación y del Lider de Bienes y Servicios y una vez publicado el proceso los interesados realizan observaciones al mismo.</t>
  </si>
  <si>
    <t>Validación formato de estudio de necesidad</t>
  </si>
  <si>
    <t xml:space="preserve">1. Estudio de necesidad - Manual de Contratación </t>
  </si>
  <si>
    <t xml:space="preserve">3. Las modificaciones al proceso se realizan mediante adendas y las mismas son publicadas en el SECOP II. Por parte del comité evaluador se realizan las evaluaciones de requisitos habilitantes (jurídico, técnico, experiencia, SARLAF y financiero). </t>
  </si>
  <si>
    <t>Se consultan las adendas publicadas en el SECOP II</t>
  </si>
  <si>
    <t>1. Pantallazo SECOP II</t>
  </si>
  <si>
    <t xml:space="preserve">4. Una vez cumplidos los requisitos habilitantes se realiza la evaluación economica de factores puntuables por parte del evaluador.  </t>
  </si>
  <si>
    <t>Solicitud de declaración de conflicto de interes, inhabilidades e incompatibilidades en contratos OPS</t>
  </si>
  <si>
    <t>1. Formato declaración de conflicto de interes, inhabilidades e incompatibilidades</t>
  </si>
  <si>
    <t>Subproceso Contrato Prestación de Servicios</t>
  </si>
  <si>
    <t>17. GESTIÓN AMBIENTAL</t>
  </si>
  <si>
    <t>17. Desarrollar diagnostico ambiental para establecer las acciones necesarias para la prevencion y mitigacion de los impactos ambientales, gestionando la construccion de entornos saludables de los grupo de valor garantizando el cumplimiento a los requisitos normativos e internos establecidos en la entidad.</t>
  </si>
  <si>
    <t>por sanciones e investigaciones al recibir o solicitar dádivas, beneficios a nombre propio o de terceros por favorecimiento en la evaluación técnica de contratos,</t>
  </si>
  <si>
    <t>debido a la omisión y/o modificación de los criterios habilitantes técnicos definidos en el estudio de necesidad del bien o servicio a contratar.</t>
  </si>
  <si>
    <t xml:space="preserve">1. Los profesionales de gestión ambiental verifican trimestralmente que cada propuesta cumpla con el estudio de necesidad técnico del Bien o Servicio CO-CBS-FT-19, lo cual queda registrado en el formato de Verificación de los criterios habilitantes de experiencia CO-CBS-FT-25,  técnicos CO-CBS-FT-26 y económicos CO-CBS-FT-24. </t>
  </si>
  <si>
    <t xml:space="preserve">Los profesionales verifican las evaluaciones de experiencia, técnica y económica de cada proveedor en los  procesos de selección de contratación pertenecientes al proceso de Gestión Ambiental. </t>
  </si>
  <si>
    <t>1. Formatos de criterios habilitantes de experiencia CO-CBS-FT-25, 
 2. técnicos CO-CBS-FT-26 y 3. económicos CO-CBS-FT-24</t>
  </si>
  <si>
    <t>Proceso de Gestión Ambiental</t>
  </si>
  <si>
    <t>Mariana Guzman Pinzón - César Andrés Engativá Hipólito</t>
  </si>
  <si>
    <t>1. Verificar evaluaciones técnicas de cada proveedor de bien y/o servicio.
2. Capacitar o reinducir a los colaboradores del Proceso de Gestión ambiental en conflito de intereses, antisoborno, anticorrupción, Política de integridad,
3, Presentar los documentos SARLAF, SIDEAD y Bienes y rentas de manera minima anual,</t>
  </si>
  <si>
    <t>1.El personal designado para la evaluacion de experiencia, tecnica y economica
2. Líder del Proceso
3. Referentes Ambientales</t>
  </si>
  <si>
    <t>1.El lider del proceso de Gestión ambiental informa a través de oficio y por ORFEO al proceso de contratación informando la presunción de favorecimiento a un proveedor en la evaluación de criterios habilitantes para realizar seguimiento de los hechos. 
2. Ya recibido por Contratación, procede a realizar el seguimiento y remite junto con todos los documentos contractuales al proceso de Juridica para que se ejecute lo pertinente.    
NOTA: 1,  En caso de que el hecho sea detectado durante el proceso de evaluación se comunica al proceso de contratación para que se reverse el proceso de adjudicación
El Director Administrativo, con el lider de Gestión Ambiental  designa otra persona capacitada sin conflicto de intereses para la evaluacion del proceso precontractual.</t>
  </si>
  <si>
    <t>Dirección administrativa
Gestion Ambiental
Gestión de Contratación
Gestión Juridica</t>
  </si>
  <si>
    <t>El Profesional desginado para cada caso</t>
  </si>
  <si>
    <t>Mayores costos para la adquisición de bienes y/o servicios a contratar.</t>
  </si>
  <si>
    <t xml:space="preserve">2. El Líder del Proceso de Gestión Ambiental de forma semestral realizará socialización del Procedimiento para el manejo y declaración de conflictos de interés apoyado con el Proceso de Talento Humano con el propósito de dar  a conocer ¿qué es conflicto de interés? y ¿cómo se maneja un conflicto de intereses?, dirigido a la realización de la evaluación de criterios habilitantes de experiencia, técnicos y económicos. </t>
  </si>
  <si>
    <t>El lider del proceso semestralmente programa la capacitación para el  equipo  de trabajo sobre el manejo y declaración de conflictos de interés para la contratación de Bienes y Servicios del Proceso de Gestión Ambiental.</t>
  </si>
  <si>
    <t xml:space="preserve">1, Listado de asistencia
2, Acta de reunión
3, Evaluación
</t>
  </si>
  <si>
    <t>Investigaciones  y sanciones de todo tipo</t>
  </si>
  <si>
    <t>3. Los colaboradores que hacen parte del proceso de Gestión Ambiental anualmente actualizarán la Declaración de Bienes y Rentas en la plataforma digital del SIDEAP</t>
  </si>
  <si>
    <t>Cada profesional realiza la declaración de conflicto de interes a través de la plataforma Sideap</t>
  </si>
  <si>
    <t xml:space="preserve">1. Formato de declaración de conflictos de intereses del Sideap actualizado
2. Relación del equipo de trabajo
</t>
  </si>
  <si>
    <t>18. GESTIÓN DOCUMENTAL</t>
  </si>
  <si>
    <t>18. Planear, organizar y controlar el manejo de la documentación e información fisica y electronica producida y recibida en virtud de las funciones desarrolladas en la Subred Integrada de Servicios de salud Sur ESE, implementando las pautas, estándares, metodologías, procedimientos, para la creación, uso, mantenimiento, retención, acceso, disponibilidad para la consulta, preservación y conservación de la información, facilitando de esta manera la utilización y ubicación de la información para garantizar la protección del patrimonio documental de la entidad en cumplimiento de la normatividad archivística vigente.</t>
  </si>
  <si>
    <t xml:space="preserve">por demandas, sanciones administrativas, penales y disciplinarias </t>
  </si>
  <si>
    <t>debido a la ejecución del trámite entrega de la copia de Historia Clínica (H.C.) sin el cumplimiento de los requisitos de ley para favorecer a un tercero.</t>
  </si>
  <si>
    <t>Divulgación de Información privada del historial médico de un paciente</t>
  </si>
  <si>
    <t>1. El técnico de Gestión Documental, verifica diariamente, que las solicitudes realizadas por un tercero, se ajusten el procedimiento de Entrega de copia de H.C., mediante la validación de los documentos aportados por el solicitante, frente a la matriz de seguimiento de respuestas del trámite copia de H.C, para garantizar que se cumpla con los requisitos definidos en la ley.</t>
  </si>
  <si>
    <t>Registrar en la matriz de solicitud de HC en la columna de verificación adjuntos, la revisión de los soportes anexos que se ajusten el procedimiento de Entrega de copia de H.C.</t>
  </si>
  <si>
    <t>1. Matriz de solicitud de HC</t>
  </si>
  <si>
    <t xml:space="preserve">GESTION DOCUMENTAL </t>
  </si>
  <si>
    <t>Edna Rossio Blanco Garcia 
Profesional Especializado</t>
  </si>
  <si>
    <t>1. La líder de Gestión Documental, verifica trimestralmente, de manera aleatoria, que el trámite entrega de copia de Historia Clínica (H.C.) a un tercero, ejecutado por los colaboradores del proceso, se ajuste a los lineamientos del procedimiento Entrega de copia de H.C., para garantizar el cumplimiento de los requisitos de ley, generando un  informe de revisión de la matriz de solicitud de copia de HC sea acorde a los documentos anexos en el gestor documental de la entidad aportados por el solicitante.</t>
  </si>
  <si>
    <t>EDNA ROSSIO BLA NCO GARCIA PROFESIONAL ESPECIALIZADO</t>
  </si>
  <si>
    <t>1. se informará de manera inmediata a la Oficina de Control Interno Disciplinario
2. en caso de que el colaborador sea de planta o al supervisor del contrato cuando sea Orden de Prestación de Servicios</t>
  </si>
  <si>
    <t xml:space="preserve">Gestión Documental </t>
  </si>
  <si>
    <t>Lider de Proceso</t>
  </si>
  <si>
    <t>Demandas y sanciones administrativas y disciplinarias.</t>
  </si>
  <si>
    <t>Evaluación</t>
  </si>
  <si>
    <t xml:space="preserve">19. CONTROL INTERNO DISCIPLINARIO </t>
  </si>
  <si>
    <t>19. Adelantar trámite tendiente a establecer responsabilidad disciplinaria de servidores y exservidores públicos de la Subred integrada de Servicios de Salud Sur E.S.E. originadas en incumplimiento de funciones. Igualmente, implementar estrategias de sensibilización, con el fin de prevenir la incursión en conductas contrarias al derecho disciplinario por parte de funcionarios de la entidad.</t>
  </si>
  <si>
    <t>por toma de decisiones contraria a la ley en beneficio propio o de un tercero,</t>
  </si>
  <si>
    <t xml:space="preserve">debido a omisión intencional en el seguimiento de control de términos de las etapas procesales </t>
  </si>
  <si>
    <t xml:space="preserve">Quejas secundarias por mora en el tramite del proceso disciplinario.
</t>
  </si>
  <si>
    <t>1. La jefe de Oficina de Control Interno Disciplinario en reunión mensual revisa el cumplimiento de términos de los procesos, acorde a plazos establecidos en la ley, para evitar vencimientos intencionales.</t>
  </si>
  <si>
    <t xml:space="preserve">La jefe de Oficina de Control Interno Disciplinario en reunión mensual revisa el cumplimiento de términos de los procesos, acorde a plazos establecidos en la ley, para evitar vencimientos intencionales, actuación que se deja constancia en acta. </t>
  </si>
  <si>
    <t>1. Acta de Reunión</t>
  </si>
  <si>
    <t>CONTROL INTERNO DISCIPLINARIO</t>
  </si>
  <si>
    <t xml:space="preserve">Rodolfo Celis Reina
Profesional Especializado </t>
  </si>
  <si>
    <t>1. La Jefe de Oficina de Control Interno Disciplinario realiza seguimiento mensual al Sistema de Información Disciplinario de la Alcaldía Mayor de Bogotá, infomación actualizada permanentemente por el Auxiliar Administrativo de la oficina.</t>
  </si>
  <si>
    <t>Sandra López Pimiento
Jefe Oficina de Control Interno Discplinario</t>
  </si>
  <si>
    <t>En caso de materialización del riesgo:
1. se deberá implementar plan de mejoramiento en el cual se supere la posible contingencia
2. se evaluará las consecuencias reputacionales y procesales por toma de decisión contraria a la ley 
3. se evaluarán medidas de control para no repetición.</t>
  </si>
  <si>
    <t xml:space="preserve">Control Interno 
Disciplinario </t>
  </si>
  <si>
    <t>JEFE OFICINA DE CONTROL INTERNO DISCIPLINARIO</t>
  </si>
  <si>
    <t>y/o evaluación tardía intencional de las etapas procesales.</t>
  </si>
  <si>
    <t xml:space="preserve">Continuidad o Reiteración de la presunta falta investigada.
</t>
  </si>
  <si>
    <t>2. La jefe de Oficina de Control Interno Disciplinario realiza reunión mensual donde verifica que los abogados realizan la evaluación de las etapas dentro de los términos procesales, para evitar decisiones contrarias a la ley.</t>
  </si>
  <si>
    <t xml:space="preserve">La jefe de Oficina de Control Interno Disciplinario en reunión mensual verifica que los abogados realizan la evaluación de las etapas dentro de los términos procesales, para evitar decisiones contrarias a la ley., actuación que se deja constancia en acta. </t>
  </si>
  <si>
    <t>1 Acta de Reunión</t>
  </si>
  <si>
    <t xml:space="preserve">Deterioro de la imagen del proceso.
</t>
  </si>
  <si>
    <t>Investigaciones y sanciones</t>
  </si>
  <si>
    <t>Impunidad en la conducta</t>
  </si>
  <si>
    <t xml:space="preserve">20. CONTROL INTERNO </t>
  </si>
  <si>
    <t>20. Verificar la efectividad del Sistema de control interno en la Subred Integrada de Servicios de Salud Sur mediante la evaluación y análisis de la gestion de los procesos, basados en la gestion del riesgo, con el fin de generar recomendaciones que orienten y contribuyan al mejoramiento continuo de la entidad, en concordancia con el Direccionamiento Estratégico.</t>
  </si>
  <si>
    <t>por recibir o solicitar dadivas o beneficio a nombre propio o para terceros con el fin de omitir, modificar o consignar información sesgada en los informes generados por control interno,</t>
  </si>
  <si>
    <t>debido a falta de ética por parte de los involucrados en el procedimiento y conflicto de intereses.</t>
  </si>
  <si>
    <t>Deterioro de la imagen y credibilidad del equipo de control interno de la entidad</t>
  </si>
  <si>
    <t>1. El jefe de control interno liderará una vez al semestre o mediante ingreso de un nuevos colaboradores al proceso o modificación al mismo, una reunión interna con el equipo para socializar el código de ética del auditor; producto del ejercicio anterior, los servidores públicos del área, firman la declaración del compromiso ético del auditor interno CIN-FT-01 , con el fin de verificar su conocimiento y comprensión de los comportamientos que deben regir su actuación. En el evento que dicho comité no se realice y por lo tanto no se firme la declaración, se procederá a subsanar esta omisión dejando constancia de este procedimiento en correo electrónico remitido por el jefe de Control interno.</t>
  </si>
  <si>
    <t>El Jefe de OCI socializará el Código Etica ante el ingreso de un nuevo colaborador al proceso o modificación al mismo.
Diligenciamiento del formato declaración del compromiso ético del auditor interno CIN-FT-01 al ingresar un colaborador o al ser actualizado el documento</t>
  </si>
  <si>
    <t>1. Acta reunión Interna
2. Diligenciamiento del formato CIN-FT-01
3. Correo electronico</t>
  </si>
  <si>
    <t>Control interno</t>
  </si>
  <si>
    <t xml:space="preserve">Jefe de Oficina </t>
  </si>
  <si>
    <t xml:space="preserve">1. Gestionar al interior del equipo OCI, capacitaciones relacionadas con normativa anticorrupción y orientadas al fortalecimiento de la êtica. 
2. Realización por parte del Equipo OCI, del Curso de Integridad, Transparencia y Lucha contra la Corrupción, de la Función Publica, ( al ingreso de un nuevo funcionario o contratista, acorde a actualizaciones). </t>
  </si>
  <si>
    <t>Jefe de Oficina Control Interno</t>
  </si>
  <si>
    <t>1. Identificación del Caso y recopilación de evidencia. 
2.  Realización de acta de mesa de trabajo con los participantes jefe de oficina y auditor relacionado con el asunto.
3.Comunicar al comité de Coordinación de control interno, el caso materializado, a fin de tomar las decisiones correspondientes, respecto de  escalar los conflictos de intereses que afecten el desarrollo de las auditorias.</t>
  </si>
  <si>
    <t>Control Interno</t>
  </si>
  <si>
    <t xml:space="preserve">Jefe de oficina. </t>
  </si>
  <si>
    <t>Pérdidas económicas en la entidad</t>
  </si>
  <si>
    <t xml:space="preserve">Se realiza la socialización de la política de Administración del riesgo Institucional 	</t>
  </si>
  <si>
    <t xml:space="preserve">Política SICOF			</t>
  </si>
  <si>
    <t xml:space="preserve">Se realiza curso en el aplicativo MAO 	</t>
  </si>
  <si>
    <t xml:space="preserve">"Curso MAo - SICOF
Presentaciones"			</t>
  </si>
  <si>
    <t xml:space="preserve">No aplica para este Cuatrimestre </t>
  </si>
  <si>
    <t xml:space="preserve">"Se realizan Mesas de trabajo con los procesos que solicitaron ajustar los riesgos de su proceso:
- Direccionamiento Estratégico
- Servicios Complementarios 
- Servicios GRS
- Talento Humano
- Gestión ambiental
- Gestión Administrativa
- Gestión Documental"	</t>
  </si>
  <si>
    <t xml:space="preserve">Matriz institucional de riesgos de corrupción 
Actas
Listados de Asistencia </t>
  </si>
  <si>
    <t xml:space="preserve">Se presenta la matriz institucional de riesgos al comité Sistema Integral de la Administración del Riesgo "SIAR"	</t>
  </si>
  <si>
    <t xml:space="preserve">"Acta de Comité
Listado de asistencia 
Presentación"			</t>
  </si>
  <si>
    <t xml:space="preserve">se ajustaron los controles de los procesos que identificaron debilidades en las actividades que mitigaban el riesgo.	</t>
  </si>
  <si>
    <t xml:space="preserve">Matriz institucional de riesgos de corrupción (segunda fase).			</t>
  </si>
  <si>
    <t xml:space="preserve">Se realiza Feria para la construcción del Programa de Transparencia y Ética Pública "PTEP 2024"	</t>
  </si>
  <si>
    <t xml:space="preserve">Se presento el Mapa de Riesgos de Corrupción al Comité institucional de Gestión y desempeño, y Comité de Sistema Integrado de Administración del Riesgo "SIAR"	</t>
  </si>
  <si>
    <t xml:space="preserve">"Pagina WEB 
https://www.subredsur.gov.co/transparencia/planeacion/planes-parte-2/"			</t>
  </si>
  <si>
    <t xml:space="preserve">Se realiza el seguimiento de todos los riesgos de corrupción de la subred Sur 	</t>
  </si>
  <si>
    <t xml:space="preserve">Se realiza el monitoreo y evaluación de todos los riesgos de corrupción de la subred Sur </t>
  </si>
  <si>
    <t xml:space="preserve">Se realiza la evaluación de todos los riesgos de corrupción de la subred Sur 	</t>
  </si>
  <si>
    <t xml:space="preserve">"Aplicativo ALMERA 
https://sgi.almeraim.com/sgi/seguimiento/?nosgim"			</t>
  </si>
  <si>
    <t>"Se realizo monitoreo a la ejecución del Plan de Trabajo en sistema SUIT, en donde una vez recibidas las evidencias de las actividades programadas para este periodo, se valido el cumplimiento desde el sistema para : 
1. El plan de trabajo para implementar la propuesta de mejora del trámite
2. La  implementación de la mejora del trámite en la entidad
3.  La actualización del trámite en el SUIT incluyendo la mejora.</t>
  </si>
  <si>
    <t xml:space="preserve">Plan de Trabajo monitoreado
( Se adjunta pantallazo de monitoreo realizado desde el sistema de información SUIT, en donde se cumplen las actividades programadas)	</t>
  </si>
  <si>
    <t xml:space="preserve"> Herramientas de medición aplicadas			</t>
  </si>
  <si>
    <t xml:space="preserve">Se realiza informe trimestral donde se realiza el seguimiento al cumplimiento de la aplicación de las de medición de la satisfacción a los usuarios  sobre la realización de los trámites y servicios, teniendo en cuenta criterios de cobertura y calidad de los resultados obtenidos y formular oportunidades de mejora, para optimizar la experiencia del usuario.	</t>
  </si>
  <si>
    <t xml:space="preserve">Informe Trimestral de Satisfacción			</t>
  </si>
  <si>
    <t xml:space="preserve"> Identificación de actores y grupos interesados</t>
  </si>
  <si>
    <t xml:space="preserve">Matriz Análisis de entorno y DOFA </t>
  </si>
  <si>
    <t>Se realiza la planeación de toda la estrategia comunicativa para el ejercicio de Rendición de Cuentas, esto va desde la creación y diseño de piezas comunicativas de convocatoria para la activa participación de los diferentes grupos de valor; requerimientos técnicos y humanos para el montaje; lineamientos para realizar una correcta difusión a través de redes sociales y la identificación de buenas prácticas de acciones de comunicación visual en espacios públicos a desarrollar en este espacio.</t>
  </si>
  <si>
    <t>Se realiza el componente de comunicaciones de la estrategia de rendición de cuentas en conjunto con la Oficina de Participación Comunitaria y Servicio al Ciudadano y Desarrollo Institucional, con el fin de desarrollar una estrategia que contribuya a visibilizar los avances y resultados de la gestión institucional con el fin de mantener informados a los ciudadanos y facilitar canales para la interlocución entre la entidad y las organizaciones sociales o grupos de interés.</t>
  </si>
  <si>
    <t>Informe estrategia de comunicaciones rendición de cuentas 2023-2024</t>
  </si>
  <si>
    <t>Componente comunicaciones año 2024</t>
  </si>
  <si>
    <t xml:space="preserve">Link de acceso en Pagina web para consulta participativa. </t>
  </si>
  <si>
    <t xml:space="preserve">Matriz tablero de control </t>
  </si>
  <si>
    <t xml:space="preserve">Plan de Sostenibilidad </t>
  </si>
  <si>
    <t xml:space="preserve">4 actas de dialogo con las comunidades </t>
  </si>
  <si>
    <t>Se aplicó encuestas de percepción frente al ejercicio de rendición de cuentas y se consolido la información recogida obteniendo un resultado sobresaliente de acuerdo a l visión de los participantes</t>
  </si>
  <si>
    <t xml:space="preserve">resultados encuestas de percepción de la rendición de cuentas </t>
  </si>
  <si>
    <t xml:space="preserve"> II Cuatrimestre</t>
  </si>
  <si>
    <t>https://www.subredsur.gov.co/</t>
  </si>
  <si>
    <t xml:space="preserve">El 23 de febrero de 2024 se hizo socialización del comportamiento de las PQRSD-F del periodo 2019 -enero 2024 ante la Junta directiva de la Subred	</t>
  </si>
  <si>
    <t>Presentación PQRSD-F ante junta Directiva</t>
  </si>
  <si>
    <t xml:space="preserve">https://www.subredsur.gov.co/ </t>
  </si>
  <si>
    <t>https://www.subredsur.gov.co/transparencia/informacion-entidad/calendario/</t>
  </si>
  <si>
    <t>https://www.subredsur.gov.co/transparencia/contratacion/#</t>
  </si>
  <si>
    <t>https://www.subredsur.gov.co/le-ponemos-el-corazon-jesus-antonio-rodriguez-capitulo-87/</t>
  </si>
  <si>
    <t>https://www.subredsur.gov.co/calendario-de-participacion-comunitaria-2024/</t>
  </si>
  <si>
    <t>https://www.subredsur.gov.co/mapa-del-sitio-web/
https://www.subredsur.gov.co/sitemap_index.xml</t>
  </si>
  <si>
    <t>Se cuenta con menú de servicio al ciudadano actualizado en pagina web de la Subred Sur</t>
  </si>
  <si>
    <t>https://www.subredsur.gov.co/atencion-y-servicio-a-la-ciudadania/</t>
  </si>
  <si>
    <t>Se realiza seguimiento al comportamiento de las PQRSD del periodo, consolidado en un informe trimestral con el fin de ser publicado en la página WEB de la Subred Sur, así mismo se reporta el dato a la Veeduría distrital de acuerdo a los indicadores obtenidos en el periodo</t>
  </si>
  <si>
    <t xml:space="preserve">"Se actualiza el versionamiento de la APP en el mes de marzo, ajustando el desarrollo para el mejoramiento e inclusión del buscador interactivo en el módulo de Portafolio de la Subred.
Con relación al Código QR validando la factibilidad no es posible colocar esta imagen, ya que su funcionalidad es ser escaneado; por lo anterior se va cargar a la APP la información de los deberes y derechos de la Institución."	</t>
  </si>
  <si>
    <t>Imagen: del módulo del portafolio interactivo.
Imagen: Soporte Información deberes y derechos.</t>
  </si>
  <si>
    <t>https://www.subredsur.gov.co/wp-content/uploads/2024/05/Carta_del_trato_digno_Derechos_y_Deberes_traduccion_lenguaje_Wounnan.pdf</t>
  </si>
  <si>
    <t xml:space="preserve">"1.Trafico_pagina_web_Cuatrimestre_1_2024
2.Uso_apropiacion_siasur_cuatrimestre_1
3.Total_descargas_App_Subred_Sur_Cuatrimestre_1"			</t>
  </si>
  <si>
    <t xml:space="preserve">"Se realiza informe consolidado de la tipología de solicitud de información pública interpuesto como derecho de petición del I cuatrimestre. 
La oficina de sistemas de información TIC - proceso de gestión documental cuenta con la respuesta del tramite de historia clínica para el I cuatrimestre se atendieron 1176 solicitudes y 4517 tramites personales de entrega inmediata."	</t>
  </si>
  <si>
    <t xml:space="preserve">"Informe consolidado de seguimiento al acceso a información pública I cuatrimestre 2024
:Informe del tramite y ficha del indicador tramite de historia clínica"			</t>
  </si>
  <si>
    <t xml:space="preserve">Pantallazos de los trámites actualizados en la vigencia </t>
  </si>
  <si>
    <t xml:space="preserve">La página web es actualizada a diario y de acuerdo a la necesidad de la institución. Esta plataforma durante el 2024 registró 261,420 mil visitas y fue rediseñada para dar cumplimiento a la Resolución 1519 del 2020 “Por la cual se definen los estándares y directrices para publicar la información señalada en la Ley 1712 del 2014 y se definen los requisitos materia de acceso a la información pública, accesibilidad web, seguridad digital, y datos abiertos”. Ingresaron 70778 mil usuarios en lo corrido del año y se publicaron noticias a diario. En el contenido se trabaja por contar gestión de la entidad y del sector salud en general a nivel distrital.	</t>
  </si>
  <si>
    <t xml:space="preserve">"https://www.subredsur.gov.co/
https://www.subredsur.gov.co/evitemos-el-abuso-del-alcohol-y-de-otras-sustancias-psicoactivas-para-celebrar-en-paz-el-dia-de-las-madres/"			</t>
  </si>
  <si>
    <t>https://agilsalud.subredsur.gov.co/Account/Login</t>
  </si>
  <si>
    <t xml:space="preserve">La Sub red sur cuenta con un seguimiento del plan de seguridad y privacidad de la información donde se miden dos actividades las cuales son la implementación de controles de seguridad y lograr 90% de ataques de seguridad externos que se presenten en la entidad"	</t>
  </si>
  <si>
    <t>https://subredsurgovco-my.sharepoint.com/personal/riesgos_planeacion_subredsur_gov_co/_layouts/15/onedrive.aspx?ct=1715803770049&amp;or=OWA%2DNT%2DMail&amp;cid=6a35435a%2D15a6%2D4ddc%2Dc639%2D4bdaa5ec16be&amp;ga=1&amp;id=%2Fpersonal%2Friesgos%5Fplaneacion%5Fsubredsur%5Fgov%5Fco%2FDocuments%2F16%2E%20PTEP%20%2D%20I%20CUATRIMESTRE%202024%2F1%2E%20ACCESO%20A%20LA%20INFORMACI%C3%93N%20P%C3%9ABLICA%2F3%2E5</t>
  </si>
  <si>
    <t>https://www.subredsur.gov.co/transparencia/datos-abiertos/</t>
  </si>
  <si>
    <t>Se socializa a nivel directivo y en el Comité de gestión y desempeño institucional el Modelo de relacionamiento con la ciudadanía y se diseña la estrategia de relacionamiento con la ciudadanía.</t>
  </si>
  <si>
    <t>Presentación de aspectos relacionados con la norma NTC 6047 en la  mesa de acreditación de Ambiente Físico. 
- Acciones adelantadas por la Oficina Asesora de Comunicaciones que contribuye a garantizar la accesibilidad como instalación de señalización en braille, señalización con pictogramas, uso del recurso de orientación espacial wayfinding, entre otros.</t>
  </si>
  <si>
    <t xml:space="preserve">"Acta comité directivo 22 enero 2024
Presentaciones del Modelo de relacionamiento socializadas al Comité directivo, Comité MIPG y mesa técnica de relacionamiento con la ciudadanía
Estrategia anual de relacionamiento con la ciudadanía"			</t>
  </si>
  <si>
    <t>Informe acciones accesibilidad Comunicaciones 2024
Presentación accesibilidad física en Mesa de acreditación de ambiente físico</t>
  </si>
  <si>
    <t>Plan de la estrategia de relacionamiento con la ciudadanía</t>
  </si>
  <si>
    <t xml:space="preserve">Se diseño e implementó la estrategia de divulgación de los trámites  a través de charlas en salas de espera para los usuarios de cada una de las unidades de atención </t>
  </si>
  <si>
    <t>Listados de socialización de trámites en salas de espera de las diferentes unidades</t>
  </si>
  <si>
    <t xml:space="preserve">acta de entrega del valor del uno, recorrido por los centros de atención donde laboran los colaboradores felicitados, con la participación de 26 personas			</t>
  </si>
  <si>
    <t xml:space="preserve">Informe I trimestral 2024  de Satisfacción de los usuarios			</t>
  </si>
  <si>
    <t xml:space="preserve">"Se diseña e implementa la estrategia de divulgación del enfoque de género y diferencial articulado con el plan de equidad de género en el marco del sello de la igualdad.
Se diseña y publica pieza comunicativa con los derechos y deberes en lengua indígena wounam."			</t>
  </si>
  <si>
    <t xml:space="preserve">Informe de acceso I trimestre 2024			</t>
  </si>
  <si>
    <t>En la sección del #7 del Menú de Transparencia se presenta la información correspondiente a Datos Abiertos, adicionalmente dentro del portal GOV.CO se presenta la información correspondiente para la Subred Sur. Mediante el siguiente link: https://www.subredsur.gov.co/transparencia/datos-abiertos/ , dentro de la pagina de datos abiertos se encuentra publicada la información correspondiente a la Subred Sur en el siguiente link: https://www.datos.gov.co/browse?q=SUBRED%20SUR&amp;sortBy=relevance</t>
  </si>
  <si>
    <t xml:space="preserve">Informe Componente 5 - Punto 1.1. Datos abiertos			</t>
  </si>
  <si>
    <t xml:space="preserve">"Plan Institución de Capacitación  PIC 2024
Plan de trabajo del PIC 
Resolución de probación del Plan 2024
Ficha Técnica de formación del curso de Lenguaje de señas
Pantallazo del curso en la Plataforma MAO"			</t>
  </si>
  <si>
    <t xml:space="preserve">Dentro de la Pagina Web de la Subred Sur en el menú de Transparencia y Acceso a la Información Pública se presenta la sección 4 de planeación, dentro de esta sección se encuentra el apartado 4.2. Ejecución Presupuestal, dentro de este apartado se encuentra para consulta de cualquier persona los Formatos de Ejecución Presupuestal que presenta la Entidad cada mes. Esta información puede ser consultada por cualquier persona que así lo requiera mediante el siguiente link https://www.subredsur.gov.co/transparencia/planeacion/ejecucion-presupuestal/	</t>
  </si>
  <si>
    <t xml:space="preserve">Informe Componente 5 - Punto 3.1. Información presupuestal			</t>
  </si>
  <si>
    <t>Para el primer cuatrimestre, se realizó la identificación de necesidades y objetivos donde se define la estructura del nuevo sistema, donde se llega a la conclusión de crear un aplicativo que almacene los tableros desarrollados en Power BI para cargue de trazabilidad, mejora de procesos y seguimiento en cada tablero. Adicionalmente este sistema deberá permitir a los usuarios de la Subred Sur ver sus datos de interés. Para lograr esto, se crea el Plan de trabajo para desarrollar este aplicativo.</t>
  </si>
  <si>
    <t xml:space="preserve">Cronograma SurData - 2024			</t>
  </si>
  <si>
    <t>Plan de integridad y soportes</t>
  </si>
  <si>
    <t>Cobertura, adherencia  y satisfacción de colaboradores</t>
  </si>
  <si>
    <t>Informe de comunicaciones enero, febrero, marzo y abril.</t>
  </si>
  <si>
    <t xml:space="preserve">Se cuenta con el 100% de las actividades por desarrollar del plan de integridad Se anexa el plan y los soportes por mes.	</t>
  </si>
  <si>
    <t xml:space="preserve">Desde el marco del plan de integridad se cuenta con las capacitaciones  programadas así: Capacitaciones presenciales y virtuales, inducción a colaboradores que ingresan a la Subred Integrada de Servicios de Salud SUR	</t>
  </si>
  <si>
    <t xml:space="preserve">"Desde la Oficina Asesora de Comunicaciones se realizó planeación mensual con el fin de promocionar los componentes de la Política de Integridad a los diferentes grupos de valor con diferentes actividades como:
-	Código de Integridad: socialización de valores institucionales, además, se socializaron 6 piezas comunicativas divididas de la siguiente manera: 1 cápsula sobre honestidad, 1 cápsula sobre respeto, 1 cápsula sobre trabajo en equipo, 1 cápsula sobre compromiso, 1 cápsula sobre diligencia, 1 cápsula sobre justicia
-	Conflicto de intereses: socialización de buzón de colaboradores e invitación de diligenciamiento en Sideap el formulario de conflicto de intereses.
-	Antisoborno y anticorrupción: socialización estrategia de integridad con la Liga Anticorrupción incentivando el uso del botón de denuncias que se encuentra en la página web."	</t>
  </si>
  <si>
    <t xml:space="preserve">Se cuenta con los soportes correspondientes a las socializaciones programadas desde el plan de trabajo de conflicto de interés.	</t>
  </si>
  <si>
    <t>La Dirección de Talento Humano y Contratación cuentan con una matriz de seguimiento compartida . Se anexa matriz</t>
  </si>
  <si>
    <t xml:space="preserve">Se anexa buzón de colaboradores de primer trimestre y mes de abril de 2024	</t>
  </si>
  <si>
    <t>Desde la Oficina Asesora de Comunicaciones se realizó articulación con la Dirección de Talento Humano en la que se concertó realizar implementación y puesta en marcha del plan de sensibilización alineado con el plan de Integridad, en el que se realiza trabajo conjunto con la Oficina de Participación Comunitaria y Servicio al Ciudadano, para el segundo cuatrimestre. Es importante resaltar que de igual manera se continuó trabajando por socializar permanentemente información a colaboradores, servidores públicos y grupos de ciudadanos sobre antisoborno y fraude.</t>
  </si>
  <si>
    <t>Buzón de colaboradores</t>
  </si>
  <si>
    <t xml:space="preserve">lista de asistencia, presentaciones	</t>
  </si>
  <si>
    <t xml:space="preserve">Informe de comunicaciones socialización 2024			</t>
  </si>
  <si>
    <t>Como parte del proceso adelantado desde la etapa precontractual se encuentran las verificaciones jurídicas, las cuales se realizan en todos los procesos adelantados, uno de los documentos a validar y que es presentado por todos los oferentes como requisito legal es el formato PM-GRI-FT-05, el cual es validado por el profesional a cargo.
Para el primer cuatrimestre se realizó la verificación del correcto diligenciamiento de los formatos presentados y en caso de observaciones se requirió al oferente para la correspondiente subsanación (Se anexa muestra de formatos SARLAFT BYS I Cuatrimestre 2024)</t>
  </si>
  <si>
    <t>Se anexan 9 formatos SARLAFT Bienes y Servicios</t>
  </si>
  <si>
    <t>Con el fin de dar cumplimiento a los requisitos legales requeridos para la contratación por prestación de servicios se tienen establecidas listas de chequeo aplicables a los perfiles asistenciales y administrativos, en las cuales se registra toda la documentación requerida para la suscripción de los contratos (CO-OPS-FT-07 V17 VERIFICACION REQUISITOS CONTRATACION PERSONA NATURAL-AREA ASISTENCIAL y CO-OPS-FT-37 V2 VERIFICACION REQUISITOS CONTRATACION PERSONA NATURAL-ADMINISTRATIVO Y OTRAS DEP), en las citadas listas de chequeo se encuentra como requisito la presentación del formato SARLAFT para persona natural, el cual es indispensable para dar continuidad al proceso de contratación  (Se anexa muestra de formatos SARLAFT OPS I Cuatrimestre 2024)</t>
  </si>
  <si>
    <t>Se anexan 16 formatos SARLAFT OPS</t>
  </si>
  <si>
    <t>Se elabora borrador de plan de trabajo que contiene las acciones requeridas para adaptar y/o desarrollar el principio de debida diligencia y SARLAFT, de acuerdo a las indicaciones de la Secretaría General de la Alcaldía Mayor de Bogotá.</t>
  </si>
  <si>
    <t xml:space="preserve">Se adjunta Contrato 4346 de 2022 </t>
  </si>
  <si>
    <t>Una vez validado el correcto diligenciamiento del formato SARLAFT el profesional encargado del proceso procede a realizar la consulta del oferente en listas restrictivas, a través de KONFIRMA, el cual arroja el resultado de la consulta, y se procede con el trámite pertinente</t>
  </si>
  <si>
    <t>Se anexa muestra de 17 archivos que contienen la consulta y su respectivo resultado</t>
  </si>
  <si>
    <t>El equipo de selección valida el formato y posteriormente cada colaborador encargado de dar trámite al requerimiento realiza la consulta en listas restrictivas a través de KONFIRMA, una vez se cuenta con el resultado de la consulta, si el mismo es satisfactorio se da aval del candidato y se procede con la continuidad del proceso de contratación de persona natural
Aunado a lo anterior, en el mes de febrero se realizó proceso de consulta masiva de los contratistas que se encontraban activos en la Subred, como parte del proceso de validación anual</t>
  </si>
  <si>
    <t>Se anexa muestra de 8 archivos que contienen resultado de la consulta de persona natural</t>
  </si>
  <si>
    <r>
      <t xml:space="preserve">TERCER ORDEN:  A CARGO DE </t>
    </r>
    <r>
      <rPr>
        <b/>
        <sz val="20"/>
        <color rgb="FFFF0000"/>
        <rFont val="Arial Narrow"/>
        <family val="2"/>
      </rPr>
      <t>OFICINA</t>
    </r>
    <r>
      <rPr>
        <b/>
        <sz val="20"/>
        <color rgb="FF0070C0"/>
        <rFont val="Arial Narrow"/>
        <family val="2"/>
      </rPr>
      <t xml:space="preserve"> </t>
    </r>
    <r>
      <rPr>
        <b/>
        <sz val="22"/>
        <color rgb="FFFF0000"/>
        <rFont val="Arial Narrow"/>
        <family val="2"/>
      </rPr>
      <t xml:space="preserve">CONTROL INTERNO </t>
    </r>
    <r>
      <rPr>
        <b/>
        <sz val="20"/>
        <color rgb="FF0070C0"/>
        <rFont val="Arial Narrow"/>
        <family val="2"/>
      </rPr>
      <t xml:space="preserve">
Como evaluador independiente de la administración del riesgo, realizará el seguimiento anual  y/ o conforme al Programa Anual de Auditorias</t>
    </r>
  </si>
  <si>
    <t xml:space="preserve">Se realiza el respectivo seguimiento, monitoreo y evaluación de las tres lineas de defensa. </t>
  </si>
  <si>
    <t xml:space="preserve">Siguiente página 5. Seguimiento Riesgos de corrupción. </t>
  </si>
  <si>
    <t>Siguiente página 5. Seguimiento Riesgos de corrupción. Registro realizado en herramienta ALMERA</t>
  </si>
  <si>
    <t>Garantizar que  los documentos que se publican  (Word, Excel, PDF, PowerPoint, etc.) cumplan con los criterios de accesibilidad establecidos en el Anexo 1 de la Resolución 1519 de 2020 para ser consultados fácilmente por cualquier persona	
Inventario de documentos publicados con criterios de accesibilidad definidos en el anexo 1 de la Resolución 1519 de 2020</t>
  </si>
  <si>
    <t>Se evalúa desde la tercera línea de defensa, la actividad del componente y se verifican los soportes correspondientes al cumplimiento del porcentaje de la meta asociada al producto del cuatrimestre.   Los soportes reposan en el drive establecido desde desarrollo institucional.</t>
  </si>
  <si>
    <t xml:space="preserve">Se evalúa desde la tercera línea de defensa, la actividad del componente y se verifican los soportes correspondientes al cumplimiento del porcentaje de la meta asociada al producto del cuatrimestre.   Los soportes reposan en el drive establecido desde desarrollo institucional. </t>
  </si>
  <si>
    <t xml:space="preserve">Se evalúa desde la tercera línea de defensa, la actividad del componente y se verifican los soportes correspondientes al cumplimiento del porcentaje de la meta asociada al producto del cuatrimestre.   Los soportes reposan en el drive establecido desde desarrollo institucional. 
</t>
  </si>
  <si>
    <t xml:space="preserve">Se evalúa desde la tercera línea de defensa, la actividad del componente y se verifican los soportes correspondientes al cumplimiento del porcentaje de la meta asociada al producto del cuatrimestre.   Los soportes reposan en el drive establecido desde desarrollo institucional.
</t>
  </si>
  <si>
    <t xml:space="preserve">Se evalúa desde la tercera línea de defensa, la actividad del componente y se verifican los soportes correspondientes al cumplimiento del porcentaje de la meta asociada al producto del cuatrimestre.   Los soportes reposan en el drive establecido desde desarrollo institucional.
</t>
  </si>
  <si>
    <t xml:space="preserve">
Se evalúa desde la tercera línea de defensa, la actividad del componente y se verifican los soportes correspondientes al cumplimiento del porcentaje de la meta asociada al producto del cuatrimestre.   Los soportes reposan en el drive establecido desde desarrollo institucional.  https://www.subredsur.gov.co/mapa-del-sitio-web/</t>
  </si>
  <si>
    <t>Se evalúa desde la tercera línea de defensa, la actividad del componente y se verifican los soportes correspondientes al cumplimiento del porcentaje de la meta asociada al producto del cuatrimestre.   Los soportes reposan en el drive establecido desde desarrollo institucional</t>
  </si>
  <si>
    <t xml:space="preserve">https://www.subredsur.gov.co/informe-de-rendicion-de-cuentas-2023-3/
Se evalúa desde la tercera línea de defensa, la actividad del componente y se verifican los soportes correspondientes al cumplimiento del porcentaje de la meta asociada al producto del cuatrimestre.   Los soportes reposan en el drive establecido desde desarrollo institucional. </t>
  </si>
  <si>
    <t xml:space="preserve">Actividad en ejecución. </t>
  </si>
  <si>
    <t xml:space="preserve">https://www.subredsur.gov.co/informe-de-satisfaccion-i-trimestre-2024/
Se evalúa desde la tercera línea de defensa, la actividad del componente y se verifican los soportes correspondientes al cumplimiento del porcentaje de la meta asociada al producto del cuatrimestre.   Los soportes reposan en el drive establecido desde desarrollo institucional. </t>
  </si>
  <si>
    <r>
      <t xml:space="preserve">Se evalúa desde la tercera línea de defensa, la actividad del componente y se verifican los soportes correspondientes al cumplimiento del porcentaje de la meta asociada al producto del cuatrimestre.   Los soportes reposan en el drive establecido desde desarrollo institucional.
</t>
    </r>
    <r>
      <rPr>
        <sz val="11"/>
        <color theme="8"/>
        <rFont val="Aptos"/>
        <family val="2"/>
      </rPr>
      <t>https://www.subredsur.gov.co/transparencia/planeacion/informes-pqrs/</t>
    </r>
  </si>
  <si>
    <t xml:space="preserve">
Ejecución presupuestal
Inicio » Transparencia y acceso a la información pública » Planeación, presupuesto e informes » Ejecución presupuestal
Se evalúa desde la tercera línea de defensa, la actividad del componente y se verifican los soportes correspondientes al cumplimiento del porcentaje de la meta asociada al producto del cuatrimestre.   Los soportes reposan en el drive establecido desde desarrollo institucional. </t>
  </si>
  <si>
    <t xml:space="preserve">Oficina de Control Interno Disciplinario </t>
  </si>
  <si>
    <t xml:space="preserve">Revisado por Segunda Línea de Defensa				</t>
  </si>
  <si>
    <t>Dicta disposiciones sobre racionalización de trámites y procedimientos administrativos de los organismos y entidades del Estado y de los particulares que ejercen funciones públicas o prestan servicios públicos.</t>
  </si>
  <si>
    <t>Objetivos Específicos:</t>
  </si>
  <si>
    <t>Participación Comunitaria y Servicios Ciudadanos - Lideres de procesos</t>
  </si>
  <si>
    <r>
      <t xml:space="preserve">Ejecución de cuatrimestral
</t>
    </r>
    <r>
      <rPr>
        <b/>
        <sz val="16"/>
        <color theme="0"/>
        <rFont val="Arial Narrow"/>
        <family val="2"/>
      </rPr>
      <t>Direccionamiento Estratégico</t>
    </r>
  </si>
  <si>
    <t>"Se valida que de las 6 actividades programadas para el Plan de Trabajo, 3 actividades se cumplieron al 100%  las cuales corresponden al  34% de avance para el I Trimestre 2024, las otras 3 cuentan con evidencias, pero continúan en fase de desarrollo hasta el mes de noviembre 2024.
La oficina de sistemas de información TIC - proceso de gestión documental publicó la racionalización el trámite de entregas de copia de historia clínica en el SUIT, la racionalización tecnológica con acción de Radicación, y/o envió de documentos por medios electrónicos - El ciudadano radicará la solicitud de la Copia de la Historia Clínica mediante la APP (Aplicación Móvil) y podrá recibirla en el correo electrónico registrado, lo cual genera los siguientes beneficios:
•	Evitar el traslado del usuario a la entidad para reclamar la Copia de la Historia Clínica o consultar el estado del trámite. 
•	Ahorro de recursos para el usuario, evitando el pago de copias y/o CD con la copia de la Historia Clínica y sus anexos.</t>
  </si>
  <si>
    <t xml:space="preserve">"100% de actividades ejecutadas 
(obedecen a las 3 actividades programadas para el periodo evaluado ) 
1. Acta  implementación app
3. Acta socialización tramite de HC  01-04-2024
5. informe trámite de solicitudes por app 2024"			</t>
  </si>
  <si>
    <t>Efectuar monitoreo a la ejecución del Plan de Trabajo para la Implementación de las Estrategia de Racionalización del Trámite Copia de Historia Clínica</t>
  </si>
  <si>
    <r>
      <t xml:space="preserve">Subcomponente 2
</t>
    </r>
    <r>
      <rPr>
        <sz val="15"/>
        <color rgb="FF000000"/>
        <rFont val="Arial Narrow"/>
        <family val="2"/>
      </rPr>
      <t xml:space="preserve">Consulta Ciudadanía para la mejora 
de experiencias de los usuarios </t>
    </r>
  </si>
  <si>
    <t>Aplicar las herramientas de medición de la satisfacción a los usuarios sobre la realización de los trámites y servicios y realizar el análisis de los resultados.</t>
  </si>
  <si>
    <t>"Se cuenta con la herramienta  de medición de la satisfacción a los usuarios aplicada de manera mensual por parte de los informadores, la cual da información de la medición de la satisfacción de los usuarios, por la prestación  tramites y servicios
De igual forma se cuenta con herramienta de medición Web ( Evalué los trámites de la subred Sur E.S.E)
Los resultados se encuentran plasmados en  informe Trimestral.</t>
  </si>
  <si>
    <r>
      <rPr>
        <b/>
        <sz val="15"/>
        <color indexed="8"/>
        <rFont val="Arial Narrow"/>
        <family val="2"/>
      </rPr>
      <t xml:space="preserve">Subcomponente 1
</t>
    </r>
    <r>
      <rPr>
        <sz val="15"/>
        <color rgb="FF000000"/>
        <rFont val="Arial Narrow"/>
        <family val="2"/>
      </rPr>
      <t>Apertura de datos para los Ciudadanos y Grupos de Interés</t>
    </r>
  </si>
  <si>
    <t xml:space="preserve">Oficina de Participación comunitaria y servicio al ciudadano
Oficina asesora de comunicaciones
Oficina de Calidad </t>
  </si>
  <si>
    <t xml:space="preserve">Para este cuatrimestre se han realizado las siguientes acciones desde la Dirección de Talento humano; se incluyo en el Plan Institucional de Capacitación 2024 en el eje trazador de acreditación de atención centrada en el usuario y su familia, en los ejes temáticos de la función pública mujeres inclusión y diversidad y Paz total, memoria y derechos humanos con los numerales 2 y 3 en las temáticas de Derechos humanos, derechos de las mujeres y derechos y deberes de los usuarios y población diferencial y lenguaje claro respectivamente. 
Se creo y desarrollo el curso de Lenguaje de señas en la Plataforma MAO. </t>
  </si>
  <si>
    <t xml:space="preserve">"Se adjunta matriz de publicación para seguimiento de acuerdo a lo establecido en la Resolución 1519 del 2020 “Por la cual se definen los estándares y directrices para publicar la información señalada en la Ley 1712 del 2014 y se definen los requisitos en materia de acceso a la información pública, accesibilidad web, seguridad digital, y datos abiertos”. 
La ley 1712 del 2014, parágrafo 3 del artículo 9, define que los sujetos obligados deben observar lo establecido por la estrategia de gobierno en línea en cuanto a la publicación y divulgación de la información; y en el Decreto 1081 del 2015, artículo 2.1.1.2.1.1, define que el MinTIC “expedirá los lineamientos que deben atender los sujetos obligados para cumplir con la publicación y divulgación de la información señalada en la Ley 1712 del 2014, con el objeto de que sean dispuestos en forma estandarizada”."	</t>
  </si>
  <si>
    <t xml:space="preserve">Se adjunta Matriz con seguimiento a abril de 2024			</t>
  </si>
  <si>
    <t>Actualización de la política de participación ciudadana en relación con el lineamiento de transparencia y ética publica</t>
  </si>
  <si>
    <t xml:space="preserve">1 política actualizada de participación ciudadana </t>
  </si>
  <si>
    <t>Participación  comunitaria y
 servicio al ciudadano</t>
  </si>
  <si>
    <t xml:space="preserve">Elaboración, gestión y seguimiento plan de acción de la gestión de la  política de participación comunitaria </t>
  </si>
  <si>
    <t xml:space="preserve">"Se realizo en el mes de enero de 2024 la definición del plan de acción para el proceso y política de participación comunitaria en el cual se incluyen las principales acciones a desarrollar para el fortalecimiento de la gestión en participación
en el mes de abril de 2024 se realizó el primer seguimiento al plan de acción y se presenta ante la SDS como el primer informe trimestral del  proceso de participación  a nivel de la Subred Sur.  con cumplimiento del 100% de las actividades programadas"	</t>
  </si>
  <si>
    <t>"plan de acción oficina participación comunitaria 
informe seguimiento al plan de acción I trimestre 2024 
Informe Juntas asesoras comunitarias
informe control social</t>
  </si>
  <si>
    <t xml:space="preserve">Asistencia técnica a las veedurías en salud </t>
  </si>
  <si>
    <t>Gestión de los compromisos de las veedurías a través de la plataforma Colibri</t>
  </si>
  <si>
    <t xml:space="preserve">Gestión de las necesidades en salud manifestadas por las comunidades </t>
  </si>
  <si>
    <t>100% gestión de las necesidades de las Formas de participación</t>
  </si>
  <si>
    <t xml:space="preserve">Socialización a las Formas de participación  desde el proceso de gestión del conocimiento sobre que es la innovación, y como se desarrolla en la Subred Sur </t>
  </si>
  <si>
    <t xml:space="preserve">Participación  comunitaria y
 servicio al ciudadano
 oficina de Calidad 
Gestión del conocimiento </t>
  </si>
  <si>
    <t xml:space="preserve">Articulación en la red que se genera a nivel del distrito para investigación e innovación en el sector salud.  </t>
  </si>
  <si>
    <t xml:space="preserve">participación en el 50% de reuniones en una red de investigación e  innovación en el sector salud </t>
  </si>
  <si>
    <t xml:space="preserve">la adopción e implementación del Código de Integridad del Servicio Público Colombiano expedido por el Departamento Administrativo de la Función Pública, por parte de todas las entidades del Estado a nivel nacional y territorial </t>
  </si>
  <si>
    <t xml:space="preserve">Control Interno - Humanización - Transformación Cultural - Comunicación Estratégica - Dirección de Contratación - Gestión de la Calidad </t>
  </si>
  <si>
    <t>Realizar el proceso de capacitación frente a Política de Integridad, conflicto de intereses, anticorrupción y antisoborno</t>
  </si>
  <si>
    <t>Diseñar e implementar a través de los diferentes canales de comunicación promoción de los componentes de la política de Integridad - en los grupos de interés</t>
  </si>
  <si>
    <t>Diseñar y ejecutar una estrategia de participación ciudadana que permita a los usuarios que integran las veedurías de los proyectos de la entidad participar en la construcción de las estrategias Institucionales de integridad.</t>
  </si>
  <si>
    <t>Realizar el seguimiento y monitoreo al registro de los conflictos de Interés  que hayan surtido tramite mediante el SIDEAP</t>
  </si>
  <si>
    <t xml:space="preserve">Matriz de Conflicto de interés (Contratación: OPS, Talento Humano: Planta) o certificación a los seguimientos de los conflictos de interés </t>
  </si>
  <si>
    <t>Matriz de  conflicto de interés</t>
  </si>
  <si>
    <t>Realizar seguimiento a las declaraciones de posibles conflicto de interés por el Buzón de colaboradores</t>
  </si>
  <si>
    <t>Implementar un plan de sensibilización en cultura de integridad dirigido a los colaboradores, servidores públicos  y grupos de ciudadano que conforman las veedurías ciudadanas, en cuanto al Antisoborno y fraude</t>
  </si>
  <si>
    <t>Piezas comunicativas, infografías, videos o listados de asistencia.</t>
  </si>
  <si>
    <t>Oficina Control Interno - Líderes de procesos - Grupos de valor - SICOF</t>
  </si>
  <si>
    <t xml:space="preserve">Actas de reunión 
Fotografías 
Listados de Asistencia"			</t>
  </si>
  <si>
    <t>Elaborar y normalizar la Política SICOF, Subsistema de Administración de Riesgos de Opacidad y Fraude.</t>
  </si>
  <si>
    <t xml:space="preserve">Se elaboro y normalizo la política SICOF
La política se presenta al Comité SIAR 
Se presenta a la Gerencia </t>
  </si>
  <si>
    <t>Socializar la Política SICOF al 80% de los colaboradores de la Subred Sur</t>
  </si>
  <si>
    <t>Acta y listados de asistencia</t>
  </si>
  <si>
    <t xml:space="preserve">Se socializa la política SICOF a los colaboradores de la Subred Sur 	</t>
  </si>
  <si>
    <t xml:space="preserve">"Actas de reunión 
Fotografías 
Listados de Asistencia"			</t>
  </si>
  <si>
    <t>Realizar un curso de capacitación denominado SICOF, que busca que el 80% colaboradores comprendan los conceptos Y estará ubicado en la Plataforma Institucional MAO</t>
  </si>
  <si>
    <t>Medir la adherencia al Modulo de SICOF a través de un cuestionario ubicado en el modulo SICOF</t>
  </si>
  <si>
    <t xml:space="preserve">"Actas de Feria PTEP 2024
Listados de Asistencia
Material fotográfico 
Herramienta PTEP 2024
Encuesta FERIA 2024"			</t>
  </si>
  <si>
    <t xml:space="preserve">Se publica en la pagina Web la Matriz Institucional de riesgos de Corrupción SICOF 	</t>
  </si>
  <si>
    <t xml:space="preserve">Se evalúan todos los planes formulados y de contingencia de los riesgos materializados para la vigencia 2023 y se formularon las actividades de los materializados vigencia 2024	</t>
  </si>
  <si>
    <t>Se adjunta acta 03 de abril de 2024 - En donde se solicito a la alcaldía capacitación respecto al tema, de la Debida Diligencia y la aplicación del Conpes 4042 de 2021.</t>
  </si>
  <si>
    <t xml:space="preserve">Se anexa acta que será aprobada en la sesión del comité del 15 de mayo de 2023. </t>
  </si>
  <si>
    <t xml:space="preserve">Se adjunta borrador de guía y borrador del primer plan de trabajo Pendiente de Aprobación </t>
  </si>
  <si>
    <t>Se remite documento borrador de avance del proceso de   prevención y mitigación de riesgos en la entidad, asociado al SARLAFT y otros delitos en contra de la administración pública.
Así mismo se adjunta el procedimiento de debida diligencia</t>
  </si>
  <si>
    <t xml:space="preserve">Se adjunta Procedimiento de debida Diligencia
Se adjunta borrador de guía que se esta trabajando para revisión de la alcaldía </t>
  </si>
  <si>
    <t xml:space="preserve">La Subred tiene contratado el “SERVICIO DE VERIFICACIÓN EN LÍNEA, EN LISTAS RELACIONADAS CON DELITOS DE LAVADO DE ACTIVOS Y FINANCIACIÓN DEL TERRORISMO (NACIONALES E INTERNACIONALES), POR MEDIO DEL DOCUMENTO DE IDENTIFICACIÓN, NIT NOMBRE Y/O RAZÓN SOCIAL, PARA LAS CONTRAPARTES CON LOS QUE LA SUBRED INTEGRADA DE SERVICIOS DE SALUD SUR E.S.E., TENGA UN VINCULO ACTUAL O PRETENDA ESTABLECERLO.” a través del contrato 4346 de 2022 </t>
  </si>
  <si>
    <t>En la etapa precontractual al realizar la verificación de requisitos habilitantes jurídicos se realiza la consulta en el aplicativo contratado por la entidad para validación de listas restrictivas</t>
  </si>
  <si>
    <t xml:space="preserve">Campañas de cultura y divulgación del manual para la administración del riesgo LA/FT/FPADM, Código de Buen Gobierno y Política de Daño Antijuridico </t>
  </si>
  <si>
    <t xml:space="preserve">Oficina Asesora de Desarrollo Institucional y/o Oficial de Cumplimiento 
Oficina Jurídica </t>
  </si>
  <si>
    <t xml:space="preserve">Campañas de cultura y divulgación del manual para la administración del riesgo LA/FT/FPADM a través del aplicativo de MAO - http://moodle.subredsur.gov.co/course/view.php?id=150
Se adjunta capacitación de inducción y  listados de asistencia 
Se adjunta capacitación y listados de asistencia de daño antijuridico </t>
  </si>
  <si>
    <t xml:space="preserve"> http://moodle.subredsur.gov.co/course/view.php?id=150
Se adjunta listados de asistencia de los  procesos de Indicción y Presentación de los meses de enero a abril de 2024
Listado de las personas que han realizado el curso a través de MAO  a 30 de abril de 2024
Se adjuntan listado de asistencia de las capacitaciones de daño antijuridico y presentación. </t>
  </si>
  <si>
    <t xml:space="preserve">Contar con el aplicativo a través del aplicativo de Almera que busca el diligenciamiento del formulario que permita el conocimiento de las contrapartes ( Usuarios, EPS, empleados, colaboradores, proveedores, Universidades entre otros ) </t>
  </si>
  <si>
    <t xml:space="preserve">Muestra de formato SARLAFT diligenciado versus reporte aplicativo contratado por la entidad para las consultas en listas restrictivas </t>
  </si>
  <si>
    <t xml:space="preserve">Mejora en la atención y servicio a la Ciudadanía </t>
  </si>
  <si>
    <t>Gestión de Riesgos de Corrupción</t>
  </si>
  <si>
    <t>Aprobó:</t>
  </si>
  <si>
    <r>
      <rPr>
        <sz val="22"/>
        <color theme="1"/>
        <rFont val="Arial Narrow"/>
        <family val="2"/>
      </rPr>
      <t>Jefe de Direccionamiento Estratégico:</t>
    </r>
    <r>
      <rPr>
        <b/>
        <sz val="22"/>
        <color theme="1"/>
        <rFont val="Arial Narrow"/>
        <family val="2"/>
      </rPr>
      <t xml:space="preserve"> Gloria Libia Polania Aguillón</t>
    </r>
  </si>
  <si>
    <t>Jefe de Oficina TIC
Jefe de Oficina de Participación y Servicio al Ciudadano
Jefe Oficina Asesora de Desarrollo Institucional 
Jefe de Oficina Asesora de Comunicaciones
Jefe de Gestión Documental</t>
  </si>
  <si>
    <t xml:space="preserve">TIC - Tecnología de la información y comunicación
Participación - Servicio al Ciudadano
Planeación estratégica 
Gestión de la Información
Documental </t>
  </si>
  <si>
    <t>Jefe Oficina Asesora de Desarrollo Institucional 
Jefe de Oficina de Participación y Servicio al Ciudadano
Jefe de Oficina Asesora de Comunicaciones</t>
  </si>
  <si>
    <t xml:space="preserve">Planeación Estratégica
Participación Comunitaria
Comunicación Estratégica </t>
  </si>
  <si>
    <t>•	Fortalecimiento de los canales de atención
•	Talento Humano, normativo y procedimental. 
•	Relacionamiento con el ciudadano 
•	Análisis de la información de las denuncias de corrupción 
(enfoque de género)</t>
  </si>
  <si>
    <t xml:space="preserve">Jefe de Oficina de Participación y Servicio al Ciudadano
Jefe de Oficina TIC
Director Operativo de Talento Humano
Jefe de Oficina de Calidad </t>
  </si>
  <si>
    <t>Participación - Servicio al Ciudadano
TIC - Tecnología de la información y comunicación
Trasformación cultural
Humanización</t>
  </si>
  <si>
    <t>•	Estrategia de racionalización (registro, actualización y seguimiento en el Sistema único de Trámites SUIT) 
•	Consulta ciudadana para la mejora de experiencias de los usuarios de los trámites, OPA o consultas de información públicas.</t>
  </si>
  <si>
    <t>Jefe Oficina Asesora de Desarrollo Institucional 
Jefe de Oficina de Participación y Servicio al Ciudadano</t>
  </si>
  <si>
    <t>Administración del Riesgo Institucional 
Servicio al Ciudadano</t>
  </si>
  <si>
    <t>Jefe de Oficina de Participación y Servicio al Ciudadano
Jefe de Oficina de Gestión del Conocimiento
Jefe Oficina de Calidad</t>
  </si>
  <si>
    <t>Administración del Riesgo Institucional 
Control Interno</t>
  </si>
  <si>
    <r>
      <rPr>
        <b/>
        <sz val="16"/>
        <rFont val="Arial Narrow"/>
        <family val="2"/>
      </rPr>
      <t>Direccionamiento Estratégico - Sarlaft</t>
    </r>
    <r>
      <rPr>
        <sz val="16"/>
        <rFont val="Arial Narrow"/>
        <family val="2"/>
      </rPr>
      <t xml:space="preserve">
Gestión Financiera 
Gestión de Talento Humano 
Gestión Ambiental 
Gestión de Contratación
Gestión Jurídica</t>
    </r>
  </si>
  <si>
    <t xml:space="preserve">Oficial de Cumplimiento - Sarlaft 
Mercadeo 
Planeación
Bienes y Servicios y OPS
Transversales Gestión de Contratación
Jurídica </t>
  </si>
  <si>
    <t xml:space="preserve">"Por medio de la cual se crea la ley de transparencia y del derecho de acceso a la información pública Nacional y se dictan otras disposiciones" </t>
  </si>
  <si>
    <t xml:space="preserve">"La pagina web cumple con los requisitos de los formularios o casillas de información tengan advertencias e instrucciones claras con varios canales sensoriales
https://www.subredsur.gov.co/
Se verificar la disponibilidad de la información requerida para el cumplimiento normativo de la Política de Transparencia y Acceso a la información Pública en la página web de la Subred Sur, de conformidad con la ley 1712 de 2014, el Decreto Reglamentario No. 103 de 2015 y Resolución 1519 de 2020, expedida por el Ministerio de las Tecnologías de la Información y las comunicaciones
(MinTIC) y sus anexos técnicos 1 y 2 "	</t>
  </si>
  <si>
    <t xml:space="preserve">"Se remite informe de documentos publicados a  través de la página web mensualmente, https://www.subredsur.gov.co/ de los meses de enero, febrero, marzo y abril de 2024. 
el documento cuenta con FECHA DE SOLICITUD, FECHA DE PUBLICACIÓN, NOMBRE/DESCRIPCIÓN, PERSONA 
QUE PUBLICÓ, MES, TIPO DE PUBLICACIÓN, RUTA PÁGINA WEB, RUTA CARPETA COMPARTIDA, LINK PÁGINA WEB / INTRANET, ASUNTO CORREO"	</t>
  </si>
  <si>
    <t xml:space="preserve">"Se cuenta con la actualización del calendario institucional de la Subred disponible a través de la pagina web 
https://www.subredsur.gov.co/ , es importante resaltar que este es programado y ajustado mensualmente de acuerdo a un trabajo conjunto con la Subgerencia de Prestación de Servicios de Salud y la Oficina de Sistemas, resaltando actividades del Plan de Intervenciones Colectivas y en general lo extramural."	</t>
  </si>
  <si>
    <t>La Subred cuenta con la Publicación de la ejecución de los contratos de la entidad durante la vigencia a través de la pagina web de la subred la información se encuentra en linea. https://www.subredsur.gov.co/ a través del Numeral 3. Transparencia 3,2. Publicación de Ejecución de Contratos</t>
  </si>
  <si>
    <t xml:space="preserve">La Subred Integrada de Servicios de Salud Sur, realiza subtitulación del 100% de los videos creados en la institución y los que se usan de otras entidades cuentan con texto escondido (closed caption) 	</t>
  </si>
  <si>
    <t xml:space="preserve">Actualizar el mapa de sitio de la subred Integrada de Servicios de Salud Sur E.S.E, con actualización permanente, en el que se facilite la búsqueda y accesibilidad a los contenidos o temáticas incluidas en el sitio web. </t>
  </si>
  <si>
    <t>Disponer un enlace en el pie de página del sitio web (footer) para acceder al mapa o índice del sitio, con actualización permanente y en formato XML para que sea visible a los motores de búsquedas</t>
  </si>
  <si>
    <t>La Subred dispone un enlace en el pie de página del sitio web (footer) para acceder al mapa o índice del sitio, con actualización permanente y en formato XML para que sea visible a los motores de búsquedas</t>
  </si>
  <si>
    <t xml:space="preserve">Se definido cronograma de actividades de participación comunitaria y se público en la pagina WEB menú participa
soportes: calendario participación
publicación calendario </t>
  </si>
  <si>
    <t>Se inicia con la verificación de la información que se incluirá en el buscador, con las consultas más comunes que se realizan dentro de la página web y realizando un boceto de la forma en que aparecerá el chat buscador en la página web. El chat se podrá apreciar de una manera parecida al Chat de Atención al Ciudadano que aparece en la pagina de inicio en la pagina web.</t>
  </si>
  <si>
    <t>Imágenes: Chat_actual_atencion_ciudadano_PaginaWeb , Boceto_chat_buscador_interactivo_PaginaWeb_Mayo2024</t>
  </si>
  <si>
    <t>Botón de acceso a la sede  Electrónica de Agilsalud</t>
  </si>
  <si>
    <t xml:space="preserve">Se realiza  la inclusión  en la sede electrónica de la Subred el botón  de acceso a la plataforma Agilsalud, cabe aclarar que el acceso esta definido de acuerdo a la política de Seguridad de la  información. 	</t>
  </si>
  <si>
    <t>La Subred Sur presenta en su Sede Electrónica la Matriz de Activos de Información a la cual se puede acceder con la siguiente ruta: Datos abiertos
Inicio » Menú Transparencia y acceso a la información pública » 7. Datos abiertos » 
7.1. Instrumentos de gestión de la información pública » 
7.1.1. Registro de activos de información. El índice de información clasificada y reservada se presenta siguiendo la misma ruta solo que se accede al numeral 
7.1.2. Índice de información clasificada y reservada. En el numeral 7.1.3. se presenta el esquema de publicación de la información y el numeral 
7.1.6. presenta las Tablas de retención documental. 
Nota:  En el segundo semestre se publica la matriz de Activos de Información vigencia 2024</t>
  </si>
  <si>
    <t xml:space="preserve">Fortalecer la accesibilidad de las persona con discapacidad en cumplimiento de este artículo 13 del Decreto 103 de 2015, la entidad implementa en su sitio web funcionalidades que facilitan la consulta de información de acuerdo con las directrices de accesibilidad web y las cuales son evaluadas por la procuraduría a través de la herramienta TAWDIS.NET. Entre estas funcionalidades o pautas se encuentran; Accesible mediante el teclado, Tiempo suficiente, Legible, Idioma de la página:,  Distinguible,  Pausar, detener, y Contraste: </t>
  </si>
  <si>
    <t>Se diseña y Publica en la página web la carta de derechos y deberes en lengua indígena Wounamm y se gestiona con comunicaciones la publicación de la pies comunicativa en físico en las carteleras institucionales</t>
  </si>
  <si>
    <t>Adecuar el Procedimiento de trámite de PQRS incluyendo acciones para dar respuesta a manifestaciones recibidas en lengua indígena</t>
  </si>
  <si>
    <t>Se adjunta Matriz con seguimiento a abril de 2024</t>
  </si>
  <si>
    <t xml:space="preserve">oficina de Participación comunitaria y servicio a la ciudadanía  </t>
  </si>
  <si>
    <t xml:space="preserve">Se realiza actualización en el formato integrado de los siguientes trámites de imágenes diagnosticas, asignación de citas,terapia,historia clínica, laboratorio y medicamentos ,los otros trámites no se realizó actualización por que no hay novedades para realizar la actualización.  	</t>
  </si>
  <si>
    <t>Ejecutar la estrategia de Rendición de Cuentas informando a los grupos de valor, los resultados avances y retos de la gestión de la Entidad</t>
  </si>
  <si>
    <t>Se realiza por medio de la Gerencia la designación del equipo técnico de Rendición de cuentas, este es designado mediante oficio formal.</t>
  </si>
  <si>
    <t>Oficio de designación de equipo técnico</t>
  </si>
  <si>
    <t>Información del equipo líder</t>
  </si>
  <si>
    <t>Realizar Autodiagnóstico de Rendición de Cuentas, identificando las posibles brechas.</t>
  </si>
  <si>
    <t>Anualmente se realiza  la actualización del Autodiagnóstico correspondientes a las 16 Políticas que se miden bajo esta herramienta, se anexa Documento de Autodiagnóstico.</t>
  </si>
  <si>
    <t>Documento Autodiagnóstico</t>
  </si>
  <si>
    <t>Se realiza presentación al equipo técnico sobre la nueva normatividad y lineamientos relacionados con la rendición de cuentas.</t>
  </si>
  <si>
    <t>Presentación</t>
  </si>
  <si>
    <t>Se realiza la identificación de los procesos que se asocian al esquema de rendición de cuentas en el año 2023, este formato es establecido en la herramientas técnicas del Manual Único de Rendición de Cuentas MURC</t>
  </si>
  <si>
    <t xml:space="preserve">Formato de identificación de los procesos que lideraran el ejercicio de rendición de cuentas. </t>
  </si>
  <si>
    <t xml:space="preserve">Para este ítem el DAFP bajo el Manual Único de Rendición de Cuentas MURC, establece el diligenciamiento de 4 formatos en uno, el primero establece el listado de actores y grupos de valor y de interés por proceso, esto se realiza de manera anual, el segundo la caracterización de actores bajo los temas que interés propios de los mismos, el tercer formato se miden los niveles de conocimiento de las grupos, el cuarto formato de construye el mapa de conocimiento y por ultimo se cuenta la matriz consolidada que es la priorización de variables. </t>
  </si>
  <si>
    <t>Construir la matriz de análisis de entorno social, económico, cultural, tecnológico, político.</t>
  </si>
  <si>
    <t>La oficina de planeación diligencia la matriz denominada análisis de entorno que tiene OBJETIVO: Analizar las principales tendencias y factores de influencia del entorno antes de desarrollar la estrategia de rendición de cuentas año 2023-2024 , adicional se construye la segunda herramienta que es el DOFA de la entidad.</t>
  </si>
  <si>
    <t xml:space="preserve">Realización de diálogos ciudadanos con el grupo de valor usuario, familia y comunidad  previos a la asamblea de rendición de cuentas </t>
  </si>
  <si>
    <t xml:space="preserve">4 diálogos con el grupo de valor usuario familia y comunidad previo a la asamblea de rendición de cuentas </t>
  </si>
  <si>
    <t xml:space="preserve">se realizó el ejercicio de diálogos ciudadanos para la rendición de cuentas con el grupo de valor usuario familia y comunidad uno por cada localidad. en los cuales se definió las principales necesidades y le fueron planteadas a la gerencia de la Subred Sur </t>
  </si>
  <si>
    <t>acta de dialogo integrantes Formas de participación Sumapaz
Acta de dialogo integrantes formas de participación Tunjuelito
Acta de dialogo formas de participación Usme
Acta de dialogo Formas de participación Ciudad Bolívar</t>
  </si>
  <si>
    <t>Este formato corresponde a la consolidación mediante una matriz de los temas que se priorizaran en el ejercicio de rendición de cuentas y que fueron recogidos en los diferentes espacios de lectura de necesidades en el marco de la rendición de cuentas.</t>
  </si>
  <si>
    <t xml:space="preserve">Formato de identificación de temas prioritarios de rendición de cuentas. </t>
  </si>
  <si>
    <t>Definir, realizar y documentar la estrategia de rendición de cuentas año 2024</t>
  </si>
  <si>
    <t>El documento de  estrategia de rendición de cuentas se define y construye de acuerdo al enfoque que determina la alta dirección quiere impactar positivamente en este ejercicio, para el año 2023 se determina que es CUMPLIMOS CON EL CORAZON , en el marco del cumplimiento de las 4 años de administración.</t>
  </si>
  <si>
    <t xml:space="preserve">Documento estrategia de Rendición de Cuentas. </t>
  </si>
  <si>
    <t>Definir, realizar y documentar la estrategia de comunicaciones y medios de presentación para el ejercicio de rendición de cuentas año 2022-2023</t>
  </si>
  <si>
    <t>Realizar mediante los diálogos, la recolección de necesidades y expectativas de los ciudadanos por localidad.</t>
  </si>
  <si>
    <t xml:space="preserve">Se realizó a través de los diálogos la consulta en temas de interés y necesidades de las comunidades las cuales fueron resueltas en cada dialogo  se consolido la información  a través de la matriz de necesidades </t>
  </si>
  <si>
    <t>Poner a consideración de los grupos de valor la estrategias de rendición de cuentas 2024.</t>
  </si>
  <si>
    <t>Para ele ejercicio de rendición de cuentas se realiza un a pieza comunicativa en la pagina web donde se informa ampliamente la invitación a participar en el ejercicios e Rendición de cuentas, en este link la comunidad puede realizar inscripción de las necesidades, solicitudes y expectativas para el mismo ejercicio, así mismo se cuneta con el acceso al informe de gestión de Rendición de Cuentas</t>
  </si>
  <si>
    <t xml:space="preserve">La entidad realiza la socialización de Rendición de cuentas mediante una pieza comunicativa que fue enviada por redes sociales. </t>
  </si>
  <si>
    <t>Informe de asociación por redes sociales - Carpeta No. 24</t>
  </si>
  <si>
    <t>Se realiza con consolidación de la lectura de necesidades en el formato No. 2,2</t>
  </si>
  <si>
    <t>Se realiza elaboración de informar de rendición de cuentas, el cual se encuentra disponible en el link respectivo en pagina web año 2023</t>
  </si>
  <si>
    <t>Informe de rendición de cuentas</t>
  </si>
  <si>
    <t>Construir un documento de tablero de control de las acciones de rendición de cuentas.</t>
  </si>
  <si>
    <t xml:space="preserve">Se realiza median te formato establecido por el MUYRC un documento de verificación de cumplimiento de los pasos de rendición de cuentas para verificación de cumplimiento </t>
  </si>
  <si>
    <t xml:space="preserve">Para el año 2023 no se registraron solicitudes por PQRS en el marco del ejercicio de rendición de cuentas por ende no se establece seguimiento estas acciones </t>
  </si>
  <si>
    <t>Se anexa informe de participación ciudadana.</t>
  </si>
  <si>
    <t xml:space="preserve">Se establece plan de sostenibilidad de rendición de cuentas con el fin de mantener y dar continuidad a los resultados óptimos que se  han logrado </t>
  </si>
  <si>
    <t>Realizar convocatoria abierta a los grupos de valor, para el desarrollo de la jornada de dialogo.</t>
  </si>
  <si>
    <t xml:space="preserve">Se realiza el ejercicio de convocatoria publica por diferentes redes sociales </t>
  </si>
  <si>
    <t xml:space="preserve">Anexo pantallazo de publicación de convocatorias. </t>
  </si>
  <si>
    <t>Realizar mínimo 4 jornadas de dialogo participativas</t>
  </si>
  <si>
    <t xml:space="preserve">se realizó las acciones de dialogo con las comunidades en las localidades Ciudad Bolívar, Tunjuelito, Sumapaz y Usme </t>
  </si>
  <si>
    <t>Este informe lo realiza la oficina de control interno plazo 30 de mayo de 2024.</t>
  </si>
  <si>
    <t xml:space="preserve">Informe de control interno </t>
  </si>
  <si>
    <t>Se realiza retroalimentación de resultados mediante redes sociales.</t>
  </si>
  <si>
    <t>Se anexa link e informe de socialización.</t>
  </si>
  <si>
    <t xml:space="preserve">Informe de rendición de cuentas del ejercicio final, informe publicado en pagina web </t>
  </si>
  <si>
    <t xml:space="preserve">Informe de rendición de cuentas. </t>
  </si>
  <si>
    <t>Evaluación participativa de la estrategia de rendición de cuentas</t>
  </si>
  <si>
    <t xml:space="preserve">Definir dentro de la metodología la tipología del nodo a trabajar. </t>
  </si>
  <si>
    <t xml:space="preserve">Definir y realizar Institucionalmente un ejercicio institucional en el marco de la metodología de nodos, con el fin de identificar necesidades y realizar presentación de propuestas en el ejercicio de Rendición de cuentas. </t>
  </si>
  <si>
    <t>adherir al ejercicio de rendición de cuentas la respuestas a las necesidades identificadas</t>
  </si>
  <si>
    <t>Regula el derecho fundamental de petición, define conceptos, tiempos y características</t>
  </si>
  <si>
    <t xml:space="preserve">Se realizó mesa de trabajo para diseñar el plan de trabajo de relacionamiento de relacionamiento con la ciudadanía donde se incorporo las acciones de lenguaje claro.  	</t>
  </si>
  <si>
    <t>Se diseña plan de capacitación de la oficina de participación comunitaria y servicio al ciudadano articulado con el plan institucional de capacitación</t>
  </si>
  <si>
    <t xml:space="preserve">"Plan de capacitación Oficina de participación comunitaria y servicio al ciudadano
Seguimiento al plan de capacitación
Certificaciones del curso de gobierno abierto
Actas de capacitación en reuniones de equipo"			</t>
  </si>
  <si>
    <t xml:space="preserve">Se realizó en el cuatrimestre una jornada de entrega del valor del uno a los colaboradores felicitados por los usuarios a través del buzón </t>
  </si>
  <si>
    <t xml:space="preserve">En el I trimestre de 2024 se recibieron 1504 solicitudes de las diferentes tipologías normativas, interpuestas por los diferentes mecanismos de escucha habilitados por la Subred Sur para la ciudadanía, de los cuales se respondieron oportunamente 1504 solicitudes, cumpliendo así el 100% de oportunidad en los tiempos establecidos. Se publica informe PQRSD-F consolidado del I trimestre 2024 en la página web de la Subred Sur 	</t>
  </si>
  <si>
    <t xml:space="preserve">"Informe PQRSD-F consolidado I trimestre 2024
Informe Seguimiento de la Alcaldía a la oportunidad en la respuesta I trimestre 2024
Seguimiento de la Alcaldía a peticiones próximas a vencer
Acta de socialización comportamiento PQRSD-F formas de participación ciudadana"			</t>
  </si>
  <si>
    <t xml:space="preserve">Se consolida informe de medición de la percepción de los usuarios, alcanzando para el I trimestre del  2024 un porcentaje de 98,28% de satisfacción global de los servicios prestados en todas las Unidades	</t>
  </si>
  <si>
    <t xml:space="preserve">Para este periodo en salas de espera se ha realizado la divulgación del enfoque diferencial a los usuarios en sesiones pedagógicas. Este registro se realiza en planillas, en la herramienta Si Cuéntanos y se consolida en la información del informe de acceso I trimestre de 2024.	</t>
  </si>
  <si>
    <t xml:space="preserve">Durante este trimestre de 2024 se han adelantado acciones conjuntas para la disminución de barreras de acceso  y se llevo adelante  el registro en la herramienta Si Cuéntanos para su consolidación, análisis y elaboración del respectivo informe de acceso del primer trimestre de 2024.	</t>
  </si>
  <si>
    <t>Gestión de necesidades establecidas en las formas participación de acuerdo con la percepción de la atención al ciudadano.</t>
  </si>
  <si>
    <t>Relaciòn de PQRS correspondiente a las denuncias presentadas por presuntos actos de corrupción.</t>
  </si>
  <si>
    <t xml:space="preserve">Se reporta registro desde el área. </t>
  </si>
  <si>
    <t xml:space="preserve">De acuerdo con la normatividad vigente para el Distrito, en el presente lineamiento se definen los programas de transparencia y ética pública como el conjunto de acciones o iniciativas que se desarrollan para promover la transparencia, la ética, la integridad y la lucha contra la corrupción, desde el marco institucional y legal en el que se inscriben las entidades públicas distritales y bajo una perspectiva de corresponsabilidad en la prevención, detección y sanción de actos asociados a la corrupción. </t>
  </si>
  <si>
    <t xml:space="preserve">Para el primer cuatrimestre del año 2024 la Página Web Institucional tuvo un trafico de 61.928 usuarios y un total de sesiones o ingresos de 140.986. Lo cual indica que la página es consultada por los usuarios y personal interno de la Subred Sur. El aplicativo Web SIASUR presenta un uso y apropiación de 284137 consultas o transacciones realizadas mediante el mismo, divididas en sus diferentes funcionalidades. El APP institucional tuvo 484 nuevas descargas en la PlayStore. La Administración de La Sede Electrónica de ÁgilSalud corresponde a la Secretaría de Salud, por lo tanto, la Subred Sur no tiene acceso a la información o los datos de mediciones de uso y apropiación.	</t>
  </si>
  <si>
    <t>MONITOREO</t>
  </si>
  <si>
    <t>SEGUIMIENTO Y EVALUACIÓN</t>
  </si>
  <si>
    <t>Mejora a implementar</t>
  </si>
  <si>
    <t>Beneficio al ciudadano y/o entidad</t>
  </si>
  <si>
    <t>Fecha inicio</t>
  </si>
  <si>
    <t>Fecha final implementación</t>
  </si>
  <si>
    <t>Monitoreo jefe planeación</t>
  </si>
  <si>
    <t xml:space="preserve"> Valor ejecutado (%)</t>
  </si>
  <si>
    <t>Observaciones/Recomendaciones</t>
  </si>
  <si>
    <t>Seguimiento jefe control interno</t>
  </si>
  <si>
    <t>La solicitud de la Copia de la Historia Clínica y la entrega de la misma, se realiza de manera presencial y vía correo electrónico.</t>
  </si>
  <si>
    <t>El ciudadano radicará la solicitud de la Copia de la Historia Clínica mediante la APP (Aplicación Móvil) y podrá recibirla en el correo electrónico registrado.</t>
  </si>
  <si>
    <t>Evitar el traslado del usuario a la entidad para reclamar la Copia de la Historia Clínica o consultar el estado del trámite. 
Ahorro de recursos para el usuario, evitando el pago de copias y/o CD con la copia de la Historia Clínica y sus anexos.</t>
  </si>
  <si>
    <t>Radicación, y/o envío de documentos por medios electrónicos</t>
  </si>
  <si>
    <t>Sí</t>
  </si>
  <si>
    <t>Se cuenta con un plan de trabajo de racionalización de trámites de Historia Clínica ejecutado en un 100% a la fecha, lo cual permite a los ciudadanos hacer uso del la APP (Aplicación Movil), para radicar la solicitud de la Copia de la Historia Clínica y recibirla en el correo electrónico registrado.</t>
  </si>
  <si>
    <t>Respondió</t>
  </si>
  <si>
    <t>Pregunta</t>
  </si>
  <si>
    <t>Observación</t>
  </si>
  <si>
    <t>1. ¿Cuenta con el plan de trabajo para implementar la propuesta de mejora del trámite?</t>
  </si>
  <si>
    <t xml:space="preserve">Se verifica desde la tercera línea de Defensa, que el proceso de Gestión Documental, cuenta con un plan de trabajo para la racionalización del trámite de Historia Clínica para ser ejecutado hasta noviembre de 2024. </t>
  </si>
  <si>
    <t>2. ¿Se implementó la mejora del trámite en la entidad?</t>
  </si>
  <si>
    <t>Desde la Tercera Línea de Defensa se verificó el informe de la Oficina de sistemas de información, sobre nuevas funcionalidades y mejoras – APP institucional para usuarios, el cual indica que se realizó la inclusión del link para radicar la solicitud y recibir la copia de la Historia Clínica en el correo electrónico registrado por el usuario.</t>
  </si>
  <si>
    <t>3. ¿Se actualizó el trámite en el SUIT incluyendo la mejora?</t>
  </si>
  <si>
    <t>La Tercera Linea de defensa, verificó en el Formato Integrado del Trámite "Historia Clínica" en el SUIT, la inclusión de la mejora del Trámite, el 22-04-2024, de la siguiente manera “El ciudadano radicará la solicitud de la Copia de la Historia Clínica mediante la APP (Aplicación Móvil) y podrá recibirla en el correo electrónico registrado”.</t>
  </si>
  <si>
    <t>4. ¿Se ha realizado la socialización de la mejora tanto en la entidad como con los usuarios?</t>
  </si>
  <si>
    <t>5. ¿El usuario está recibiendo los beneficios de la mejora del trámite?</t>
  </si>
  <si>
    <t>6. ¿La entidad ya cuenta con mecanismos para medir los beneficios que recibirá el usuario por la mejora del trámite?</t>
  </si>
  <si>
    <t>Cod</t>
  </si>
  <si>
    <t>Riesgo</t>
  </si>
  <si>
    <t>Causas</t>
  </si>
  <si>
    <t>Indicadores</t>
  </si>
  <si>
    <t>Causa raíz</t>
  </si>
  <si>
    <t>Causa inmediata</t>
  </si>
  <si>
    <t>Tipología</t>
  </si>
  <si>
    <t>Impacto</t>
  </si>
  <si>
    <t>Factores de Riesgo</t>
  </si>
  <si>
    <t>Clasificación del riesgo</t>
  </si>
  <si>
    <t>Indicador</t>
  </si>
  <si>
    <t>Código control</t>
  </si>
  <si>
    <t>Nombre de Control</t>
  </si>
  <si>
    <t>Causas Asociadas</t>
  </si>
  <si>
    <t>Clasificación</t>
  </si>
  <si>
    <t>Mitiga Probabilidad</t>
  </si>
  <si>
    <t>Mitiga Impacto</t>
  </si>
  <si>
    <t>Frecuencia Aplicación</t>
  </si>
  <si>
    <t>Frecuencia Revisión</t>
  </si>
  <si>
    <t>Responsable(s) Aplicación</t>
  </si>
  <si>
    <t>Responsable(s) Revisión</t>
  </si>
  <si>
    <t>Responsable(s) Gestión</t>
  </si>
  <si>
    <t>Evidencia</t>
  </si>
  <si>
    <t>Periodicidad de control</t>
  </si>
  <si>
    <t>Clase</t>
  </si>
  <si>
    <t>ID</t>
  </si>
  <si>
    <t>Código</t>
  </si>
  <si>
    <t>Descripción</t>
  </si>
  <si>
    <t>Fecha inicial planeada</t>
  </si>
  <si>
    <t>Fecha final planeada</t>
  </si>
  <si>
    <t>Fecha inicial real</t>
  </si>
  <si>
    <t>Fecha final real</t>
  </si>
  <si>
    <t>Avance</t>
  </si>
  <si>
    <t>Atraso (días)</t>
  </si>
  <si>
    <t>Último seguimiento</t>
  </si>
  <si>
    <t>Último seguimiento (Fecha)</t>
  </si>
  <si>
    <t>Último seguimiento (Hora)</t>
  </si>
  <si>
    <t>RCO-CM-04</t>
  </si>
  <si>
    <t>RCO-CM-04 Posibilidad de afectación reputacional y económica por entregar dádiva o beneficio a medios de comunicación, debido a falta de información en los canales de comunicación de la Subred Sur, no reportar las noticias negativas encontradas en los monitoreos y no responder a las solicitudes de los medios de comunicación.</t>
  </si>
  <si>
    <t>Falta de información en los canales de comunicación de la Subred Sur
No reportar las noticias negativas encontradas en los monitoreos
No responder a las solicitudes de los medios de comunicación.</t>
  </si>
  <si>
    <t>1. Falta de información en los canales de comunicación de la Subred Sur
2. No reportar las noticias negativas encontradas en los monitoreos
3. No responder a las solicitudes de los medios de comunicación.</t>
  </si>
  <si>
    <t>Entregar dádiva o beneficio a medios de comunicación,</t>
  </si>
  <si>
    <t>Administración del Talento Humano</t>
  </si>
  <si>
    <t>https://sgi.almeraim.com/sgi/secciones/?a=procesos&amp;option=editarEventoRiesgo&amp;eventotipoid=3
PLAN DE CONTINGENCIA 
1. Identifica la crisis. 
2. Establece comunicación con el equipo de crisis.
3. Identifica la fase en la que se encuentra la crisis. 
4. Toma acciones de prevención, en pro de cuidar la imagen de la Institución.
5. Plantea al equipo posibles salidas. 
6. Redacta boletines o comunicados. 
7. Prepara a los voceros. 
8. Convoca medios de comunicación (si aplica). 
9. Monitoreo de medios antes, durante y después de la crisis. 
10. Diseñar estrategias comunicativas que permitan reconstruir la imagen y la confianza.</t>
  </si>
  <si>
    <t>Riesgo Corrupción</t>
  </si>
  <si>
    <t>Reputacional y Económico</t>
  </si>
  <si>
    <t>Fraude Interno</t>
  </si>
  <si>
    <t>1. Pérdida de credibilidad
2. Investigaciones por parte del ente de control
3. Deterioro de la imagen institucional</t>
  </si>
  <si>
    <t>01</t>
  </si>
  <si>
    <t>1. 1. El profesional especializado de comunicación interna consolida semanalmente en la matriz de canales internos de comunicación la información que se publica a través de los distintos canales, con el objetivo de tener el registro actualizado sobre los eventos y actividades que tienen lugar en la Subred Sur y poder compartirla con los medios de comunicación externos en caso de que la información tenga impacto fuera de la institución. En caso de que se presente una situación que no quede registrada en la matriz, se debe generar un nuevo documento (Boletín o comunicado de prensa) para informar acerca de la situación negativa que se presente.</t>
  </si>
  <si>
    <t>Falta de información en los canales de comunicación de la Subred Sur</t>
  </si>
  <si>
    <t>Prevenir</t>
  </si>
  <si>
    <t>Si</t>
  </si>
  <si>
    <t>JEFE DE OFICINA ASESORA  DE COMUNICACIONES (Oficina Asesora Comunicaciones)</t>
  </si>
  <si>
    <t>-Matriz de canales internos de comunicación.
-Boletín de prensa.</t>
  </si>
  <si>
    <t>Seguimiento de Primera Línea de Defensa</t>
  </si>
  <si>
    <t>2024-01-01</t>
  </si>
  <si>
    <t>2025-01-31</t>
  </si>
  <si>
    <t>2024-02-07</t>
  </si>
  <si>
    <t>Ejecución</t>
  </si>
  <si>
    <t>33.3%</t>
  </si>
  <si>
    <t>OSPINA MARULANDA ISLENY, RUBIANO SANCHEZ JENIFER DAYANI</t>
  </si>
  <si>
    <t xml:space="preserve">De acuerdo a observación, se realiza el ajuste pertinente al formato, utilizando la versión 2 que se encuentra cargada actualmente en Almera.
</t>
  </si>
  <si>
    <t>2024-05-16</t>
  </si>
  <si>
    <t>RUBIANO SANCHEZ JENIFER DAYANI</t>
  </si>
  <si>
    <t>02</t>
  </si>
  <si>
    <t>Monitoreo de Segunda Línea de Defensa</t>
  </si>
  <si>
    <t>2024-02-21</t>
  </si>
  <si>
    <t>GOMEZ SANTOS ANA CECILIA</t>
  </si>
  <si>
    <t xml:space="preserve">SEGUIMIENTO 2ª LINEA DE DEFENSA ABRIL 2024
Para este periodo se realiza seguimiento y monitoreo de segunda línea de defensa donde se revisan los análisis y soportes que respaldan la actividad de control cargados por la primera línea de defensa:
Para la actividad de control el profesional especializado de comunicación interna consolida semanalmente en la matriz de canales internos de comunicación la información que se publica a través de los distintos canales, con el objetivo de tener el registro actualizado sobre los eventos y actividades que tienen lugar en la Subred Sur y poder compartirla con los medios de comunicación externos en caso de que la información tenga impacto fuera de la institución. En caso de que se presente una situación que no quede registrada en la matriz, se debe generar un nuevo documento (Boletín o comunicado de prensa) para informar acerca de la situación negativa que se presente. y se soporta con:
1.	CO-CI-FT-02 V3 MATRIZ PLAN DE ACCIÓN MEDIOS DE COMUNICACIÓN - INTERNOS, con el registro de la ejecución de la información publicada en los canales de Comunicación durante el periodo abril .2024  
OBSERVACION:
Se reitera la observación respecto a se revisa en el aplicativo ALMERA - https://sgi.almeraim.com/sgi/lib/php/descargar.php?token=2656aef5e926a17b12fc41868fcb65e1&amp;archivoid=3218, el documento CO-CI-FT-02 V3 y se observa que el registro vigente es el  versión 2, se le recomienda al proceso nuevamente el uso de los documentos vigentes para los próximos seguimientos.   
2. - COMUNICADO DE PRENSA DEL “HOSPITAL EL TUNAL ÚNICO EN LA RED PUBLICA EN TRATAMIENTO DE TROMBECTOMÍA MECÁNICA A PACIENTES CON ACV
- COMUNICADO DE PRENSA DEL Bogotá D. C., 19 de abril de 2024. Frente a un video que está circulando en redes sociales,
3. Monitoreo de Medios Masivos de Comunicación – Abril 2024
4. La primera línea registra en el análisis lo siguiente: “Durante abril, el profesional especializado en comunicación interna realizó la divulgación de información permanente de acuerdo a la matriz de los canales internos de comunicación y a la matriz de envíos masivos dando cumplimiento a su planeación, por ejemplo, se envió información sobre valores como diligencia, vídeos desconexión laboral, recomendaciones de lenguaje claro, eficiencia de energía, eficiencia de agua, entre otros. Además, producto de esta gestión, se decidió realizar 1 boletín donde se destaca al Hospital El Tunal como único en la red pública con tratamiento de trombectomía mecánica a pacientes con ACV.
Hubo nueve notas negativas durante abril, esto debido a un vídeo subido en redes sociales donde se mostraba a colaboradores de la entidad y en donde se presumía estaban realizando rituales de santería, es importante resaltar que para contrarrestar esta información y no dejar que se materializara el riesgo, se realizó un comunicado de prensa donde se informó a en general que el vídeo daba cuenta del abordaje con las comunidades étnicas, reconociendo y visibilizando los saberes, las prácticas y expresiones culturales desde la cosmovisión, el pensamiento y la espiritualidad indígena, integrando la medicina tradicional con la medicina ancestral, en ningún momento obedeciendo a un acto de santería..”
Validadas las evidencias cumplen con OBSERVACION al requerimiento del riesgo “Posibilidad de afectación reputacional y económica por entregar dádiva o beneficio a medios de comunicación, debido a falta de información en los canales de comunicación de la Subred Sur, no reportar las noticias negativas encontradas en los monitoreos y no responder a las solicitudes de los medios de comunicación.
</t>
  </si>
  <si>
    <t>2024-05-15</t>
  </si>
  <si>
    <t>03</t>
  </si>
  <si>
    <t>Evaluación de Tercera Línea de Defensa</t>
  </si>
  <si>
    <t>2024-03-21</t>
  </si>
  <si>
    <t>25%</t>
  </si>
  <si>
    <t>ASTRID MARCELA MENDEZ CHAPARRO</t>
  </si>
  <si>
    <t>SEGUIMIENTO TERCERA LINEA DE DEFENSA MARZO 2024
El proceso definió tres controles para mitigar el riesgo durante la vigencia 2024, con sus correspondientes evidencias:
1. El profesional especializado de comunicación interna consolida semanalmente en la matriz de canales internos de comunicación la información que se publica a través de los distintos canales, con el objetivo de tener el registro actualizado sobre los eventos y actividades que tienen lugar en la Subred Sur y poder compartirla con los medios de comunicación externos en caso de que la información tenga impacto fuera de la institución. En caso de que se presente una situación que no quede registrada en la matriz, se debe generar un nuevo documento (Boletín o comunicado de prensa) para informar acerca de la situación negativa que se presente.
Evidencias:
-Matriz de canales internos de comunicación.
-Boletín de prensa.
En concordancia con la segunda línea de defensa, se validan los soportes definidos por el proceso y se recomienda el uso de los documentos vigentes para los próximos seguimientos.
Se da un cumplimiento del 25%, correspondiente al mes de marzo de 2024.</t>
  </si>
  <si>
    <t>2024-04-15</t>
  </si>
  <si>
    <t>PRADA ESQUINAS DIONEL</t>
  </si>
  <si>
    <t>No reportar las noticias negativas encontradas en los monitoreos</t>
  </si>
  <si>
    <t>-Matriz de monitoreo de medios masivos de comunicación
-Matriz de monitoreo de medios comunitarios de comunicación</t>
  </si>
  <si>
    <t>Durante abril se consolidó la matriz de medios masivos y la matriz de medios comunitarios de comunicación, con un registro de 73 notas positivas y 9 notas negativas, sumatorio total de las dos matrices. Es importante resaltar que hubo nueve notas negativas durante abril, esto debido a un vídeo subido en redes sociales donde se mostraba a colaboradores de la entidad y en donde se presumía estaban realizando rituales de santería, es importante resaltar que para contrarrestar esta información y no dejar que se materializara el riesgo, se realizó un comunicado de prensa donde se informó a en general que el vídeo daba cuenta del abordaje con las comunidades étnicas, reconociendo y visibilizando los saberes, las prácticas y expresiones culturales desde la cosmovisión, el pensamiento y la espiritualidad indígena, integrando la medicina tradicional con la medicina ancestral, en ningún momento obedeciendo a un acto de santería.</t>
  </si>
  <si>
    <t>2024-05-08</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</si>
  <si>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 El profesional especializado de comunicación externa consolida en la matriz de monitoreo de medios masivos y comunitarios de comunicación la información registrada por el personal disponible del monitoreo semanal las evidencias de los impactos positivos y negativos e informa de inmediato la ocurrencia de impactos negativos que puedan generar afectación importante en la reputación institucional. En caso de que se presente una situación negativa de alto impacto se debe generar comunicado de prensa y de ser necesario se debe organizar una rueda de prensa. Y se soporta con:
1. CM-CE-FT-01 V1 MONITOREO MEDIOS COMUNITARIOS DE COMUNICACIÓN ABRIL  2024
2. CM-CE-FT-02 V2 MONITOREO MEDIOS MASIVOS DE COMUNICACIÓN DE ABRIL 2024
3. La primera línea registra en el análisis lo siguiente: Durante abril se consolidó la matriz de medios masivos y la matriz de medios comunitarios de comunicación, con un registro de 73 notas positivas y 9 notas negativas, sumatorio total de las dos matrices. Es importante resaltar que hubo nueve notas negativas durante abril, esto debido a un vídeo subido en redes sociales donde se mostraba a colaboradores de la entidad y en donde se presumía estaban realizando rituales de santería, es importante resaltar que para contrarrestar esta información y no dejar que se materializara el riesgo, se realizó un comunicado de prensa donde se informó a en general que el vídeo daba cuenta del abordaje con las comunidades étnicas, reconociendo y visibilizando los saberes, las prácticas y expresiones culturales desde la cosmovisión, el pensamiento y la espiritualidad indígena, integrando la medicina tradicional con la medicina ancestral, en ningún momento obedeciendo a un acto de santería.
Validadas las evidencias cumplen con el requerimiento del riesgo “Posibilidad de afectación reputacional y económica por entregar dádiva o beneficio a medios de comunicación, debido a falta de información en los canales de comunicación de la Subred Sur, no reportar las noticias negativas encontradas en los monitoreos y no responder a las solicitudes de los medios de comunicación” para este periodo.
</t>
  </si>
  <si>
    <t>SEGUIMIENTO TERCERA LINEA DE DEFENSA
El proceso definió tres controles para mitigar el riesgo durante la vigencia 2024, con sus correspondientes evidencias:
2. El profesional especializado de comunicación externa consolida en la matriz de monitoreo de medios masivos y comunitarios de comunicación la información registrada por el personal disponible del monitoreo semanal las evidencias de los impactos positivos y negativos e informa de inmediato la ocurrencia de impactos negativos que puedan generar afectación importante en la reputación institucional. En caso de que se presente una situación negativa de alto impacto se debe generar comunicado de prensa y de ser necesario se debe organizar una rueda de prensa.
Evidencias:
-Matriz de monitoreo de medios masivos de comunicación
-Matriz de monitoreo de medios comunitarios de comunicación
En concordancia con la segunda línea de defensa, se validan los soportes definidos por el proceso y la no afectación de la imagen institucional.
Se da un cumplimiento del 25%, correspondiente al mes de marzo de 2024.</t>
  </si>
  <si>
    <t>No responder a las solicitudes de los medios de comunicación.</t>
  </si>
  <si>
    <t>-Boletín 
-Comunicado oficial</t>
  </si>
  <si>
    <t>Durante abril se realizó 1 boletín de prensa para responder a 9 notas negativas, esto debido a un vídeo subido en redes sociales donde se mostraba a colaboradores de la entidad y en donde se presumía estaban realizando rituales de santería, es importante resaltar que para contrarrestar esta información y no dejar que se materializara el riesgo, se realizó un comunicado de prensa donde se informó a en general que el vídeo daba cuenta del abordaje con las comunidades étnicas, reconociendo y visibilizando los saberes, las prácticas y expresiones culturales desde la cosmovisión, el pensamiento y la espiritualidad indígena, integrando la medicina tradicional con la medicina ancestral, en ningún momento obedeciendo a un acto de santería. 
Además, se trabajó fuertemente en Freepress para fortalecer los temas enviados a medios masivos y comunitarios de comunicación anteriormente, como, por ejemplo, nota que destaca al Hospital El Tunal como único en la red pública con tratamiento de trombectomía mecánica a pacientes con ACV, esto contribuyó a mantener una imagen positiva y a sumar apariciones en diferentes medios de comunicación.</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</si>
  <si>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 El profesional especializado de comunicación externa redacta los boletines o comunicados de prensa para informar a los medios externos sobre las noticias y actividades que se generan en la Subred Sur. Documento: PECO. Si la noticia que se presenta lo requiere se organiza una rueda de prensa para suministrar información a los medios de comunicación. y se soporta con:
1. COMUNICADO DE PRENSA DEL Bogotá D. C., 19 de abril de 2024. Frente a un video que está circulando en redes sociales, - Comunicado para contrarrestar notas negativas 
- COMUNICADO DE PRENSA DEL “HOSPITAL EL TUNAL ÚNICO EN LA RED PUBLICA EN TRATAMIENTO DE TROMBECTOMÍA MECÁNICA A PACIENTES CON ACV
2. La primera línea registra en el análisis lo siguiente:” Durante abril se realizó 1 boletín de prensa para responder a 9 notas negativas, esto debido a un vídeo subido en redes sociales donde se mostraba a colaboradores de la entidad y en donde se presumía estaban realizando rituales de santería, es importante resaltar que para contrarrestar esta información y no dejar que se materializara el riesgo, se realizó un comunicado de prensa donde se informó a en general que el vídeo daba cuenta del abordaje con las comunidades étnicas, reconociendo y visibilizando los saberes, las prácticas y expresiones culturales desde la cosmovisión, el pensamiento y la espiritualidad indígena, integrando la medicina tradicional con la medicina ancestral, en ningún momento obedeciendo a un acto de santería.
Además, se trabajó fuertemente en Freepress para fortalecer los temas enviados a medios masivos y comunitarios de comunicación anteriormente, como, por ejemplo, nota que destaca al Hospital El Tunal como único en la red pública con tratamiento de trombectomía mecánica a pacientes con ACV, esto contribuyó a mantener una imagen positiva y a sumar apariciones en diferentes medios de comunicación.” 
Validadas las evidencias cumplen con el requerimiento del riesgo “Posibilidad de afectación reputacional y económica por entregar dádiva o beneficio a medios de comunicación, debido a falta de información en los canales de comunicación de la Subred Sur, no reportar las noticias negativas encontradas en los monitoreos y no responder a las solicitudes de los medios de comunicación.
</t>
  </si>
  <si>
    <t>SEGUIMIENTO TERCERA LINEA DE DEFENSA
El proceso definió tres controles para mitigar el riesgo durante la vigencia 2024, con sus correspondientes evidencias:
3. El profesional especializado de comunicación externa redacta los boletines o comunicados de prensa para informar a los medios externos sobre las noticias y actividades que se generan en la Subred Sur. Documento: PECO. Si la noticia que se presenta lo requiere se organiza una rueda de prensa para suministrar información a los medios de comunicación.
Evidencias:
-Boletín
-Comunicado oficial
Se validan los soportes definidos por el proceso y revisados por la segunda línea de defensa, teniendo en cuenta que en el mes de marzo no se realizaron boletines de prensa para responder a notas negativas, ya que se implementaron diferentes estrategias dirigidas a mantener una imagen positiva de la institución.
Se da un cumplimiento del 25%, correspondiente al mes de marzo de 2024.</t>
  </si>
  <si>
    <t>RCO-CIN-24</t>
  </si>
  <si>
    <t>RCO-CIN-24 Posibilidad de afectación económica y reputacional por recibir o solicitar dadivas o beneficio a nombre propio o para terceros con el fin de omitir, modificar o consignar información sesgada en los informes generados por control interno, debido a falta de ética por parte de los involucrados en el procedimiento y conflicto de intereses.</t>
  </si>
  <si>
    <t>Falta de ética por parte de los involucrados en el procedimiento y conflicto de intereses.</t>
  </si>
  <si>
    <t>1.Falta de ética por parte de los involucrados en el procedimiento y conflicto de intereses.</t>
  </si>
  <si>
    <t>Recibir o solicitar dadivas o beneficio a nombre propio o para terceros con el fin de omitir, modificar o consignar información sesgada en los informes generados por control interno,</t>
  </si>
  <si>
    <t>https://sgi.almeraim.com/sgi/secciones/?a=procesos&amp;option=editarEventoRiesgo&amp;eventotipoid=3
PLAN DE CONTINGENCIA
1. Identificación del Caso y recopilación de evidencia. 
2. Realización de acta de mesa de trabajo con los participantes jefe de oficina y auditor relacionado con el asunto.
3.Comunicar al comité de Coordinación de control interno, el caso materializado, a fin de tomar las decisiones correspondientes, respecto de escalar los conflictos de intereses que afecten el desarrollo de las auditorias.</t>
  </si>
  <si>
    <t>Riesgo Soborno</t>
  </si>
  <si>
    <t>Económico y Reputacional</t>
  </si>
  <si>
    <t>1. Deterioro de la imagen y credibilidad del equipo de control interno de la entidad
2. Pérdidas económicas en la entidad</t>
  </si>
  <si>
    <t>JEFE DE OFICINA (Oficina De Control Interno)</t>
  </si>
  <si>
    <t>-Acta reunión Interna
-Diligenciamiento del formato CIN-FT-01
-Correo electronico</t>
  </si>
  <si>
    <t>2024-03-11</t>
  </si>
  <si>
    <t>33.33%</t>
  </si>
  <si>
    <t>Seguimiento Primera Línea de Defensa - 
De acuerdo a la Resolución No 271 del día 18 de marzo de 2024, que informa sobre la reubicación del Profesional Universitario Dionel Prada Esquinas, en la Oficina de Control Interno a partir del día miércoles 20 de marzo de 2024, se realizó reunión para socializar al colaborador en mención, temas claves y aspectos relevantes del CÓDIGO DE ÉTICA AUDITOR INTERNO CIN-OD-01 V4 y - CIN-OD-02 V2 ESTATUTO DE AUDITORIA OCI. Teniendo en cuenta que el funcionario inicia actividades en esta oficina, pero no cuenta con formación como auditor, realizará acompañamiento a las actividades de auditoría que desempeñan los dos contratistas, a fin de lograr entrenamiento en labor mencionada. 
Adicionalmente, mediante convocatoria recibida de parte de la Contraloría General de la Republica, el profesional, se encuentra realizando el curso de PROGRAMA DE CERTIFICACIÓN AUDITORES 2024.
Se anexan soportes de declaración de compromiso ético y el acta de socialización correspondiente.</t>
  </si>
  <si>
    <t>2024-03-12</t>
  </si>
  <si>
    <t>33.32%</t>
  </si>
  <si>
    <t>VELASQUEZ CANO JESUS DAVID</t>
  </si>
  <si>
    <t xml:space="preserve">
El proceso definió un control para mitigar el riesgo durante la vigencia del 2024, con sus correspondientes evidencias. Para el primer control :
1. El jefe de control interno liderará una vez al semestre o mediante ingreso de nuevos colaboradores al proceso o modificación al mismo, una reunión interna con el equipo para socializar el código de ética del auditor; producto del ejercicio anterior, los servidores públicos del área, firman la declaración del compromiso ético del auditor interno CIN-FT-01, con el fin de verificar su conocimiento y comprensión de los comportamientos que deben regir su actuación. En el evento que dicho comité no se realice y por lo tanto no se firme la declaración, se procederá a subsanar esta omisión dejando constancia de este procedimiento en correo electrónico remitido por el jefe de Control interno.
El proceso informa que, para la ejecución de este control, continua con los profesionales: Dra. María de la Cruz Terán Álvarez, Dr. Andrés Felipe Cepeda, los cuales ya cuentan con el formato CIN - FT -01 Declaración de compromiso Ético del Auditor interno. Se adjunta Acta de Socialización de fecha 2 de febrero de 2024, con los temas socialización Código ética y estatuto auditoría.
Al momento del seguimiento, no ha ingresado ni funcionario, ni contratista con corte a Marzo 2024.
Desde la segunda línea de defensa se verifican los soportes definidos por el proceso:
- Soportes de declaración de compromiso ético y el acta de socialización correspondiente: ACTA DE REUNION RIESGO CORRUPCIÓN, COMPROMISO FELIPE CEPEDA, DECLARACIÓN DEL COMPROMISO ETICO MARIA TERAN.
Ya que para este periodo no hubo ingreso de nuevos colaboradores al proceso, no se requirió reunión interna con el equipo para socializar el código de ética del auditor, ni correo electrónico.
De acuerdo a lo manifestado por el proceso y los soportes presentados, el riesgo no se materializó en el periodo reportado.</t>
  </si>
  <si>
    <t>2024-05-07</t>
  </si>
  <si>
    <t>8.33%</t>
  </si>
  <si>
    <t>SEGUIMIENTO TERCERA LINEA -
El control opera como está diseñado y es efectivo frente al cumplimiento de los objetivos y para evitar la materialización del riesgo.</t>
  </si>
  <si>
    <t>Control Interno Disciplinario</t>
  </si>
  <si>
    <t>RCO-CID-23</t>
  </si>
  <si>
    <t>RCO-CID-23 Posibilidad de afectación económica y reputacional por toma de decisiones contraria a la ley en beneficio propio o de un tercero, debido a omisión intencional en el seguimiento de control de términos de las etapas procesales y/o evaluación tardía intencional de las etapas procesales.</t>
  </si>
  <si>
    <t>Omisión intencional en el seguimiento de control de términos de las etapas procesales
Evaluación tardía intencional de las etapas procesales.</t>
  </si>
  <si>
    <t>1. Omisión intencional en el seguimiento de control de términos de las etapas procesales 
2. Evaluación tardía intencional de las etapas procesales.</t>
  </si>
  <si>
    <t>Toma de decisiones contraria a la ley en beneficio propio o de un tercero</t>
  </si>
  <si>
    <t>Acreditación</t>
  </si>
  <si>
    <t>https://sgi.almeraim.com/sgi/secciones/?a=procesos&amp;option=editarEventoRiesgo&amp;eventotipoid=3
PLAN DE CONTINGENCIA 
En caso de materialización del riesgo:
1. se deberá implementar plan de mejoramiento en el cual se supere la posible contingencia
2. se evaluará las consecuencias reputacionales y procesales por toma de decisión contraria a la ley 
3. se evaluarán medidas de control para no repetición.</t>
  </si>
  <si>
    <t>1.Quejas secundarias por mora en el tramite del proceso disciplinario.
2.Continuidad o Reiteración de la presunta falta investigada.
3.Deterioro de la imagen del proceso.
4.Investigaciones y sanciones
5.Impunidad en la conducta</t>
  </si>
  <si>
    <t>JEFE DE OFICINA (Oficina De Control Interno Disciplinario)</t>
  </si>
  <si>
    <t>-Acta de Reunión</t>
  </si>
  <si>
    <t>2024-01-31</t>
  </si>
  <si>
    <t>2024-02-13</t>
  </si>
  <si>
    <t>CELIS REINA RODOLFO, LOPEZ PIMIENTO SANDRA</t>
  </si>
  <si>
    <t>SEGUIMIENTO
OBSERVACION 1ª LINEA:
En reunión programada por la Oficina de Control Disciplinario Interno para los meses de enero, febrero y marzo de 2024, se verificó que ningún proceso se encontraba vencido y que las gestiones y cumplimiento de términos se desarrollaron satisfactoriamente por los profesionales, actividad verificada por la Jefe de Oficina.
De conformidad con informe periódico rendido por profesionales a la jefe de Oficina, para los meses de enero, febrero y marzo de 2024, se adoptaron decisiones con cumplimiento de requisitos legales y de transparencia en los 214 procesos activos para la fecha de corte del informe.
Se anexa soporte de acta de reunión correspondientes a los meses de enero, febrero y marzo de 2024.</t>
  </si>
  <si>
    <t>2024-04-30</t>
  </si>
  <si>
    <t>CELIS REINA RODOLFO</t>
  </si>
  <si>
    <t>2024-03-01</t>
  </si>
  <si>
    <t>MONITOREO 
El proceso definió dos controles para mitigar el riesgo durante la vigencia del 2024, con sus correspondientes evidencias. Para el primer control :
1. La jefe de Oficina de Control Interno Disciplinario en reunión mensual revisa el cumplimiento de términos de los procesos, acorde a plazos establecidos en la ley, para evitar vencimientos intencionales.
El proceso informa que, en reunión programada por la Oficina de Control Disciplinario Interno para los meses de enero, febrero y marzo de 2024, se verificó que ningún proceso se encontraba vencido y que las gestiones y cumplimiento de términos se desarrollaron satisfactoriamente por los profesionales, actividad verificada por la Jefe de Oficina.
De conformidad con informe periódico rendido por profesionales a la jefe de Oficina, para los meses de enero, febrero y marzo de 2024, se adoptaron decisiones con cumplimiento de requisitos legales y de transparencia en los 214 procesos activos para la fecha de corte del informe.
Desde la segunda línea de defensa se validan los siguientes soportes presentados por el proceso:
-Actas de reunión : Se revisan actas de los meses de enero, febrero y marzo de 2024, en las que se verificó que durante el periodo no se ha configurado mora en la evaluación de actuaciones y se ha realizado actualización y seguimiento de base de datos con el fin de dar estricto cumplimiento a los términos de ley, para evitar vencimientos intencionales.
Se observo que para efectos de las actas, mencionan que para la matriz de riesgos se tiene:
- Riesgo, vencimiento de términos: Conforme a informe rendido por profesionales del Despacho, se encuentra adherencia a los términos de ley en los procesos disciplinarios vigentes que cursan en la Oficina de Control Disciplinario Interno.
- Riesgo, nulidades procesales: Para el mes de enero de 2024, no se presentaron actuaciones contrarias a la ley disciplinaria y que fuera óbice para decretar nulidades procesales.
- Riesgo, violación de reserva legal: Se realiza verificación de cumplimiento al acuerdo de confidencialidad por parte de los profesionales y auxiliar del Despacho y a la fecha no se ha configurado tratamiento inadecuado de la información ni deficiente gestión de correspondencia que representara violación en la reserva legal de procesos disciplinarios.
- Riesgo, Omisión intencional de toma de decisiones en beneficio propio o de tercero: Para el presente periodo no se ha configurado mora en la evaluación de actuaciones y se ha realizado actualización y seguimiento de base de datos con el fin de dar estricto cumplimiento a los términos de ley.
De acuerdo a lo manifestado por el proceso y los soportes presentados, el riesgo no se materializó en el periodo reportado</t>
  </si>
  <si>
    <t>Planeación</t>
  </si>
  <si>
    <t>0%</t>
  </si>
  <si>
    <t>ASTRID MARCELA MENDEZ CHAPARRO, PRADA ESQUINAS DIONEL</t>
  </si>
  <si>
    <t>MONITOREO
El proceso definió dos controles para mitigar el riesgo durante la vigencia del 2024, con sus correspondientes evidencias. Para el segundo control :
2. La jefe de Oficina de Control Interno Disciplinario realiza reunión mensual donde verifica que los abogados realizan la evaluación de las etapas dentro de los términos procesales, para evitar decisiones contrarias a la ley.
El proceso informa que, en reunión programada por la Oficina de Control Disciplinario Interno para los meses de enero, febrero y marzo de 2024, se verificó que ningún proceso se encontraba vencido y que las gestiones y cumplimiento de términos se desarrollaron satisfactoriamente por los profesionales, actividad verificada por la Jefe de Oficina.
De conformidad con informe periódico rendido por profesionales a la jefe de Oficina, para los meses de enero, febrero y marzo de 2024, se adoptaron decisiones con cumplimiento de requisitos legales y de transparencia en los 214 procesos activos para la fecha de corte del informe.
Desde la segunda línea de defensa se validan los siguientes soportes presentados por el proceso:
-Acta de Reunión: Se revisan actas de los meses de enero, febrero y marzo de 2024, en las que se verificó que los abogados realizaron evaluación de procesos dentro de sus respectivas actuaciones y se encuentra adherencia a los términos de ley en los procesos disciplinarios vigentes que cursan en la Oficina de Control Disciplinario Interno, para evitar vencimientos intencionales.
Se observo que para efectos de las actas, mencionan que para la matriz de riesgos se tiene:
- Riesgo, vencimiento de términos: Conforme a informe rendido por profesionales del Despacho, se encuentra adherencia a los términos de ley en los procesos disciplinarios vigentes que cursan en la Oficina de Control Disciplinario Interno.
- Riesgo, nulidades procesales: Para el mes de enero de 2024, no se presentaron actuaciones contrarias a la ley disciplinaria y que fuera óbice para decretar nulidades procesa-les.
- Riesgo, violación de reserva legal: Se realiza verificación de cumplimiento al acuerdo de confidencialidad por parte de los profesionales y auxiliar del Despacho y a la fecha no se ha configurado tratamiento inadecuado de la información ni deficiente gestión de correspondencia que representara violación en la reserva legal de procesos disciplinarios.
- Riesgo, Omisión intencional de toma de decisiones en beneficio propio o de tercero: Para el presente periodo no se ha configurado mora en la evaluación de actuaciones y se ha realizado actualización y seguimiento de base de datos con el fin de dar estricto cumplimiento a los términos de ley.
De acuerdo a lo manifestado por el proceso y los soportes presentados, el riesgo no se materializó en el periodo reportado</t>
  </si>
  <si>
    <t>Direccionamiento Estratégico</t>
  </si>
  <si>
    <t>RCO-DE-01</t>
  </si>
  <si>
    <t>RCO-DE-01 Posibilidad de afectación económica y reputacional por sanciones e investigaciones al recibir o solicitar dádivas, beneficios a nombre propio o de terceros por favorecimiento en la evaluación técnica de contratos de ventas de servicios de salud, debido a la omisión y/o modificación de los criterios habilitantes definidos en las tarifas a contratar del estudio de oferta y demanda, la etapa precontractual de la negociación y falencias en el seguimiento de la supervisión contractual</t>
  </si>
  <si>
    <t>Omisión y/o modificación de los criterios habilitantes definidos en las tarifas a contratar del estudio de oferta y demanda
La etapa precontractual de la negociación
Falencias en el seguimiento de la supervisión contractual</t>
  </si>
  <si>
    <t>1. Omisión y/o modificación de los criterios habilitantes definidos en las tarifas a contratar del estudio de oferta y demanda
2. la etapa precontractual de la negociación
3. falencias en el seguimiento de la supervisión contractual</t>
  </si>
  <si>
    <t>Sanciones e investigaciones al recibir o solicitar dádivas, beneficios a nombre propio o de terceros por favorecimiento en la evaluación técnica de contratos de ventas de servicios de salud.</t>
  </si>
  <si>
    <t>https://sgi.almeraim.com/sgi/secciones/?a=procesos&amp;option=editarEventoRiesgo&amp;eventotipoid=3
PLAN DE CONTINGENCIA
1. El líder del proceso de Direccionamiento Estratégico informa a través de oficio y por ORFEO a la Gerencia informando la presunción de favorecimiento a un tercero en la evaluación de criterios habilitantes para realizar seguimiento de los hechos. 
2. Ya recibido por la Gerencia, procede a realizar el seguimiento y remite junto con todos los documentos contractuales al proceso de Jurídica para que se ejecute lo pertinente. 
NOTA: 1, En caso de que el hecho sea detectado durante el proceso de evaluación se comunica al proceso de Gerencia para que se reverse el proceso de Contratación.</t>
  </si>
  <si>
    <t>Fraude Externo</t>
  </si>
  <si>
    <t>- Investigaciones penales, fiscales, disciplinarias, procesos sancionatorios por parte de los organismos de control
- Pérdida de la credibilidad e imagen institucional 
- Incumplimiento de la Planeación Estratégica y Plan de Desarrollo Institucional.</t>
  </si>
  <si>
    <t>3. El líder de mercadeo trimestralmente con el cronograma realiza seguimiento a la ejecución de los contratos.</t>
  </si>
  <si>
    <t>Falencias en el seguimiento de la supervisión contractual</t>
  </si>
  <si>
    <t>JEFE DE OFICINA ASESORA  DESARROLLO INSTITUCIONAL (Oficina Asesora Desarrollo institucional)</t>
  </si>
  <si>
    <t>- Actas de seguimiento contractual</t>
  </si>
  <si>
    <t>Seguimiento Primera Línea de Defensa</t>
  </si>
  <si>
    <t>33%</t>
  </si>
  <si>
    <t>MUÑOZ BELTRAN LUZ STELLA, POLANIA AGUILLON GLORIA LIBIA</t>
  </si>
  <si>
    <t xml:space="preserve">ACTIVIDADES SEGUIMINETO CONRTRACTUAL 
A continuación se envía las actas de seguimiento realizadas a los contratos vigentes, cabe resaltar que las supervisiones se programan cada tres meses y /o seis meses con los diferentes pagadores (técnico operativo y financiero)  de tal manera los seguimientos no se encuentran al mes vigente. 
Soporte supervisiones de algunos contratos (Capital salud EPS y Asmet Salud) </t>
  </si>
  <si>
    <t>2024-05-14</t>
  </si>
  <si>
    <t>MUÑOZ BELTRAN LUZ STELLA</t>
  </si>
  <si>
    <t>Monitoreo Segunda Línea de Defensa</t>
  </si>
  <si>
    <t>2024-02-27</t>
  </si>
  <si>
    <t xml:space="preserve">TERCER CONTROL
SEGUIMIENTO 2ª LINEA DE DEFENSA 
Para este periodo se realiza seguimiento y monitoreo de segunda línea de defensa donde se revisan los análisis y soportes que respaldan la actividad de control cargados por la primera línea de defensa:
Para la actividad de control 3. El líder de mercadeo trimestralmente con el cronograma realiza seguimiento a la ejecución de los contratos. Y se soporta con:
1. Actas de seguimiento contractual
- Acta del 24 de enero 2024 – ASMET SALUD
- Acta informe de supervisión Contrato No. CS-AS-002-2023
- Acta informe de supervisión Contrato No. CS-AS-006-2023
- Acta informe de supervisión Contrato No. CS-AS-012-2023
2.La primera línea de defensa registra en el análisis “ACTIVIDADES SEGUIMINETO CONRTRACTUAL ABRIL 2024
A continuación se envía las actas de seguimiento realizadas a los contratos vigentes, cabe resaltar que las supervisiones se programan cada tres meses y /o seis meses con los diferentes pagadores (técnico operativo y financiero) de tal manera los seguimientos no se encuentran al mes vigente.
Soporte supervisiones de algunos contratos (Capital salud EPS y Asmet Salud)
Validadas las evidencias cumplen con el requerimiento del riesgo “RCO-DE-01 Posibilidad de afectación económica y reputacional por sanciones e investigaciones al recibir o solicitar dádivas, beneficios a nombre propio o de terceros por favorecimiento en la evaluación técnica de contratos de ventas de servicios de salud, debido a la omisión y/o modificación de los criterios habilitantes definidos en las tarifas a contratar del estudio de oferta y demanda, la etapa precontractual de la negociación y falencias en el seguimiento de la supervisión contractual.”. para este periodo.
</t>
  </si>
  <si>
    <t>Evaluación Tercera Línea de Defensa</t>
  </si>
  <si>
    <t>SEGUIMIENTO TERCERA LINEA DE DEFENSA
El proceso definió tres controles para mitigar el riesgo durante la vigencia 2024, con sus correspondientes evidencias:
3. El líder de mercadeo trimestralmente con el cronograma realiza seguimiento a la ejecución de los contratos.
Evidencias:
- Actas de seguimiento contractual.
El proceso no adjunta la evidencia definida (actas de seguimiento contractual), en su lugar presenta la matriz de contratación 2024, que es validada por la segunda línea de defensa. En este sentido, se recomienda presentar el soporte definido o modificar en la identificación del riesgo, la evidencia de la actividad de control. 
Se da un cumplimiento del 25%, correspondiente al mes de marzo de 2024.</t>
  </si>
  <si>
    <t>2024-04-19</t>
  </si>
  <si>
    <t>1. El líder de mercadeo anualmente realiza el Plan de Ventas y tarifas institucionales de acuerdo al estudio de costos e incrementos que por normatividad establece las Entidades de control.</t>
  </si>
  <si>
    <t>Omisión y/o modificación de los criterios habilitantes definidos en las tarifas a contratar del estudio de oferta y demanda</t>
  </si>
  <si>
    <t>- Documento de Plan de Ventas, Tarifas e incrementos</t>
  </si>
  <si>
    <t>Seguimiento de Primera Línea de defensa</t>
  </si>
  <si>
    <t>2024-02-12</t>
  </si>
  <si>
    <t>30%</t>
  </si>
  <si>
    <t>SEGUIMIENTO 2ª LINEA DE DEFENSA 
Para este periodo se realiza seguimiento y monitoreo de segunda línea de defensa donde se revisan los análisis y soportes que respaldan la actividad de control cargados por la primera línea de defensa:
Para la actividad de control 1. El líder de mercadeo anualmente realiza el Plan de Ventas y tarifas institucionales de acuerdo al estudio de costos e incrementos que por normatividad establece las Entidades de control. Y se soporta con:
1. Documento de Plan de Ventas, Tarifas e incrementos (anual)
OBSERVACION
Se le solicita al proceso ampliar la información respecto al documento de Plan de Ventas, a pesar de la actividad de control que la periodicidad es anual para el control “El líder de mercadeo anualmente realiza el Plan de Ventas y tarifas institucionales de acuerdo al estudio de costos e incrementos que por normatividad establece las Entidades de control”
2. Correos:
- 02/04/2024: Enviado desde Costos a Líder Mercadeo remitiendo estudio de costos del estudio de la tromboelastografia.
- 19/04/2024: Enviado Desde Costos a Líder Mercadeo reportando ejercicio realizado con las cuatro subredes de servicios de salud.
- 23/04/2024: Enviado Desde Costos a Líder Mercadeo remite costos de los servicios solicitados, base para la construcción de la negociación de tarifas con la EPS FAMISANAR
- 30/04/2024: Enviado Desde Costos a Líder Mercadeo remite base con los costos de los procedimientos solicitados EPS COOSALUD
3. La primera línea de defensa registra en el análisis lo siguiente: “Es de aclarar que el Plan de Ventas es una proyección que realiza el referente del Subproceso de Mercadeo cada vigencia, lo que realizamos cada mes es el seguimiento a los cambios de normatividad lineamientos y directrices de la SDS y/o Ministerio de Salud y Protección Social, de tal manera lo que realiza el subproceso es verificar y solicitar a costos apoyo en la actualización de los mismos para negociar y actualizar tarifas con los diferentes pagadores y dar lineamiento en la parametrización del sistema.
Para esto se adjuntó el soporte de solicitudes y respuestas del grupo costos, proyección de plan de ventas por pagador 2024
Validadas las evidencias cumplen con OBSERVACIÓN el requerimiento del riesgo “Posibilidad de afectación económica y reputacional por sanciones e investigaciones al recibir o solicitar dádivas, beneficios a nombre propio o de terceros por favorecimiento en la evaluación técnica de contratos de ventas de servicios de salud, debido a la omisión y/o modificación de los criterios habilitantes definidos en las tarifas a contratar del estudio de oferta y demanda, la etapa precontractual de la negociación y falencias en el seguimiento de la supervisión contractual.”. para este periodo</t>
  </si>
  <si>
    <t>Monitoreo de Segunda Línea de defensa</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</si>
  <si>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 1. El líder de mercadeo anualmente realiza el Plan de Ventas y tarifas institucionales de acuerdo al estudio de costos e incrementos que por normatividad establece las Entidades de control. Y se soporta con:
1. Documento de Plan de Ventas, Tarifas e incrementos (anual)
OBSERVACION
Se le solicita al proceso ampliar la información respecto al documento de Plan de Ventas, a pesar de la actividad de control que la periodicidad es anual para el control “El líder de mercadeo anualmente realiza el Plan de Ventas y tarifas institucionales de acuerdo al estudio de costos e incrementos que por normatividad establece las Entidades de control”
2. Correos:
- 02/04/2024: Enviado desde Costos a Líder Mercadeo remitiendo estudio de costos del estudio de la tromboelastografia.
- 19/04/2024: Enviado Desde Costos a Líder Mercadeo reportando ejercicio realizado con las cuatro subredes de servicios de salud.
- 23/04/2024: Enviado Desde Costos a Líder Mercadeo remite costos de los servicios solicitados, base para la construcción de la negociación de tarifas con la EPS FAMISANAR
- 30/04/2024: Enviado Desde Costos a Líder Mercadeo remite base con los costos de los procedimientos solicitados EPS COOSALUD
3. La primera línea de defensa registra en el análisis lo siguiente: “Es de aclarar que el Plan de Ventas es una proyección que realiza el referente del Subproceso de Mercadeo cada vigencia, lo que realizamos cada mes es el seguimiento a los cambios de normatividad lineamientos y directrices de la SDS y/o Ministerio de Salud y Protección Social, de tal manera lo que realiza el subproceso es verificar y solicitar a costos apoyo en la actualización de los mismos para negociar y actualizar tarifas con los diferentes pagadores y dar lineamiento en la parametrización del sistema.
Para esto se adjuntó el soporte de solicitudes y respuestas del grupo costos, proyección de plan de ventas por pagador 2024
Validadas las evidencias cumplen con OBSERVACIÓN el requerimiento del riesgo “Posibilidad de afectación económica y reputacional por sanciones e investigaciones al recibir o solicitar dádivas, beneficios a nombre propio o de terceros por favorecimiento en la evaluación técnica de contratos de ventas de servicios de salud, debido a la omisión y/o modificación de los criterios habilitantes definidos en las tarifas a contratar del estudio de oferta y demanda, la etapa precontractual de la negociación y falencias en el seguimiento de la supervisión contractual.”. para este periodo
</t>
  </si>
  <si>
    <t>Evaluación de tercera Línea de defensa</t>
  </si>
  <si>
    <t>SEGUIMIENTO TERCERA LINEA DE DEFENSA 
El proceso definió tres controles para mitigar el riesgo durante la vigencia 2024, con sus correspondientes evidencias:
1. El líder de mercadeo anualmente realiza el Plan de Ventas y tarifas institucionales de acuerdo al estudio de costos e incrementos que por normatividad establece las Entidades de control.
Evidencias:
- Documento de Plan de Ventas, Tarifas e incrementos.
Si bien, no se adjunta el plan de ventas, tarifas e incrementos, se validan los soportes presentados por el proceso y revisados por la segunda línea de defensa, teniendo en cuenta que estas evidencias dan cuenta del proceso para su construcción. Sin embargo, es importante definir, en qué periodo del año, se debe presentar el documento definitivo, para evitar la materialización del riesgo.
Se da un cumplimiento del 25%, correspondiente al mes de marzo de 2024.</t>
  </si>
  <si>
    <t>2. El líder de mercadeo realiza trimestralmente la presentación de las propuestas de sostenibilidad a Comité Directivo y Junta Directiva para su validación y aprobación con la cual se procede a la negociación con los diferentes pagadores en la etapa precontractual</t>
  </si>
  <si>
    <t>La etapa precontractual de la negociación</t>
  </si>
  <si>
    <t>- Presentaciones, Acuerdos Actas de Negociación</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</si>
  <si>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 2. El líder de mercadeo realiza trimestralmente la presentación de las propuestas de sostenibilidad a Comité Directivo y Junta Directiva para su validación y aprobación con la cual se procede a la negociación con los diferentes pagadores en la etapa precontractual Y se soporta con:
1. Presentaciones, Acuerdos Actas de Negociación
-	Presentación de Tarifas Institucionales 2024
OBSERVACION: Se le solicita a la primera línea de defensa aportar evidencia de actas de negociación para el periodo 
Correos: 
- 02/04/2024: Enviado desde Costos a Líder Mercadeo remitiendo estudio de costos del estudio de la tromboelastografia. 
- 19/04/2024: Enviado Desde Costos a Líder Mercadeo reportando ejercicio realizado con las cuatro subredes de servicios de salud.
- 23/04/2024: Enviado Desde Costos a Líder Mercadeo remite costos de los servicios solicitados, base para la construcción de la negociación de tarifas con la EPS FAMISANAR 
- 30/04/2024: Enviado Desde Costos a Líder Mercadeo remite base con los costos de los procedimientos solicitados EPS COOSALUD 
2. La primera línea de defensa registra en el análisis lo siguiente: El Subproceso de Mercadeo a partir del Plan de ventas de cada vigencia propone unas tarifas institucionales para priorizar la atención de los colaboradores y sus familiar así como al usuario particular para lo cual se tiene listo el aval de la junta directiva para parametrizare en el sistema.
Es importante aclarar que estas tarifas solo son avalas por la Junta de la Subred Sur y mientras este trámite se surge trabajamos de la mano con el subproceso de costos para formalizar paquetes de atención para la oferta a los pagadores.
Adjunto el soporte de presentación que realizamos para las tarifas de consulta externa, laboratorio e imagenología y la solicitud al grupo de costos
Validadas las evidencias cumplen con OBSERVACION el requerimiento del riesgo “RCO-DE-01 Posibilidad de afectación económica y reputacional por sanciones e investigaciones al recibir o solicitar dádivas, beneficios a nombre propio o de terceros por favorecimiento en la evaluación técnica de contratos de ventas de servicios de salud, debido a la omisión y/o modificación de los criterios habilitantes definidos en las tarifas a contratar del estudio de oferta y demanda, la etapa precontractual de la negociación y falencias en el seguimiento de la supervisión contractual.”. para este periodo.
</t>
  </si>
  <si>
    <t>SEGUIMIENTO 2ª LINEA DE DEFENSA 
Para este periodo se realiza seguimiento y monitoreo de segunda línea de defensa donde se revisan los análisis y soportes que respaldan la actividad de control cargados por la primera línea de defensa:
Para la actividad de control 2. El líder de mercadeo realiza trimestralmente la presentación de las propuestas de sostenibilidad a Comité Directivo y Junta Directiva para su validación y aprobación con la cual se procede a la negociación con los diferentes pagadores en la etapa precontractual Y se soporta con:
1. Presentaciones, Acuerdos Actas de Negociación
- Presentación de Tarifas Institucionales 2024
OBSERVACION: Se le solicita a la primera línea de defensa aportar evidencia de actas de negociación para el periodo
Correos:
- 02/04/2024: Enviado desde Costos a Líder Mercadeo remitiendo estudio de costos del estudio de la tromboelastografia.
- 19/04/2024: Enviado Desde Costos a Líder Mercadeo reportando ejercicio realizado con las cuatro subredes de servicios de salud.
- 23/04/2024: Enviado Desde Costos a Líder Mercadeo remite costos de los servicios solicitados, base para la construcción de la negociación de tarifas con la EPS FAMISANAR
- 30/04/2024: Enviado Desde Costos a Líder Mercadeo remite base con los costos de los procedimientos solicitados EPS COOSALUD
2. La primera línea de defensa registra en el análisis lo siguiente: El Subproceso de Mercadeo a partir del Plan de ventas de cada vigencia propone unas tarifas institucionales para priorizar la atención de los colaboradores y sus familiar así como al usuario particular para lo cual se tiene listo el aval de la junta directiva para parametrizare en el sistema.
Es importante aclarar que estas tarifas solo son avalas por la Junta de la Subred Sur y mientras este trámite se surge trabajamos de la mano con el subproceso de costos para formalizar paquetes de atención para la oferta a los pagadores.
Adjunto el soporte de presentación que realizamos para las tarifas de consulta externa, laboratorio e imagenología y la solicitud al grupo de costos
Validadas las evidencias cumplen con OBSERVACION el requerimiento del riesgo “RCO-DE-01 Posibilidad de afectación económica y reputacional por sanciones e investigaciones al recibir o solicitar dádivas, beneficios a nombre propio o de terceros por favorecimiento en la evaluación técnica de contratos de ventas de servicios de salud, debido a la omisión y/o modificación de los criterios habilitantes definidos en las tarifas a contratar del estudio de oferta y demanda, la etapa precontractual de la negociación y falencias en el seguimiento de la supervisión contractual.”. para este periodo.</t>
  </si>
  <si>
    <t>Evaluación de Tercera Línea de defensa</t>
  </si>
  <si>
    <t>SEGUIMIENTO TERCERA LINEA DE DEFENSA
El proceso definió tres controles para mitigar el riesgo durante la vigencia 2024, con sus correspondientes evidencias:
2. El líder de mercadeo realiza trimestralmente la presentación de las propuestas de sostenibilidad a Comité Directivo y Junta Directiva para su validación y aprobación con la cual se procede a la negociación con los diferentes pagadores en la etapa precontractual.
Evidencias:
- Presentaciones, Acuerdos Actas de Negociación.
El proceso no realizó la presentación de las propuestas de sostenibilidad a Comité Directivo y Junta Directiva para su validación y aprobación, debido a la coyuntura del cambio de gerente, situación que aún no se ha definido. En este sentido, se entiende que el proceso se encuentra desarrollando tarifas sociales, que serán presentadas a la nueva gerencia de la Subred Sur. Si bien, no se adjuntan los soportes definidos por el proceso, los presentados son revisados y validados por la segunda línea de defensa, teniendo en cuenta que estas evidencias dan cuenta del proceso para su elaboración. Sin embargo, es importante presentar las propuestas de sostenibilidad a Comité Directivo y Junta Directiva para su validación y aprobación, para evitar la materialización del riesgo.
Se da un cumplimiento del 25%, correspondiente al mes de marzo de 2024.</t>
  </si>
  <si>
    <t>RCO-DE-02</t>
  </si>
  <si>
    <t>RCO-DE-02 Posibilidad de afectación económica y reputacional por sanciones e investigaciones al recibir o solicitar dádivas, beneficios a nombre propio o de terceros a favorecimiento en la evaluación técnica de contratos, debido a la omisión y modificación de los criterios habilitantes e inadecuada supervisión.</t>
  </si>
  <si>
    <t>Omisión y modificación de los criterios habilitantes
Inadecuada supervisión.</t>
  </si>
  <si>
    <t>1. Omisión y modificación de los criterios habilitantes
2. Inadecuada supervisión.</t>
  </si>
  <si>
    <t>Sanciones e investigaciones al recibir o solicitar dádivas, beneficios a nombre propio o de terceros a favorecimiento en la evaluación técnica de contratos,</t>
  </si>
  <si>
    <t>https://sgi.almeraim.com/sgi/secciones/?a=procesos&amp;option=editarEventoRiesgo&amp;eventotipoid=3
PLAN DE CONTINGENCIA
1. La Jefe de la Oficina de Desarrollo Institucional informa a través de oficio y por ORFEO al proceso de contratación comunicando la presunción de favorecimiento a un proveedor en la evaluación de criterios habilitantes para que realice el seguimiento de los hechos. 
2. Ya recibido por Contratación, procede a realizar el seguimiento y remite junto con todos los documentos contractuales al proceso de Juridica para que se ejecute lo pertinente. 
NOTA: 3. En caso de que el hecho sea detectado durante el proceso de evaluación se comunica al proceso de contratación para que se reverse el proceso de adjudicación.
4. La Jefe de la Oficina de Desarrollo Institucional asigna un nuevo evaluador de criterios habilitantes según el caso. 
5. Mensualmente se realizan seguimiento y control a la Matriz Físico Financiera, con cada una de las Facilitadoras que lideran los convenios.</t>
  </si>
  <si>
    <t>1. Pérdida en la calidad de bienes y servicios a contratar
2. Mayores costos para la adquisición de bienes y servicios a contratar
3. Investigación y sanciones de todo tipo
4. Pérdida de credibilidad
5. Investigación por parte de entes de control</t>
  </si>
  <si>
    <t>1. El referente de Fondo Desarrollo Local realiza mensualmente la verificación de los criterios habilitantes técnicos CO-CBS-FT-26, de experiencia CO-CBS-FT-25 y evaluación económica CO-CBS-FT-24 en los formatos institucionales basados en el estudio de mercado realizado por el profesional de Contratación asignado para esta gestión</t>
  </si>
  <si>
    <t>Omisión y modificación de los criterios habilitantes</t>
  </si>
  <si>
    <t>-Correos 
-Verificación de los criterios habilitantes técnicos CO-CBS-FT-26,de experiencia CO-CBS-FT-25 y evaluación económica CO-CBS-FT-24</t>
  </si>
  <si>
    <t>EDGAR DARIO RUIZ QUEMBA, POLANIA AGUILLON GLORIA LIBIA, RAMIREZ ARIAS JACKSON STEWAR</t>
  </si>
  <si>
    <t xml:space="preserve">1 SEGUIMIENTO EN PRIMERA LINEA DE DEFENSA.
En referencia al primer control de criterios, desde el Subproceso del FDL, se sigue el debido cumplimiento del proceso de contratación con Proveedores basados en un estudio de necesidad de mercado que es ejecutado por el área de contratación, posteriormente a este la publicación y participación del oferente, se evalúan los criterios habilitantes, de experiencia y la evaluación económica, siguiendo los parámetros de los formatos establecidos por la Institución, permitiendo mayor transparencia en la elección y contratación de Proveedores.
Con relación al mes de abril de 2024 teniendo en cuenta que solo se encuentra en ejecución para el fondo de desarrollo local de la Sub Red el convenio interadministrativo 006 de vigencia 2023 perteneciente a la Localidad de Tunjuelito, el cual no presento en este periodo ninguna contratación y por consiguiente no se realizó ningún criterio habilitante, de experiencia ni de evaluación económica.
</t>
  </si>
  <si>
    <t>EDGAR DARIO RUIZ QUEMBA</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</si>
  <si>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 El referente de Fondo Desarrollo Local realiza mensualmente la verificación de los criterios habilitantes técnicos CO-CBS-FT-26, de experiencia CO-CBS-FT-25 y evaluación económica CO-CBS-FT-24 en los formatos institucionales basados en el estudio de mercado realizado por el profesional de Contratación asignado para esta gestión. Y se soporta con:
1. Correos
-	
-	2. Verificación de los criterios habilitantes técnicos CO-CBS-FT-26,de experiencia CO-CBS-FT-25 y evaluación económica CO-CBS-FT-24:
Al respecto del monitoreo de las evidencias: La primera línea de defensa registra en el análisis lo siguiente: 1 SEGUIMIENTO EN PRIMERA LINEA DE DEFENSA.
En referencia al primer control de criterios, desde el Subproceso del FDL, se sigue el debido cumplimiento del proceso de contratación con Proveedores basados en un estudio de necesidad de mercado que es ejecutado por el área de contratación, posteriormente a este la publicación y participación del oferente, se evalúan los criterios habilitantes, de experiencia y la evaluación económica, siguiendo los parámetros de los formatos establecidos por la Institución, permitiendo mayor transparencia en la elección y contratación de Proveedores.
Con relación al mes de abril de 2024 teniendo en cuenta que solo se encuentra en ejecución para el fondo de desarrollo local de la Sub Red el convenio interadministrativo 006 de vigencia 2023 perteneciente a la Localidad de Tunjuelito, el cual no presento en este periodo ninguna contratación y por consiguiente no se realizó ningún criterio habilitante, de experiencia ni de evaluación económica.
Por lo tanto validadas las evidencias cumplen con el requerimiento del riesgo “Posibilidad de afectación económica y reputacional por sanciones e investigaciones al recibir o solicitar dádivas, beneficios a nombre propio o de terceros a favorecimiento en la evaluación técnica de contratos, debido a la omisión y modificación de los criterios habilitantes e inadecuada supervisión.” para este periodo.
</t>
  </si>
  <si>
    <t>2024-04-12</t>
  </si>
  <si>
    <t xml:space="preserve">SEGUIMIENTO TERCERA LINEA DE DEFENSA
El proceso definió tres controles para mitigar el riesgo durante la vigencia 2024, con sus correspondientes evidencias:
1. El referente de Fondo Desarrollo Local realiza mensualmente la verificación de los criterios habilitantes técnicos CO-CBS-FT-26, de experiencia CO-CBS-FT-25 y evaluación económica CO-CBS-FT-24 en los formatos institucionales basados en el estudio de mercado realizado por el profesional de Contratación asignado para esta gestión.
Evidencias:
-Correos
-Verificación de los criterios habilitantes técnicos CO-CBS-FT-26, de experiencia CO-CBS-FT-25 y evaluación económica CO-CBS-FT-24.
Se validan los soportes definidos por el proceso y revisados por la segunda línea de defensa.
Se da un cumplimiento del 25%, correspondiente al mes de marzo de 2024.
</t>
  </si>
  <si>
    <t>2024-04-16</t>
  </si>
  <si>
    <t>2. El profesional de Apoyo mensualmente registra en la matriz financiera las novedades de los contratos de persona natural y jurídica generados por cada uno de los convenios</t>
  </si>
  <si>
    <t>- Matriz Financiera</t>
  </si>
  <si>
    <t xml:space="preserve">2 MATRIZ FINANCIERA
Se anexa La Matriz financiera correspondiente al mes de abril donde se visualiza el único convenio interadministrativos vigente para este mes que es el 006 vigencia 2023 con corte al 16 de abril y contiene la ejecución del Talento Humano y proveedores, como también información de desembolsos, fecha de inicio, fecha de terminación, prorrogas y adiciones que el Convenio haya tenido, esta matriz se trabaja de manera conjunta con el área de Dirección Financiera, de tal manera que la información que reposa en estas es soportada por los pagos y certificaciones realizadas al Talento Humano y Proveedores, el valor total ejecutado permite una identificación oportuna y alerta del gasto que se tiene cada vez que son revisadas, lo que quiere decir que el control es permanente frente a los techos o incorporación por cada concepto de rubro presupuestal.
</t>
  </si>
  <si>
    <t xml:space="preserve">SEGUIMIENTO 2ª LINEA DE DEFENSA ABRIL 2024
Para este periodo se realiza seguimiento y monitoreo de segunda línea de defensa donde se revisan los análisis y soportes que respaldan la actividad de control cargados por la primera línea de defensa:
Para la actividad de control. El profesional de Apoyo mensualmente registra en la matriz financiera las novedades de los contratos de persona natural y jurídica generados por cada uno de los convenios. Y se soporta con:
1. Control Matriz Financiera Convenios Fondo de Desarrollo Local abril 2024 - Convenio Interadministrativo 006-2023
2. La primera línea de defensa registra en el análisis lo siguiente 2 MATRIZ FINANCIERA MES ABRIL 2024
Se anexa La Matriz financiera correspondiente al mes de abril donde se visualiza el único convenio interadministrativos vigente para este mes que es el 006 vigencia 2023 con corte al 16 de abril y contiene la ejecución del Talento Humano y proveedores, como también información de desembolsos, fecha de inicio, fecha de terminación, prorrogas y adiciones que el Convenio haya tenido, esta matriz se trabaja de manera conjunta con el área de Dirección Financiera, de tal manera que la información que reposa en estas es soportada por los pagos y certificaciones realizadas al Talento Humano y Proveedores, el valor total ejecutado permite una identificación oportuna y alerta del gasto que se tiene cada vez que son revisadas, lo que quiere decir que el control es permanente frente a los techos o incorporación por cada concepto de rubro presupuestal. 
Por lo tanto validadas las evidencias cumplen con el requerimiento del riesgo “Posibilidad de afectación económica y reputacional por sanciones e investigaciones al recibir o solicitar dádivas, beneficios a nombre propio o de terceros a favorecimiento en la evaluación técnica de contratos, debido a la omisión y modificación de los criterios habilitantes e inadecuada supervisión.” para este periodo.
</t>
  </si>
  <si>
    <t>SEGUIMIENTO TERCERA LINEA DE DEFENSA
El proceso definió tres controles para mitigar el riesgo durante la vigencia 2024, con sus correspondientes evidencias:
2. El profesional de Apoyo mensualmente registra en la matriz financiera las novedades de los contratos de persona natural y jurídica generados por cada uno de los convenios.
Evidencias:
- Matriz Financiera.
En concordancia con la segunda línea de defensa, se validan los soportes definidos por el proceso, que garantizan que no hubo afectación económica, ni reputacional 
Se da un cumplimiento del 25%, correspondiente al mes de marzo de 2024.</t>
  </si>
  <si>
    <t>3. Las facilitadoras mensualmente registran en la matriz físico financiera, el control del presupuesto del convenio a fin de conocer los valores de cada componente.</t>
  </si>
  <si>
    <t>Inadecuada supervisión.</t>
  </si>
  <si>
    <t>- Matriz Fisico Financiera</t>
  </si>
  <si>
    <t xml:space="preserve">3 MATRIZ FISICO FINANCIERA
Se anexa la matriz físico financieras "MATRIZ físico financiera CIA 006-2023 CIA 006-2023, donde se ve la ejecución de estos 4 meses con corte al 30 de abril de 2024, también podemos observar los informes de ejecución de sus cuatro componentes (componente 1 de salud mental positiva, componente 2 de entrada de ayudas técnicas DAP, componente 3 de coinversión y componente 4 de acciones de protección especifica.)
</t>
  </si>
  <si>
    <t>2024-02-29</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</si>
  <si>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 Las facilitadoras mensualmente registran en la matriz físico financiera, el control del presupuesto del convenio a fin de conocer los valores de cada componente. Y se soporta con:
1. Matriz Físico Financiera
- Matriz Físico Financiera Convenios Fondo de Desarrollo Local abril 2024 - Convenio Interadministrativo 006-2023
2. La primera línea de defensa registra en el análisis lo siguiente: “3 MATRIZ FISICO FINANCIERA MES ABRIL 2024
Se anexa la matriz físico financieras "MATRIZ físico financiera CIA 006-2023 CIA 006-2023, donde se ve la ejecución de estos 4 meses con corte al 30 de abril de 2024, también podemos observar los informes de ejecución de sus cuatro componentes (componente 1 de salud mental positiva, componente 2 de entrada de ayudas técnicas DAP, componente 3 de coinversión y componente 4 de acciones de protección especifica.).
-	
Validadas las evidencias cumplen con el requerimiento del riesgo “Posibilidad de afectación económica y reputacional por sanciones e investigaciones al recibir o solicitar dádivas, beneficios a nombre propio o de terceros a favorecimiento en la evaluación técnica de contratos, debido a la omisión y modificación de los criterios habilitantes e inadecuada supervisión.” para este periodo, se solicita al proceso ajustar los soportes de acuerdo a cada una de las observaciones realizadas por la segunda línea de defensa.
</t>
  </si>
  <si>
    <t>SEGUIMIENTO TERCERA LINEA DE DEFENSA 
El proceso definió tres controles para mitigar el riesgo durante la vigencia 2024, con sus correspondientes evidencias:
3. Las facilitadoras mensualmente registran en la matriz físico financiera, el control del presupuesto del convenio a fin de conocer los valores de cada componente.
Evidencias:
- Matriz Físico Financiera.
Se validan los soportes definidos por el proceso y revisados por la segunda línea de defensa. que garantizan que no hubo afectación económica, ni reputacional.
Se da un cumplimiento del 25%, correspondiente al mes de marzo de 2024.</t>
  </si>
  <si>
    <t>Gestión ambiental</t>
  </si>
  <si>
    <t>RCO-AM-21</t>
  </si>
  <si>
    <t>RCO-AM-21 Posibilidad de afectación económica y reputacional por sanciones e investigaciones al recibir o solicitar dadivas, beneficios a nombre propio o de terceros por favorecimiento en la evaluación técnica de contratos debido a la omisión y/o modificación de los criterios habilitantes técnicos definidos en el estudio de necesidad del bien o servicio a contratar.</t>
  </si>
  <si>
    <t>Omisión y/o modificación de los criterios habilitantes técnicos definidos en el estudio de necesidad del bien o servicio a contratar.</t>
  </si>
  <si>
    <t>1. Omisión y/o modificación de los criterios habilitantes técnicos definidos en el estudio de necesidad del bien o servicio a contratar.</t>
  </si>
  <si>
    <t>Sanciones e investigaciones al recibir o solicitar dadivas, beneficios a nombre propio o de terceros por favorecimiento en la evaluación técnica de contratos</t>
  </si>
  <si>
    <t>https://sgi.almeraim.com/sgi/secciones/?a=procesos&amp;option=editarEventoRiesgo&amp;eventotipoid=3</t>
  </si>
  <si>
    <t>1. Pérdida en la calidad de bienes y servicios a contratar
2. Mayores costos para la adquisición de bienes y/o servicios a contratar.
3. Investigaciones y sanciones de todo tipo</t>
  </si>
  <si>
    <t>DIRECTOR ADMINISTRATIVO (Dirección Administrativa), TECNOLOGO ADMINISTRATIVO I (Dirección Administrativa)</t>
  </si>
  <si>
    <t>-Formato de declaración de conflictos de intereses del Sideap actualizado
-Relación del equipo de trabajo</t>
  </si>
  <si>
    <t>ENGATIVA HIPOLITO CESAR ANDRES, GUZMAN PINZON MARIANA</t>
  </si>
  <si>
    <t>Durante el mes de marzo, los integrantes del equipo de gestión ambiental completaron y presentaron la declaración anual correspondiente. Estos informes fueron reportados y adjuntados en el seguimiento del 10 de abril, en cumplimiento con los compromisos establecidos. Hasta la fecha, no se ha recibido ninguna novedad o solicitud de actualización al respecto, por lo tanto, no se adjuntan nuevos soportes en este momento.</t>
  </si>
  <si>
    <t>2024-05-11</t>
  </si>
  <si>
    <t>GUZMAN PINZON MARIANA</t>
  </si>
  <si>
    <t>2024-02-26</t>
  </si>
  <si>
    <t>SEGUIMIENTO 2ª LINEA DE DEFENSA monitoreo de segunda línea de defensa para este periodo donde se revisan los análisis y soportes que respaldan la actividad de control cargados por la primera línea de defensa:
Para la actividad de control: 3. Los colaboradores que hacen parte del proceso de Gestión Ambiental anualmente actualizarán la Declaración de Bienes y Rentas en la plataforma digital del SIDEAP. Y se soporta con las siguientes evidencias:
1. Declaración de Bienes y Rentas de los siguientes colaboradores:
    - Fabian Vega Bello
    - Angie Paola Camargo
    - Daniel López
    - Angie Barrera
    - Valentina Peñuela Galeano
    - Leonardo Bernal
    - Leidy Zarate
    - Andrés Engativá
    - Mariana Guzmán
    - Lina Eslava
    - Camila Reyes
    - Sebastián Saavedra
    - Wilson Hernández Molano
2. La primera línea de defensa: registra en el análisis lo siguiente: SEGUIMIENTO PRIMERA DE DEFENSA - MARZO 2024
Para este periodo se presenta la actualización de la declaración de bienes y rentas del SIDEAP del equipo del Proceso de Gestión Ambiental sin reporte de alguna novedad relevante o no relevante que pueda materializar el riesgo. Se remiten soportes de acuerdo a lo mencionado en el reporte del mes de febrero...”
Validadas las evidencias cumplen con el requerimiento del riesgo “RCO-AM-21 Posibilidad de afectación económica y reputacional por sanciones e investigaciones al recibir o solicitar dadivas, beneficios a nombre propio o de terceros por favorecimiento en la evaluación técnica de contratos debido a la omisión y/o modificación de los criterios habilitantes técnicos definidos en el estudio de necesidad del bien o servicio a contratar.” para este periodo.</t>
  </si>
  <si>
    <t>2024-03-04</t>
  </si>
  <si>
    <t>ANDRES FELIPE CEPEDA SALAZAR, ASTRID MARCELA MENDEZ CHAPARRO</t>
  </si>
  <si>
    <t>SEGUIMIENTO TERCERA LINEA DE DEFENSA 
El proceso definió tres controles para mitigar el riesgo durante la vigencia 2024, con sus correspondientes evidencias:
3. Los colaboradores que hacen parte del proceso de Gestión Ambiental anualmente actualizarán la Declaración de Bienes y Rentas en la plataforma digital del SIDEAP.
Evidencias:
-Formato de declaración de conflictos de intereses del Sideap actualizado
-Relación del equipo de trabajo
En concordancia con la segunda línea de defensa, se validan los soportes definidos por el proceso para minimizar la materialización del riesgo.
Se da un cumplimiento del 25%, correspondiente al mes de marzo de 2024.</t>
  </si>
  <si>
    <t>2024-04-17</t>
  </si>
  <si>
    <t>1. Los profesionales de gestión ambiental verifican que cada propuesta cumpla con el estudio de necesidad técnico del Bien o Servicio CO-CBS-FT-19, lo cual queda registrado en el formato de Verificación de los criterios habilitantes de experiencia CO-CBS-FT-25, técnicos CO-CBS-FT-26 y económicos CO-CBS-FT-24.</t>
  </si>
  <si>
    <t>Detectar</t>
  </si>
  <si>
    <t>-Formatos de criterios habilitantes de experiencia CO-CBS-FT-25, 
-Técnicos CO-CBS-FT-26 y 3. económicos CO-CBS-FT-24</t>
  </si>
  <si>
    <t>Actual</t>
  </si>
  <si>
    <t>Durante el mes de abril no se tuvieron invitaciones a cotizar para realizar evaluaciones técnicas, de experiencia y/o económicas, por ello no se cuenta con soportes para este mes .</t>
  </si>
  <si>
    <t>SEGUIMIENTO 2ª LINEA DE DEFENSA
PRIMER CONTROL
Para el seguimiento y monitoreo de segunda línea de defensa para este periodo donde se revisan los análisis y soportes que respaldan la actividad de control cargados por la primera línea de defensa:
Para la actividad de control: 1. Los profesionales de gestión ambiental verifican que cada propuesta cumpla con el estudio de necesidad técnico del Bien o Servicio CO-CBS-FT-19, lo cual queda registrado en el formato de Verificación de los criterios habilitantes de experiencia CO-CBS-FT-25, técnicos CO-CBS-FT-26 y económicos CO-CBS-FT-24. Y se soporta con las siguientes evidencias:
1. EVALUACIÓN ECONÓMICA CO-CBS-FT-24 V2 - EVALUACION ECONÓMICA PROCESO DE SELECCIÓN INVITACIÓN A COTIZAR No. IC 031- 2024.
2. VERIFICACIÓN CRITERIOS HABILITANTES DE EXPERIENCIA CO-CBS-FT-25 V2 - VERIFICACIÓN CRITERIOS HABILITANTES DE EXPERIENCIA PROCESO DE SELECCIÓN DE LA INVITACIÓN A COTIZAR No. I.C 031-2024
3. VERIFICACIÓN CRITERIOS HABILITANTES TÉCNICOS CO-CBS-FT-26 V2 - VERIFICACIÓN CRITERIOS HABILITANTES TÉCNICOS PARA EL PROCESO DE SELECCÍÓN PARA RECOLECCIÓN, TRANSPORTE, TRATAMIENTO, APROVECHAMIENTO Y DISPOSICIÓN FINAL DE LOS RESIDUOS QUÍMICOS GENERADOS EN LAS DIFERENTES UNIDADES QUE CONFORMAN LA SUBRED INTEGRADA DE SERVICIOS DE SALUD SUR E.S.E. CUYO PROCESO DE SELECCIÓN SE ENCUENTRA BAJO LA INVITACIÓNA COTIZAR I. C. 031-2024.
4. La primera línea de defensa registra en el análisis lo siguiente: “ En el mes de marzo se ejecuto la evaluación de los criterios técnicos, de experiencia y económicos; para el proceso IC 031 del objeto contractual "RECOLECCIÓN, TRANSPORTE, TRATAMIENTO, APROVECHAMIENTO Y DISPOSICIÓN FINAL DE LOS RESIDUOS QUÍMICOS GENERADOS EN LAS DIFERENTES UNIDADES QUE CONFORMAN LA SUBRED INTEGRADA DE SERVICIOS DE SALUD SUR E.S.E.”.
Validadas las evidencias cumplen con el requerimiento del riesgo “RCO-AM-21 Posibilidad de afectación económica y reputacional por sanciones e investigaciones al recibir o solicitar dadivas, beneficios a nombre propio o de terceros por favorecimiento en la evaluación técnica de contratos debido a la omisión y/o modificación de los criterios habilitantes técnicos definidos en el estudio de necesidad del bien o servicio a contratar.” para este periodo.</t>
  </si>
  <si>
    <t>SEGUIMIENTO TERCERA LINEA DE DEFENSA 
El proceso definió tres controles para mitigar el riesgo durante la vigencia 2024, con sus correspondientes evidencias:
1. Los profesionales de gestión ambiental verifican que cada propuesta cumpla con el estudio de necesidad técnico del Bien o Servicio CO-CBS-FT-19, lo cual queda registrado en el formato de Verificación de los criterios habilitantes de experiencia CO-CBS-FT-25, técnicos CO-CBS-FT-26 y económicos CO-CBS-FT-24.
Evidencias:
-Formatos de criterios habilitantes de experiencia CO-CBS-FT-25,
-Técnicos CO-CBS-FT-26 y 3. económicos CO-CBS-FT-24
En concordancia con la segunda línea de defensa, se validan los soportes definidos por el proceso, que garantizan la no afectación económica, ni reputacional por sanciones e investigaciones.
Se da un cumplimiento del 25%, correspondiente al mes de marzo de 2024.</t>
  </si>
  <si>
    <t>2. El Líder o delegado del Proceso de Gestión Ambiental a necesidad solicitará la capacitación del Procedimiento para el manejo y declaración de conflictos de interés apoyado con el Proceso de Talento Humano con el propósito de dar a conocer ¿qué es conflicto de interés? y ¿cómo se maneja un conflicto de intereses?, dirigido a la realización de la evaluación de criterios habilitantes de experiencia, técnicos y económicos; y participará las capacitaciones sobre supervisión del contrato</t>
  </si>
  <si>
    <t>-Listado de asistencia
-Acta de reunión
-Evaluación
-Correo electrónico</t>
  </si>
  <si>
    <t>Durante el mes de abril, el líder de gestión ambiental participó en una capacitación ofrecida por la Oficina de Gestión del Conocimiento sobre el Fortalecimiento de Competencias para Supervisores de Práctica.
Esta capacitación se centró en diversos temas, incluyendo la comunicación asertiva, aspectos generales como los escenarios de práctica, y los criterios a considerar durante la ejecución de la misma. Además, se establecieron compromisos para los supervisores de práctica y se compartieron los beneficios del programa de prácticas.
Se anexa la presentación utilizada durante la capacitación, el correo, y un pantallazo del formato de encuesta utilizado.</t>
  </si>
  <si>
    <t>SEGUIMIENTO TERCERA LINEA DE DEFENSA
El proceso definió tres controles para mitigar el riesgo durante la vigencia 2024, con sus correspondientes evidencias:
2. El Líder o delegado del Proceso de Gestión Ambiental a necesidad solicitará la capacitación del Procedimiento para el manejo y declaración de conflictos de interés apoyado con el Proceso de Talento Humano con el propósito de dar a conocer ¿Qué es conflicto de interés? y ¿Cómo se maneja un conflicto de intereses?, dirigido a la realización de la evaluación de criterios habilitantes de experiencia, técnicos y económicos; y participará las capacitaciones sobre supervisión del contrato.
Evidencias:
-Listado de asistencia
-Acta de reunión
-Evaluación
-Correo electrónico
Desde la tercera línea de defensa no se visualiza la ejecución de la actividad de control, ni los soportes definidos por el proceso. En este sentido, no se presentan soportes de capacitación sobre conflictos de interés, en su lugar, se observa evidencia de capacitación sobre Compras Públicas Sostenibles, las cuales no minimizan, por lo menos de manera directa, la materialización del riesgo.
Sin embargo, la definición del control plantea que “... el Proceso de Gestión Ambiental a necesidad solicitará la capacitación del Procedimiento para el manejo y declaración de conflictos de interés …”, por lo que se recomienda definir la periodicidad y presentar los seguimientos y evidencias correspondientes, en el periodo que se establezca.
Se da un cumplimiento del 25%, correspondiente al mes de marzo de 2024.</t>
  </si>
  <si>
    <t>SEGUIMIENTO TERCERA LINEA DE DEFENSA MARZO 2024
El proceso definió tres controles para mitigar el riesgo durante la vigencia 2024, con sus correspondientes evidencias:
2. El Líder o delegado del Proceso de Gestión Ambiental a necesidad solicitará la capacitación del Procedimiento para el manejo y declaración de conflictos de interés apoyado con el Proceso de Talento Humano con el propósito de dar a conocer ¿Qué es conflicto de interés? y ¿Cómo se maneja un conflicto de intereses?, dirigido a la realización de la evaluación de criterios habilitantes de experiencia, técnicos y económicos; y participará las capacitaciones sobre supervisión del contrato.
Evidencias:
-Listado de asistencia
-Acta de reunión
-Evaluación
-Correo electrónico
Desde la tercera línea de defensa no se visualiza la ejecución de la actividad de control, ni los soportes definidos por el proceso. En este sentido, no se presentan soportes de capacitación sobre conflictos de interés, en su lugar, se observa evidencia de capacitación sobre Compras Públicas Sostenibles, las cuales no minimizan, por lo menos de manera directa, la materialización del riesgo.
Sin embargo, la definición del control plantea que “... el Proceso de Gestión Ambiental a necesidad solicitará la capacitación del Procedimiento para el manejo y declaración de conflictos de interés …”, por lo que se recomienda definir la periodicidad y presentar los seguimientos y evidencias correspondientes, en el periodo que se establezca.
Se da un cumplimiento del 25%, correspondiente al mes de marzo de 2024.</t>
  </si>
  <si>
    <t>Gestión administrativa</t>
  </si>
  <si>
    <t>RCO-GA-17</t>
  </si>
  <si>
    <t>RCO-GA-17 Posibilidad de afectación reputacional y económica por investigaciones y/o sanciones en la contratación de un bien o servicio a beneficio propio o de terceros, debido a la omisión o aplicación inadecuada de las normas, procesos y procedimientos de la ejecución de contratos y desconocimiento en la supervisión de los mismos.</t>
  </si>
  <si>
    <t>Omisión o aplicación inadecuada de las normas, procesos y procedimientos de la ejecución de contratos
Desconocimiento en la supervisión de los mismos.</t>
  </si>
  <si>
    <t>1. Omisión o aplicación inadecuada de las normas, procesos y procedimientos de la ejecución de contratos
2. Desconocimiento en la supervisión de los mismos.</t>
  </si>
  <si>
    <t>Investigaciones y/o sanciones en la contratación de un bien o servicio a beneficio propio o de terceros</t>
  </si>
  <si>
    <t>https://sgi.almeraim.com/sgi/secciones/?a=procesos&amp;option=editarEventoRiesgo&amp;eventotipoid=3
PLAN DE CONTINGENCIA 
1. Reportar el caso a las Direcciones de Talento Humano y Contratación con el fin de realizar los trámites respectivos de conflicto de intereses en la gestión administrativa
 2. tomar las acciones respectivas de acuerdo a la normatividad vigente aplicable para cada colaborador en su calidad de supervisor de contrato.
3. Solicitar a la oficina asesora juridica las acciones tomadas frente al caso de corrupción 
4. Indagar sobre el informe presentado a la alta gerencia y realizar las observaciones y peticiones pertinentes frente al caso.</t>
  </si>
  <si>
    <t>1. Falta de credibilidad en la gestión institucional
2. Deterioro o pérdida de la imagen institucional
3. Incumplimientos a lineamientos internos
4. Investigaciones y sanciones de todo tipo
5. Ejecución deficiente o inejecución de los objetos contractuales</t>
  </si>
  <si>
    <t>Omisión o aplicación inadecuada de las normas, procesos y procedimientos de la ejecución de contratos</t>
  </si>
  <si>
    <t>DIRECTOR ADMINISTRATIVO (Dirección Administrativa)</t>
  </si>
  <si>
    <t>-Presentación
-Acta y listado de asistencia
-Evaluación de apropiación</t>
  </si>
  <si>
    <t>2024-02-14</t>
  </si>
  <si>
    <t>CORTES MELO GINA LORENA, NIETO HERNANDEZ MARTHA LUCIA</t>
  </si>
  <si>
    <t>Para el mes de abril de la vigencia 2024, no se programaron socializaciones de la normatividad vigente relacionada con conflicto de intereses y de política de integridad, sin embargo, desde la Dirección de Talento en el aplicativo de capacitaciones MAO-G hay un modelo de inducción general en el cual se encuentra el curso de política de integridad Política de integridad, conflicto de intereses, antisoborno y anticorrupción.
En ese orden de ideas, todos los colaboradores que sean contratados en la Subred como requisito pre-contractual deben realizar dicho curso.
Por lo anterior, se adjunta la presentación con el contenido del curso de política de integridad Política de integridad, conflicto de intereses, antisoborno y anticorrupción, el listado de los colaboradores de la Dirección Administrativa que realizaron el curso para el mes de abril de 2024 y la calificación obtenida de apropiación y cobertura.
Es importante informar que en articulación con la Dirección de Talento Humano y la Dirección Administrativa la capacitación relacionada con política de integridad y conflicto de intereses se encuentra programada para realizar en el mes de mayo de 2024</t>
  </si>
  <si>
    <t>2024-05-10</t>
  </si>
  <si>
    <t>CORTES MELO GINA LORENA</t>
  </si>
  <si>
    <t>2024-02-22</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</si>
  <si>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 1. La Directora Administrativa en articulación con la Dirección de Talento Humano de manera trimestral realizará la socialización de la normatividad vigente relacionada con conflicto de intereses, así como el procedimiento interno para el manejo y declaración de conflictos de interés, con el objetivo de realizar la medición de los conceptos adquiridos y tomar acciones frente a las desviaciones encontradas. Y se soporta con:
1. Relación de ingresos de personal a la institución para el mes de abril y análisis de la evaluación.
2. Presentación 
3. La primera línea de defensa registra en el análisis lo siguiente:” Para el mes de abril de la vigencia 2024, no se programaron socializaciones de la normatividad vigente relacionada con conflicto de intereses y de política de integridad, sin embargo, desde la Dirección de Talento en el aplicativo de capacitaciones MAO-G hay un modelo de inducción general en el cual se encuentra el curso de política de integridad Política de integridad, conflicto de intereses, antisoborno y anticorrupción.
En ese orden de ideas, todos los colaboradores que sean contratados en la Subred como requisito pre-contractual deben realizar dicho curso.
Por lo anterior, se adjunta la presentación con el contenido del curso de política de integridad Política de integridad, conflicto de intereses, antisoborno y anticorrupción, el listado de los colaboradores de la Dirección Administrativa que realizaron el curso para el mes de abril de 2024 y la calificación obtenida de apropiación y cobertura.
Es importante informar que en articulación con la Dirección de Talento Humano y la Dirección Administrativa la capacitación relacionada con política de integridad y conflicto de intereses se encuentra programada para realizar en el mes de mayo de 2024 
Validadas las evidencias cumplen con el requerimiento del riesgo “RCO-GA-17 Posibilidad de afectación reputacional y económica por investigaciones y/o sanciones en la contratación de un bien o servicio a beneficio propio o de terceros, debido a la omisión o aplicación inadecuada de las normas, procesos y procedimientos de la ejecución de contratos y desconocimiento en la supervisión de los mismos.” para este periodo
</t>
  </si>
  <si>
    <t>20%</t>
  </si>
  <si>
    <t>SEGUIMIENTO TERCERA LINEA DE DEFENSA 
El proceso definió dos controles para mitigar el riesgo durante la vigencia 2024, con sus correspondientes evidencias:
1. La Directora Administrativa en articulación con la Dirección de Talento Humano de manera trimestral realizará la socialización de la normatividad vigente relacionada con conflicto de intereses, así como el procedimiento interno para el manejo y declaración de conflictos de interés, con el objetivo de realizar la medición de los conceptos adquiridos y tomar acciones frente a las desviaciones encontradas.
Evidencias:
-Presentación
-Acta y listado de asistencia
-Evaluación de apropiación
Desde la tercera línea de defensa no se visualiza la ejecución de la actividad de control, ni los soportes definidos por el proceso. En este sentido, no se presenta soportes de capacitación sobre conflictos de interés, en su lugar, se observa evidencia de ingreso de colaboradores en marzo y la solicitud a Talento Humano del listado de los colaboradores que realizaron el curso Virtual de Integridad, Transparencia y Lucha contra la Corrupción de la Función Pública en el mes de enero de 2024, las cuales no minimizan, por lo menos de manera directa, la materialización del riesgo, relacionada con la afectación reputacional y económica por investigaciones y/o sanciones en la contratación de un bien o servicio a beneficio propio o de terceros, debido a la omisión o aplicación inadecuada de las normas, procesos y procedimientos de la ejecución de contratos.
Se da un cumplimiento del 20%, mientras se subsanan las observaciones, que den lugar al 25%, correspondiente al mes de marzo de 2024.</t>
  </si>
  <si>
    <t>2. La Directora Administrativa en articulación con la Dirección de Contratación de manera trimestral realizará capacitaciones acerca de la normatividad vigente relacionada con la supervisión de contratos y la contratación pública, con el objetivo de realizar la medición de los conceptos adquiridos y tomar acciones frente a las desviaciones encontradas</t>
  </si>
  <si>
    <t>Desconocimiento en la supervisión de los mismos.</t>
  </si>
  <si>
    <t xml:space="preserve">Para el segundo trimestre de la vigencia 2024, la programación de capacitaciones acerca de la normatividad vigente relacionada con la supervisión de contratos y la contratación pública desde la Dirección de Contratación dirigida a los supervisores de contrato de la Dirección Administrativa se encuentra programada para el mes de mayo de 2024.
Por lo anterior, se adjuntan los soportes de la capacitación realizada por la Oficina Asesora Jurídica la cual si se programó para el mes de abril de 2024 y está relacionada con la Responsabilidad Médica.
</t>
  </si>
  <si>
    <t>SEGUIMIENTO 2ª LINEA DE DEFENSA 
Para este periodo se realiza seguimiento y monitoreo de segunda línea de defensa donde se revisan los análisis y soportes que respaldan la actividad de control cargados por la primera línea de defensa:
Para la actividad de control 2. La Directora Administrativa en articulación con la Dirección de Contratación de manera trimestral realizará capacitaciones acerca de la normatividad vigente relacionada con la supervisión de contratos y la contratación pública, con el objetivo de realizar la medición de los conceptos adquiridos y tomar acciones frente a las desviaciones encontradas. Y se soporta con:
-Presentación sobre el consumo sostenible del proceso de Gestión Ambiental
- Listado de asistencia del 06 de marzo 2024
- Evaluación de apropiación
- No se registra en las evidencias de la evaluación de apropiación
Validadas las evidencias cumplen con el requerimiento del riesgo “RCO-GA-17 Posibilidad de afectación reputacional y económica por investigaciones y/o sanciones en la contratación de un bien o servicio a beneficio propio o de terceros, debido a la omisión o aplicación inadecuada de las normas, procesos y procedimientos de la ejecución de contratos y desconocimiento en la supervisión de los mismos.” para este periodo.</t>
  </si>
  <si>
    <t>2024-04-11</t>
  </si>
  <si>
    <t>2024-04-04</t>
  </si>
  <si>
    <t>SEGUIMIENTO TERCERA LINEA DE DEFENSA 
El proceso definió dos controles para mitigar el riesgo durante la vigencia 2024, con sus correspondientes evidencias:
2. La Directora Administrativa en articulación con la Dirección de Contratación de manera trimestral realizará capacitaciones acerca de la normatividad vigente relacionada con la supervisión de contratos y la contratación pública, con el objetivo de realizar la medición de los conceptos adquiridos y tomar acciones frente a las desviaciones encontradas.
Evidencias:
-Presentación
-Acta y listado de asistencia
-Evaluación de apropiación
Teniendo en cuenta las observaciones de segunda línea de defensa, se ratifica que el proceso no adjuntó el acta, ni la evaluación de apropiación. Por lo tanto, se recomienda que para los próximos seguimientos se presenten las evidencias definidas en la identificación del riesgo.
Se da un cumplimiento del 25%, correspondiente al mes de marzo de 2024.</t>
  </si>
  <si>
    <t>Gestión del Conocimiento</t>
  </si>
  <si>
    <t>RCO-GC-07</t>
  </si>
  <si>
    <t>RCO-GC-07 Posibilidad de afectación reputacional y económica por prácticas de plagio en productos de investigación, innovación y producción académica, presentados en la Subred sur, debido a la falta de declaración de originalidad y a deficiencias en la revisión de similitud de los productos escritos presentados al Centro de investigaciones.</t>
  </si>
  <si>
    <t>Falta de declaración de originalidad
Deficiencias en la revisión de similitud de los productos escritos presentados al Centro de investigaciones.</t>
  </si>
  <si>
    <t>1. Falta de declaración de originalidad
2. Deficiencias en la revisión de similitud de los productos escritos presentados al Centro de investigaciones.</t>
  </si>
  <si>
    <t>Prácticas de plagio en productos de investigación, innovación y producción académica, presentados en la Subred sur</t>
  </si>
  <si>
    <t>https://sgi.almeraim.com/sgi/secciones/?a=procesos&amp;option=editarEventoRiesgo&amp;eventotipoid=3
PLAN DE CONTINGENCIA 
1. informar a la oficina jurídica para que analice posibles impactos de la situación
2. informar a la oficina de comunicaciones para dar un manejo adecuado a la información sobre la subred a nivel público
3. informar de la situaciòn a la institución educativa (si aplica) o a la oficina de contratación/talento humano
4. retirar el producto sospechoso de plagio de la ruta de investigación y notificar al Comité de ética de la situación para generar la suspensión de la investigación</t>
  </si>
  <si>
    <t>Riesgo Fraude</t>
  </si>
  <si>
    <t>1. Afectación reputacional por prácticas de plagio
2. Posibilidad de sanciones e incursión en procesos penales y fiscales por citación y apropiación del trabajo con plagio por parte de la subred sur.</t>
  </si>
  <si>
    <t>Falta de declaración de originalidad</t>
  </si>
  <si>
    <t>JEFE DE OFICINA (Oficina Gestión Del Conocimiento)</t>
  </si>
  <si>
    <t>-Declaración de originalidad diligenciada adecuadamente</t>
  </si>
  <si>
    <t>ANGELICA MARIA MORENO MENDIETA, GOMEZ NUNEZ GINA CAROLINA, JAIMES MADARIAGA MARTIN GUILLERMO</t>
  </si>
  <si>
    <t>Declaración de originalidad 
Evaluación del riesgo abril 2024 
En el mes de abril del 2024 se tiene como evidencia 2 declaraciones de originalidad, esto evidencia las medidas que se están tomando por parte de la primera línea para prevenir la materialización del riesgo.  
Se adjunta documento en .pdf con nombre: Compilado declaración de originalidad y de no plagio abril 2024 compuesto de 2 hojas.</t>
  </si>
  <si>
    <t>GOMEZ NUNEZ GINA CAROLINA</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</si>
  <si>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control:1. El profesional Especializado del Subproceso de investigación e innovación mensualmente revisa que cada autor firme la declaración de la originalidad de su escrito o documento académico, de investigación y/o innovación, para garantizar su autoría.. Y se soporta con:
1. Declaración de originalidad diligenciada adecuadamente
- DECLARACIÓN DE ORIGINALIDAD Y DE NO PLAGIO – GC-ICT-LIV-FT-05-V2 del 4 de abril 2024. De Kristian Camilo Orduña López del Proyecto “FACTORES ASOCIADOS A LAS COMPLICACIONES INTRA Y POSTOPERATORIAS EN PACIENTES CON ADENOMAS HIPOFISIARIOS QUE FUERON LLEVADOS A CIRUGÍA TRANSESFENOIDAL. ESTUDIO MULTICÉNTRICO DE COHORTE DESCRIPTIVA – RETROSPECTIVA.”
- DECLARACIÓN DE ORIGINALIDAD Y DE NO PLAGIO – GC-ICT-LIV-FT-05-V2 del 18 de abril 2024. De CARLOS JOSÈ VILLAMIL ANGULO Proyecto GOSSYPIBOMA: UNA CAUSA INESPERADA PERO PREVENIBLE DE OBSTRUCCIÓN DEL INTESTINO DELGADO. REPORTE DE CASO Y REVISIÓN DE LA LITERATURA.
2. La primera línea de defensa registra en el análisis lo siguiente Evaluación del riesgo abril 2024
En el mes de abril del 2024 se tiene como evidencia 2 declaraciones de originalidad, esto evidencia las medidas que se están tomando por parte de la primera línea para prevenir la materialización del riesgo.
Se adjunta documento en .pdf con nombre: Compilado declaración de originalidad y de no plagio abril 2024 compuesto de 2 hojas.
Validadas las evidencias cumplen con el requerimiento del riesgo “RCO-GC-07 Posibilidad de afectación reputacional y económica por prácticas de plagio en productos de investigación, innovación y producción académica, presentados en la Subred sur, debido a la falta de declaración de originalidad y a deficiencias en la revisión de similitud de los productos escritos presentados al Centro de investigaciones.” para este periodo.
</t>
  </si>
  <si>
    <t>16.66%</t>
  </si>
  <si>
    <t xml:space="preserve">SEGUIMIENTO 3ª LINEA DE DEFENSA 
Se definen acciones en los puntos de control del mapa de riesgos, estas actividades se encuentran diseñadas y documentadas, por lo anterior  el control opera como está diseñado y es efectivo frente al cumplimiento de los objetivos y para evitar la materialización del riesgo.
</t>
  </si>
  <si>
    <t>2. El profesional Especializado del Subproceso de investigación e innovación mensualmente revisa el porcentaje de similitud de los productos presentados en investigación e innovación, para garantizar su originalidad.</t>
  </si>
  <si>
    <t>Deficiencias en la revisión de similitud de los productos escritos presentados al Centro de investigaciones.</t>
  </si>
  <si>
    <t>-Documento de análisis basado en el Informe del porcentaje de similitud identificado por el software antiplagio</t>
  </si>
  <si>
    <t xml:space="preserve">Revisión de similitud
Evaluación del riesgo abril 2024
En el mes de abril del 2024 en revisión de similitud no se realizaron revisiones debido a que no hay documentos de investigación en esta etapa para este mes, no se cuenta con evidencias, por lo tanto, para este mes no se llega a la materialización del riesgo. 
</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</si>
  <si>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 2. El profesional Especializado del Subproceso de investigación e innovación mensualmente revisa el porcentaje de similitud de los productos presentados en investigación e innovación, para garantizar su originalidad. Y se soporta con:
1. Documento de análisis basado en el Informe del porcentaje de similitud identificado por el software antiplagio
La primera línea de defensa registra en el análisis lo siguiente: Revisión de similitud
Evaluación del riesgo abril 2024
En el mes de abril del 2024 en revisión de similitud no se realizaron revisiones debido a que no hay documentos de investigación en esta etapa para este mes, no se cuenta con evidencias, por lo tanto, para este mes no se llega a la materialización del riesgo.
Validadas las evidencias cumplen con el requerimiento del riesgo “RCO-GC-07 Posibilidad de afectación reputacional y económica por prácticas de plagio en productos de investigación, innovación y producción académica, presentados en la Subred sur, debido a la falta de declaración de originalidad y a deficiencias en la revisión de similitud de los productos escritos presentados al Centro de investigaciones.” para este periodo.
</t>
  </si>
  <si>
    <t>Gestión de contratación</t>
  </si>
  <si>
    <t>RCO-CO-20</t>
  </si>
  <si>
    <t>RCO-CO-20 Posibilidad de afectación reputacional y económica por investigaciones y/o sanciones en la contratación de un bien o servicio a beneficio propio o de terceros, debido a modificaciones intencionales en las condiciones generales desde la etapa precontractual.</t>
  </si>
  <si>
    <t>Modificaciones intencionales en las condiciones generales desde la etapa precontractual.</t>
  </si>
  <si>
    <t>1. Modificaciones intencionales en las condiciones generales desde la etapa precontractual.</t>
  </si>
  <si>
    <t>https://sgi.almeraim.com/sgi/secciones/?a=procesos&amp;option=editarEventoRiesgo&amp;eventotipoid=3
PLAN DE CONTINGENCIA 
1. En caso de evidencia de presuntas actividades de corrupción se informara a los responsables de la materialización del riesgo y se enviará a los entes de control internos para inicio de las acciones que correspondan, con respecto a la ejecución del contrato se tomaran las decisiones a las que haya lugar conforme con la decisión tomada por el ente de control, correspondiente</t>
  </si>
  <si>
    <t>1. investigaciones y/o sanciones fiscales, disciplinarias y penales</t>
  </si>
  <si>
    <t>DIRECTOR OPERATIVO (C) (Dirección Contratación)</t>
  </si>
  <si>
    <t>-Estudio de necesidad.</t>
  </si>
  <si>
    <t>Semanal</t>
  </si>
  <si>
    <t>2024-02-09</t>
  </si>
  <si>
    <t>ANGIE TATIANA BURGOS MAHECHA, MANOTAS BUENO CARMENZA JAIMINA</t>
  </si>
  <si>
    <t xml:space="preserve">Para el mes de abril de 2024 la Dirección de Contratación desde el Subproceso de Bienes y Servicios suscribieron 33 contratos, como parte de la etapa precontractual se adelantaron diferentes trámites, entre ellos se encuentra la recepción de estudios de necesidad, a continuación, se detallan la gestión adelantada:
PROCESOS QUE CULMINARON EN CONTRATO ABRIL 2024:
2024	4438	IC 024-2024
2024	4448	CP 005-2024
2024	4449	IC 031-2024
2024	4453	IC 021-2024
2024	4456	IC 021-2024
2024	4495	ID 003-2024
2024	4499	IC 035-2024
2024	4501	IC 032-2024
2024	4502	IC 033-2024
2024	4503	IC 033-2024
2024	4504	IC 033-2024
2024	4505	IC 033-2024
2024	4506	IC 033-2024
2024	4507	IC 033-2024
2024	4508	IC 033-2024
2024	4509	IC 033-2024
2024	4510	IC 033-2024
2024	4511	IC 033-2024
2024	4512	IC 033-2024
2024	4513	IC 033-2024
2024	3625	IC 020-2024
2024	4278	CP 002-2024
2024	4280	CP 002-2024
2024	4284	CP 002-2024 
2024	4292	CP 002-2024 
2024	4293	CP 002-2024 
2024	4300	IC 014-2024 
2024	4442	CP 005-2024
2024	4450	IC 021-2024
2024	4451	IC 021-2024
2024	4452	IC 021-2024
2024	4496	IC 027-2024
2024	4498	IC 030-2024
Se precisa que todos los procesos que se adelantaron cuentan con el correspondiente estudio de necesidad, el cual una vez conto con todos los requisitos exigidos se procedió a recibir, aprobar e iniciar el trámite a través de Secop II.
Para el mes de abril de la vigencia 2024 el subproceso de Bienes y Servicios adelanto los siguientes procesos:
ABRIL 2024
ADICIONES Y PRORROGAS: 64
ADICIONES: 8
PRORROGAS: 39
LIQUIDACIONES: 60
Con corte al 30 de abril de la vigencia 2024 se evidencia que todos los procesos adelantados cuentan con el estudio de necesidad correspondiente.
Se anexan 13 documentos en PDF correspondientes a muestra de los procesos con estudio de necesidad tramitados en el mes de abril de 2024 
Nota: Se precisa que algunos estudios de necesidad pueden estar como originales firmados, debido a que desde Gerencia se emite la correspondiente autorización para la publicación del documento con esta observación, sin embargo, el documento con todas las firmas reposa en el expediente contractual que corresponda al proceso.
para el periodo reportado no se materializo el riesgo
</t>
  </si>
  <si>
    <t>2024-05-09</t>
  </si>
  <si>
    <t>MANOTAS BUENO CARMENZA JAIMINA</t>
  </si>
  <si>
    <t>2024-02-28</t>
  </si>
  <si>
    <t>GOMEZ SANTOS ANA CECILIA, PRADA ESQUINAS DIONEL</t>
  </si>
  <si>
    <t>SEGUIMIENTO 2ª LINEA DE DEFENSA
Para este periodo se realiza seguimiento y monitoreo de segunda línea de defensa donde se revisan los análisis y soportes que respaldan la actividad de control cargados por la primera línea de defensa:
Para la actividad de control: 1. El proceso de contratación verifica para todos los procesos contractuales, que el responsable de la parte técnica (área de donde surja la necesidad) elabore el estudio de necesidad técnico que incluya los requisitos habilitantes técnicos, de experiencia y obligaciones específicas del contratista, en caso contrario se devuelve para su ajuste. Y se soporta con:
1. Estudio de necesidad CO-CBS-FT-19 V7
2. La primera línea registra en el análisis lo siguiente: Para el mes de marzo de 2024 la Dirección de Contratación desde el Subproceso de Bienes y Servicios suscribieron 55 contratos, como parte de la etapa precontractual se adelantaron diferentes trámites, entre ellos se encuentra la recepción de estudios de necesidad, a continuación, se detallan la gestión adelantada:
PROCESOS QUE CULMINARON EN CONTRATO MARZO 2024:
2024 3619 OC 002-2024
2024 3617 IC 009-2024
2024 3620 OC 003-2024
2024 3621 IC 011-2024
2024 3622 IC 017-2024
2024 3623 IC 017-2024
2024 3624 IC 019-2024
2024 3626 IC 016-2024
2024 3627 ID 004-2024
2024 3628 IC 018-2024
2024 3629 IC 025-2024
2024 3630 IC 023-2024
2024 4276 CP 002-2024
2024 4277 CP 002-2024
2024 4279 CP 002-2024
2024 4281 CP 002-2024
2024 4282 CP 002-2024
2024 4286 CP 002-2024
2024 4283 CP 002-2024
2024 4289 CP 002-2024
2024 4285 CP 002-2024
2024 4287 CP 002-2024
2024 4288 CP 002-2024
2024 4290 CP 002-2024
2024 4291 CP 002-2024
2024 4294 IC 014-2024
2024 4295 IC 014-2024
2024 4296 IC 014-2024
2024 4297 IC 014-2024
2024 4298 IC 014-2024
2024 4299 IC 014-2024
2024 4301 IC 014-2024
2024 4302 IC 014-2024
2024 4303 IC 014-2024
2024 4304 IC 014-2024
2024 4305 IC 014-2024
2024 4306 IC 014-2024
2024 4307 IC 014-2024
2024 4308 IC 014-2024
2024 4309 IC 014-2024
2024 4310 IC 014-2024
2024 4311 IC 014-2024
2024 4312 IC 014-2024
2024 4437 IC 026-2024
2024 4439 CP 005-2024
2024 4440 CP 005-2024
2024 4441 CP 005-2024
2024 4443 CP 005-2024
2024 4444 CP 005-2024
2024 4445 CP 005-2024
2024 4446 CP 005-2024
2024 4447 CP 005-2024
2024 4454 IC 021-2024
2024 4455 IC 021-2024
2024 4497 IC 028-2024
Se precisa que todos los procesos que se adelantaron cuentan con el correspondiente estudio de necesidad, el cual una vez conto con todos los requisitos exigidos se procedió a recibir, aprobar e iniciar el trámite a través de Secop II.
Para el mes de marzo de la vigencia 2024 el subproceso de Bienes y Servicios adelanto los siguientes procesos:
MARZO 2024
ADICIONES Y PRORROGAS: 4
ADICIONES: 15
PRORROGAS: 13
LIQUIDACIONES: 24
Con corte al 31 de marzo de la vigencia 2024 se evidencia que todos los procesos adelantados cuentan con el estudio de necesidad correspondiente.
Se anexan 17 documentos en PDF correspondientes a muestra de los procesos con estudio de necesidad tramitados en el mes de marzo de 2024
para el periodo reportado no se materializo el riesgo 
Validadas las evidencias cumplen con el requerimiento del riesgo “RCO-CO-20 Posibilidad de afectación reputacional y económica por investigaciones y/o sanciones en la contratación de un bien o servicio a beneficio propio o de terceros, debido a modificaciones intencionales en las condiciones generales desde la etapa precontractual.“ para este periodo.</t>
  </si>
  <si>
    <t xml:space="preserve">ANDRES FELIPE CEPEDA SALAZAR - (PROFESIONAL ESPECIALIZADO)
SEGUIMIENTO 3ª LINEA DE DEFENSA
Se evidencia operación de las líneas de defensa, conforme con lo documentado, se ejecuta el control acorde a lo dispuesto para el riesgo, aplicación y monitoreo del control de manera oportuna, con calidad de información.
</t>
  </si>
  <si>
    <t>ANDRES FELIPE CEPEDA SALAZAR</t>
  </si>
  <si>
    <t>04</t>
  </si>
  <si>
    <t>4. Una vez cumplidos los requisitos habilitantes se realiza la evaluación economica de factores puntuables por parte del evaluador.</t>
  </si>
  <si>
    <t>-Formato declaración de inhabilidades e incompatibilidades</t>
  </si>
  <si>
    <t xml:space="preserve">Para todos los procesos adelantados en el mes de abril 2024 los oferentes presentaron el correspondiente certificado de inhabilidades e incompatibilidades. Se revisa una muestra de  formatos, los cuales se encuentran correctamente diligenciados y firmados por el oferente. 
Se anexan 5 formatos correspondientes a la muestra para el mes de abril de 2024
para el periodo reportado no se evidencia la materialización del riesgo
</t>
  </si>
  <si>
    <t>SEGUIMIENTO 2ª LINEA DE DEFENSA
Para este periodo se realiza seguimiento y monitoreo de segunda línea de defensa donde se revisan los análisis y soportes que respaldan la actividad de control cargados por la primera línea de defensa:
Para la actividad de control: 4. Una vez cumplidos los requisitos habilitantes se realiza la evaluación económica de factores puntuables por parte del evaluador. Y se soporta con:
1. Formato declaración de inhabilidades e incompatibilidades
ANEXO 4 CERTIFICADO DE INHABILIDAD E INCOMPATIBILIDADES en el formato CO-CBS-FT-31 V4 – INVITACION A COTIZAR - DE LELYS MIREYA MORALES Representante Legal de INTERCOMERCIAL MEDICA SAS.
ANEXO 4 CERTIFICADO DE INHABILIDAD E INCOMPATIBILIDADES en el formato CO-CBS-FT-31 V4 – INVITACION A COTIZAR – DE LUDWIN STEVE LEGUIZAMON AVILA Representante Legal de SHERLEG LABORATORIES S.A.S.
ANEXO 4 CERTIFICADO DE INHABILIDAD E INCOMPATIBILIDADES en el formato CO-CBS-FT-31 V4 – INVITACION A COTIZAR -  SANDRA MARIA NICHOLLS RUIZ Representante Legal de EQUITRONIC SAS.
2. La primera línea registra en el análisis lo siguiente: Para todos los procesos adelantados en el mes de marzo 2024 los oferentes presentaron el correspondiente certificado de inhabilidades e incompatibilidades. Se revisa una muestra de 6 formatos, los cuales se encuentran correctamente diligenciados y firmados por el oferente.
Se anexan 3 formatos correspondientes a la muestra para el mes de marzo de 2024
para el periodo reportado no se evidencia la materialización del riesgo 
Validadas las evidencias cumplen con el requerimiento del riesgo “RCO-CO-20 Posibilidad de afectación reputacional y económica por investigaciones y/o sanciones en la contratación de un bien o servicio a beneficio propio o de terceros, debido a modificaciones intencionales en las condiciones generales desde la etapa precontractual.“ para este periodo.</t>
  </si>
  <si>
    <t xml:space="preserve">Mayo 09 de 2024 / ANDRES FELIPE CEPEDA SALAZAR - (PROFESIONAL ESPECIALIZADO)
SEGUIMIENTO 3ª LINEA DE DEFENSA
Se evidencia operación de las líneas de defensa, conforme con lo documentado, se ejecuta el control acorde a lo dispuesto para el riesgo, aplicación y monitoreo del control de manera oportuna, con calidad de información.
</t>
  </si>
  <si>
    <t>PROFESIONAL ESPECIALIZADO I (Dirección Contratación)</t>
  </si>
  <si>
    <t>-Pantallazo SECOP II con documentos publicados.</t>
  </si>
  <si>
    <t xml:space="preserve">Una vez verificados los procesos adelantados por la etapa contractual para el mes de abril de 2024, se evidencia que todos fueran adelantados a través de la plataforma SECOP II, en la plataforma se encuentran publicados todos los documentos, como son: Estudio de necesidad, estudio de mercado, invitación a cotizar, invitación directa, estudios de mercado. 
Se toma muestra de 13 estudios de necesidad que corresponden a los procesos que fueron tramitados y se anexan los soportes en PDF de publicación en la plataforma Secop II
Para el mes de abril de 2024 el subproceso de Bienes y Servicios adelanto los siguientes procesos:
MARZO 2024
CONTRATOS NUEVOS: 33
ADICIONES Y PRORROGAS: 64
ADICIONES: 8
PRORROGAS: 39
LIQUIDACIONES: 60
para el periodo reportado no se materializo el riesgo
</t>
  </si>
  <si>
    <t>SEGUIMIENTO 2ª LINEA DE DEFENSA
Para este periodo se realiza seguimiento y monitoreo de segunda línea de defensa donde se revisan los análisis y soportes que respaldan la actividad de control cargados por la primera línea de defensa:
Para la actividad de control: 2. El encargado del proceso pre contractual pública en el SECOPII las condiciones de la Invitación y/o Convocatoria, el Estudio de Necesidad Técnico, entre otros documentos, formulado por el proceso que requiere el bien o servicio previa revisión documental de la Dirección de contratación y del Líder de Bienes y Servicios y una vez publicado el proceso los interesados realizan observaciones al mismo. Y se soporta con:
1. -Pantallazo SECOP II con documentos publicados.
PUBLICACIÓN: CP 005 2024, IC 004 2024, IC 009 2024, IC 011 2024. IC 014 2024, 
IC 016 2024, IC 017 2024, IC 018 2024, IC 019 2024, IC 021 2024, IC 023 2024,
IC 025 2024, IC 026 2024, IC 028 2024, OC 002 2024, OC 003 2024, SOPORTE PUBLICACION SECOP II CP 002 2024. 
2. La primera línea registra en el análisis lo siguiente: “Una vez verificados los procesos adelantados por la etapa contractual para el mes de marzo de 2024, se evidencia que todos fueran adelantados a través de la plataforma SECOP II, en la plataforma se encuentran publicados todos los documentos, como son: Estudio de necesidad, estudio de mercado, invitación a cotizar, invitación directa, estudios de mercado.
Se toma muestra de 17 estudios de necesidad que corresponden a los procesos que fueron tramitados y se anexan los soportes en PDF de publicación en la plataforma Secop II
Para el mes de marzo de 2024 el subproceso de Bienes y Servicios adelanto los siguientes procesos:
MARZO 2024
CONTRATOS NUEVOS: 55
ADICIONES Y PRORROGAS: 4
ADICIONES: 15
PRORROGAS: 13
LIQUIDACIONES: 24
para el periodo reportado no se materializo el riesgo” 
Validadas las evidencias cumplen con el requerimiento del riesgo “RCO-CO-20 Posibilidad de afectación reputacional y económica por investigaciones y/o sanciones en la contratación de un bien o servicio a beneficio propio o de terceros, debido a modificaciones intencionales en las condiciones generales desde la etapa precontractual.” para este periodo.</t>
  </si>
  <si>
    <t>3. Las modificaciones al proceso se realizan mediante adendas y las mismas son publicadas en el SECOP II. Por parte del comité evaluador se realizan las evaluaciones de requisitos habilitantes (jurídico, técnico, experiencia, SARLAF y financiero).</t>
  </si>
  <si>
    <t>-Pantallazo SECOP II con adendas.</t>
  </si>
  <si>
    <t xml:space="preserve">Como parte del procedimiento en la etapa contractual se encuentra la publicación de las adendas y de las verificaciones de requisitos habilitantes. La verificación de requisitos habilitantes fue realizada a todos los procesos adelantadas, conforme con lo dispuesto en el Acuerdo 135 de 2021 y del Manual de Contratación vigente para el periodo reportado.
Para el mes de abril de 2024 el subproceso de Bienes y Servicios adelanto los siguientes procesos:
ABRIL 2024
CONTRATOS NUEVOS: 33
ADICIONES Y PRORROGAS: 64
ADICIONES: 8
PRORROGAS: 39
LIQUIDACIONES: 60
INVITACIONES A COTIZAR:10
INVITACIÓN DIRECTA: 1
CONVOCATORIA PUBLICA:2 
Se anexa muestra de 3 publicaciones en Secop II y Adendas presentadas en el mes de abril de 2024, es importante indicar que del mismo proceso se han derivado diferentes contratos, es por esto que las adendas se repiten con respecto a las presentadas en el mes de marzo de 2024 
Nota: Se indica que las adendas publicadas pueden saltarse de numeración, teniendo en cuenta que cuando se modifica el cronograma el mismo no se refleja como tal en documento como si sucede con las adendas que modifican aspectos de fondo del proceso, esto queda en la trazabilidad del proceso y puede ser validado en SECOP II
para el periodo reportado no se materializo el riesgo
</t>
  </si>
  <si>
    <t>SEGUIMIENTO 2ª LINEA DE DEFENSA
Para este periodo se realiza seguimiento y monitoreo de segunda línea de defensa donde se revisan los análisis y soportes que respaldan la actividad de control cargados por la primera línea de defensa:
Para la actividad de control: 3. Las modificaciones al proceso se realizan mediante adendas y las mismas son publicadas en el SECOP II. Por parte del comité evaluador se realizan las evaluaciones de requisitos habilitantes (jurídico, técnico, experiencia, SARLAF y financiero). Y se soporta con:
1. -Pantallazo SECOP II con adendas.
CP 002 2024, CP 005 2024, IC 016 2024, IC 021 2024, IC 025 2024, IC 028 2024. 
2. La primera línea registra en el análisis lo siguiente: Como parte del procedimiento en la etapa contractual se encuentra la publicación de las adendas y de las verificaciones de requisitos habilitantes. La verificación de requisitos habilitantes fue realizada a todos los procesos adelantadas, conforme con lo dispuesto en el Acuerdo 135 de 2021 y del Manual de Contratación vigente para el periodo reportado.
Para el mes de marzo de 2024 el subproceso de Bienes y Servicios adelanto los siguientes procesos:
MARZO 2024
CONTRATOS NUEVOS: 55
ADICIONES Y PRORROGAS: 4
ADICIONES: 15
PRORROGAS: 13
LIQUIDACIONES: 24
INVITACIONES A COTIZAR:12
INVITACIÓN DIRECTA: 1
CONVOCATORIA PUBLICA:2
ORDEN DE COMPRA:2
Se anexa muestra de 6 publicaciones en Secop II y Adendas presentadas en el mes de marzo de 2024
para el periodo reportado no se materializo el riesgo 
Validadas las evidencias cumplen con el requerimiento del riesgo “RCO-CO-20 Posibilidad de afectación reputacional y económica por investigaciones y/o sanciones en la contratación de un bien o servicio a beneficio propio o de terceros, debido a modificaciones intencionales en las condiciones generales desde la etapa precontractual.“ para este periodo.</t>
  </si>
  <si>
    <t>Gestión documental</t>
  </si>
  <si>
    <t>RCO-GD-22</t>
  </si>
  <si>
    <t>RCO-GD-22 Posibilidad de afectación reputacional y económica por demandas, sanciones administrativas, penales y disciplinarias debido a la ejecución del trámite entrega de la copia de Historia Clínica (H.C.) sin el cumplimiento de los requisitos de ley para favorecer a un tercero.</t>
  </si>
  <si>
    <t>Ejecución del trámite entrega de la copia de Historia Clínica (H.C.) sin el cumplimiento de los requisitos de ley para favorecer a un tercero.</t>
  </si>
  <si>
    <t>1. Ejecución del trámite entrega de la copia de Historia Clínica (H.C.) sin el cumplimiento de los requisitos de ley para favorecer a un tercero.</t>
  </si>
  <si>
    <t>Demandas, sanciones administrativas, penales y disciplinarias</t>
  </si>
  <si>
    <t>1. Divulgación de Información privada del historial médico de un paciente
2. Demandas y sanciones administrativas y disciplinarias.</t>
  </si>
  <si>
    <t>PROFESIONAL ESPECIALIZADO (Oficina De Sistemas De Información - TIC)</t>
  </si>
  <si>
    <t>-Matriz de solicitud de HC</t>
  </si>
  <si>
    <t>BLANCO GARCIA EDNA ROSIO</t>
  </si>
  <si>
    <t xml:space="preserve">Para el mes de abril de 2024 se gestionaron los controles definidos en el riesgo RCO-GD-22 por el proceso de Gestión Documental, el cual a partir del análisis de las solicitudes realizadas por un tercero (padre, hijo, esposo, autorizado etc), enmarcados en el cumplimiento del procedimiento de Entrega de copia de historia clínica, se evidencian 68 solicitudes (libro de excel pestaña base), mediante la validación de los documentos aportados por el solicitante, en la matriz de seguimiento de respuestas del trámite copia de H.C, donde se registra el nombre de los documentos aportados por el solicitante, en la columna de documentación aportada (libro base columna I, libro validación columna D).
Con la ayuda de la herramienta Netquest se realiza el cálculo de la muestra con nivel de confianza del 90 % y margen de error 10 %, con un resultado de 35; se enlista los registros de los 68 números de Agilsalud de manera ordenada dando un consecutivo, se utilizan las fórmulas de Excel ALEATORIO.ENTRE generando los 35 números aleatorios y con la función BUSCARV se identificaron los números de radicados asociados, con el comparativo de los parámetros y lineamientos para entrega de historia clínica, se revisa que cumpla la documentación aportada y se registra el estado de la respuesta aportada al usuario.
Para el mes de abril, se valida que cinco (5) de los radicados de la muestra no cumplieron con los requisitos de documentación para la entrega por consiguiente el estado de la respuesta es negada, generando un control sobre la entrega de historia clínica solicitada por terceros y se evidencia la no materialización del riesgo de corrupción asociado al trámite de entrega de historia clínica a usuarios.
</t>
  </si>
  <si>
    <t>24%</t>
  </si>
  <si>
    <t>GONZALEZ GONZALEZ BETTY YANETH</t>
  </si>
  <si>
    <t xml:space="preserve">Cumplimiento de la actividad de control para el mes de MARZO relacionada con la verificación del lleno de los requisitos para entrega de copia de Historia Clínica acorde con procedimiento institucional.
</t>
  </si>
  <si>
    <t xml:space="preserve">Abril 15 de 2024 / ANDRES FELIPE CEPEDA SALAZAR - (PROFESIONAL ESPECIALIZADO)
SEGUIMIENTO 3ª LINEA DE DEFENSA
Se evidencia operación de las líneas de defensa, conforme con lo documentado, se ejecuta el control acorde a lo dispuesto para el riesgo, aplicación y monitoreo del control de manera oportuna, con calidad de información.
</t>
  </si>
  <si>
    <t>Gestión financiera</t>
  </si>
  <si>
    <t>RCO-GF-18</t>
  </si>
  <si>
    <t>RCO-GF-18 Posibilidad de afectación económica y reputacional por desvió del valor de los giros de tesorería al destinatario registrado y aprobado para beneficio propio o de terceros, debido a la manipulación en el contenido de los archivos planos de los proveedores y la falta de verificación en el portal bancario.</t>
  </si>
  <si>
    <t>Manipulación en el contenido de los archivos planos de los proveedores.
Falta de verificación en el portal bancario.</t>
  </si>
  <si>
    <t>1. Manipulación en el contenido de los archivos planos de los proveedores.
2. Falta de verificación en el portal bancario.</t>
  </si>
  <si>
    <t>Desvió del valor de los giros de tesorería al destinatario registrado y aprobado para beneficio propio o de terceros</t>
  </si>
  <si>
    <t>https://sgi.almeraim.com/sgi/secciones/?a=procesos&amp;option=editarEventoRiesgo&amp;eventotipoid=3
PLAN DE CONTINGENCIA 
1. El profesional responsable de la ejecucion tomará registro de la materializacion del riesgo
2. procederá de forma inmediata el incio de la trazabilidad de los registros
3. Se informa al jefe inmediato, director financiero y la gerencia.
4. Identificando la causa del origen y emitira el informe respectivo de cómo, qué y cuándo se dio la materializacion del riesgo 
5. Se iniciará con las respectivas situaciones legales a que haya lugar para determinar como se puede resarcir la situacion si es posible, 
6. Reevaluar los procedimientos o procesos de control del mismo, para de inmediato iniciar con el ciclo de control</t>
  </si>
  <si>
    <t>1. Perdidas economicas
2. Perdida de imagen institucional 
3. Investigaciones de todo tipo</t>
  </si>
  <si>
    <t>1. El técnico de tesorería elabora diariamente los archivos planos y revisan uno a uno los comprobantes de egreso de los proveedores a fin de verificar el NIT del beneficiario.</t>
  </si>
  <si>
    <t>Manipulación en el contenido de los archivos planos de los proveedores.</t>
  </si>
  <si>
    <t>DIRECTOR FINANCIERO (Dirección Financiera)</t>
  </si>
  <si>
    <t>-Relación del Giro del mes 
-Soportes de giros pago de proveedores</t>
  </si>
  <si>
    <t>John Alejandro Jaramillo Santa, MARTIN MARTINEZ CONSTANZA</t>
  </si>
  <si>
    <t xml:space="preserve">Seguimiento primera linea de defensa Abril 2024 - Actividad 1
En el proceso de cuentas por pagar a proveedores se tienen puntos de control en cada paso de la recepción, aprobación y giro de las cuentas, así:
Se inicia con la validación de los documentos a radicar para pago, que en el caso de proveedores son los siguientes:
• Formato de certificación de facturas GF-GGA-CXP-FT-01 V4 Que emite el supervisor y/o interventor del contrato; dicho formato debe estar especificado a convenio corresponde (si aplica), número de factura, fecha de la factura, fecha de radicación, valor, relación de factura en ejecución del contrato y firmas del supervisor del contrato y supervisor del convenio (si aplica).
• Factura del proveedor con los códigos QR y CUFE.
• Las facturas de bienes deben anexar el comprobante de entrada de almacén y especificar el número de convenio al que corresponde y las facturas de obra adjuntar soporte de pago del FIC.
• El contenido de la factura debe estar de acuerdo a lo contratado en insumos, bienes y servicios tanto en cantidad como en el valor.
• Certificación de pago de parafiscales con fecha vigente y/o Planilla de seguridad social con fecha vigente
• Certificación Bancaria, RUT con fecha vigente y copia del contrato si es primera factura a radicar.
• Todos los soportes mencionados deben estar impresos en hojas limpias (no recicladas).
Las facturas por concepto de prestación de servicios deben ser radicadas a más tardar el 25 de cada mes y las de bienes el último día del mes o el primer día hábil del siguiente mes en el subproceso de Cuentas por Pagar.
En caso de detectar algún faltante o error en los documentos, se devuelve al supervisor para su
corrección, una vez recibida correctamente la cuenta, se procede al trámite de pago:
• Una vez validados los documentos, se registra en Dinámica Gerencial la cuenta por pagar en caso de facturas de servicios, para bienes la cuenta es cargada en el Sistema desde el almacén y solo se validan los datos.
• Las cuentas por pagar en paquete físico con todos los soportes pasan a revisión y visto bueno de los subprocesos de Presupuesto, Contabilidad, Convenios y/o Tesorería y cuando se trate de cuentas de obra o inversión incluye el visto bueno de Activos Fijos.
• Para las cuentas obra e infraestructura previo a la entrega del paquete al subproceso de egresos, mediante correo electrónico se informa al supervisor los datos del giro a realizar, para una verificación adicional.
• El subproceso de Cuentas por Pagar radica en el subproceso de Egresos las facturas programadas para pago, con los soportes en físico y una relación consolidada en magnético, para validación entre los procesos.
• El técnico de Egresos registra el comprobante de egreso en Dinámica Gerencial, indicando la cuenta bancaria de donde saldrán los recursos para el pago de la factura, (la cuenta bancaria varía si la factura está cargada a un convenio interadministrativo); se solicita nuevamente los vistos buenos del área de Cuentas por Pagar, Presupuesto, Tesorería y/o Convenios.
• Se elabora un archivo plano por cada proveedor, para cargue en el portal bancario.
Se anexan los siguientes documentos:
• Proceso de pago No. Proceso 48181738 con el archivo plano, tramitado en abril de 2024, correspondiente al Comprobantes de egreso No. 534246, con sus respectivos soportes.
• Relación de giros de la vigencia 2024
• Detalle de los comprobantes de egreso de la cuenta 203, de la cual se giró el comprobante de egreso No. 534246.
</t>
  </si>
  <si>
    <t>MARTIN MARTINEZ CONSTANZA</t>
  </si>
  <si>
    <t>SEGUIMIENTO 2ª LINEA DE DEFENSA
Para este periodo se realiza seguimiento y monitoreo de segunda línea de defensa donde se revisan los análisis y soportes que respaldan la actividad de control cargados por la primera línea de defensa:
Para la actividad de control 1. El técnico de tesorería elabora diariamente los archivos planos y revisan uno a uno los comprobantes de egreso de los proveedores a fin de verificar el NIT del beneficiario. Y se soporta con:
La primera línea de defensa registra en el análisis del control el paso a paso de la revisión de los pagos en la recepción, aprobación y giro de y para el proceso de cuentas por pagar a proveedores y adjunta las siguientes evidencias:
1. Detallado comprobantes de egreso, pago a proveedores Banco 001 – Marzo 2024   
2. Giros por rubro corte 31 de marzo 2024
3. Proceso de pago 47946803 -Emergencias Clínicas SAS y Proclin Pharma SAS
4. La primera línea de defensa registra en el análisis: “Seguimiento primera línea de defensa Marzo 2024 - Actividad 1
En el proceso de cuentas por pagar a proveedores se tienen puntos de control en cada paso de la recepción, aprobación y giro de las cuentas, así:
Se inicia con la validación de los documentos a radicar para pago, que en el caso de proveedores son los siguientes:
• Formato de certificación de facturas GF-GGA-CXP-FT-01 V4 Que emite el supervisor y/o interventor del contrato; dicho formato debe estar especificado a convenio corresponde (si aplica), número de factura, fecha de la factura, fecha de radicación, valor, relación de factura en ejecución del contrato y firmas del supervisor del contrato y supervisor del convenio (si aplica).
• Factura del proveedor con los códigos QR y CUFE.
• Las facturas de bienes deben anexar el comprobante de entrada de almacén y especificar el número de convenio al que corresponde y las facturas de obra adjuntar soporte de pago del FIC.
• El contenido de la factura debe estar de acuerdo a lo contratado en insumos, bienes y servicios tanto en cantidad como en el valor.
• Certificación de pago de parafiscales con fecha vigente y/o Planilla de seguridad social con fecha vigente
• Certificación Bancaria, RUT con fecha vigente y copia del contrato si es primera factura a radicar.
• Todos los soportes mencionados deben estar impresos en hojas limpias (no recicladas).
Las facturas por concepto de prestación de servicios deben ser radicadas a más tardar el 25 de cada mes y las de bienes el último día del mes o el primer día hábil del siguiente mes en el subproceso de Cuentas por Pagar.
En caso de detectar algún faltante o error en los documentos, se devuelve al supervisor para su corrección, una vez recibida correctamente la cuenta, se procede al trámite de pago:
• Una vez validados los documentos, se registra en Dinámica Gerencial la cuenta por pagar en caso de facturas de servicios, para bienes la cuenta es cargada en el Sistema desde el almacén y solo se validan los datos.
• Las cuentas por pagar en paquete físico con todos los soportes pasan a revisión y visto bueno de los subprocesos de Presupuesto, Contabilidad, Convenios y/o Tesorería y cuando se trate de cuentas de obra o inversión incluye el visto bueno de Activos Fijos.
• Para las cuentas obra e infraestructura previo a la entrega del paquete al subproceso de egresos, mediante correo electrónico se informa al supervisor los datos del giro a realizar, para una verificación adicional.
• El subproceso de Cuentas por Pagar radica en el subproceso de Egresos las facturas programadas para pago, con los soportes en físico y una relación consolidada en magnético, para validación entre los procesos.
• El técnico de Egresos registra el comprobante de egreso en Dinámica Gerencial, indicando la cuenta bancaria de donde saldrán los recursos para el pago de la factura, (la cuenta bancaria varía si la factura está cargada a un convenio interadministrativo); se solicita nuevamente los vistos buenos del área de Cuentas por Pagar, Presupuesto, Tesorería y/o Convenios.
• Se elabora un archivo plano por cada proveedor, para cargue en el portal bancario.
Se anexan los siguientes documentos:
- Proceso de pago No. Proceso 47946803 con el archivo plano, tramitado Marzo de 2024, que incluye los
Comprobantes de egreso No. 528125 y 528126, con sus respetivos soportes
- Relación consolidada de giros corte Marzo 2024
- Relación detallada de los comprobantes de egreso correspondientes a pago de proveedores de la cuenta de recursos propios (Banco 001) por valor de $7.550.267.517 , donde se resaltan en color verde los comprobantes de egreso No. 528125 y 528126, relacionados en el numeral anterior”
Validadas las evidencias cumplen con el requerimiento del riesgo “RCO-GF-18 Posibilidad de afectación económica y reputacional por desvió del valor de los giros de tesorería al destinatario registrado y aprobado para beneficio propio o de terceros, debido a la manipulación en el contenido de los archivos planos de los proveedores y la falta de verificación en el portal bancario”. para este periodo.
NOTA PARA AJUSTAR: En la evidencia “Detalle comprobantes de egreso marzo 2024 en la pestaña registra FEBRERO y en los registros realmente corresponden al periodo que se esta monitoreando se le recomienda al proceso ajustar esta observación para este periodo y los siguientes.</t>
  </si>
  <si>
    <t>Abril 15 de 2024 / ANDRES FELIPE CEPEDA SALAZAR - (PROFESIONAL ESPECIALIZADO)
SEGUIMIENTO 3ª LINEA DE DEFENSA
Se evidencia operación de las líneas de defensa, conforme con lo documentado, se ejecuta el control acorde a lo dispuesto para el riesgo, aplicación y monitoreo del control de manera oportuna, con calidad de información.</t>
  </si>
  <si>
    <t>2. El Tesorero diariamente crea y valida en el portal bancario el archivo plano de proveedores entregado por los técnicos de tesorería, y revisa el listado generado en el portal VS al NIT de la cuenta por pagar fisica.</t>
  </si>
  <si>
    <t>Falta de verificación en el portal bancario.</t>
  </si>
  <si>
    <t xml:space="preserve">Seguimiento primera línea de defensa –
• El Tesorero carga y valida cada archivo plano en el portal bancario, que requiere de tres token para ejecutar el giro: el Tesorero, el Director Financiero y el Gerente.
• El paquete físico con copia del archivo plano, el comprobante de egreso, la factura con todos su soportes pasa al Director Financiero y posteriormente al Gerente para validación y trámite en el portal bancario
• Una vez realizado el giro, se genera el documento de giro exitoso emitido por la entidad bancaria donde se registra la cuenta de destino y la cifra que fue consignada.
• Se escanea toda la documentación mencionada organizada por comprobante de egreso para llevar un control documental.
• La documentación física se entrega a la Dirección de Contratación para que se archive en la carpeta de cada contrato.
Se anexan los siguientes documentos:
• Proceso de pago No. Proceso 48181738 con el archivo plano, tramitado en abril de 2024, correspondiente al Comprobantes de egreso No. 534246, con sus respectivos soportes.
• Relación de giros de la vigencia 2024 
• Detalle de los comprobantes de egreso de la cuenta 203, de la cual se giró el comprobante de egreso No. 534246.
</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</si>
  <si>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 1. El técnico de tesorería elabora diariamente los archivos planos y revisan uno a uno los comprobantes de egreso de los proveedores a fin de verificar el NIT del beneficiario. Y se soporta con:
La primera línea de defensa registra en el análisis del control el paso a paso de la revisión de los pagos en la recepción, aprobación y giro de y para el proceso de cuentas por pagar a proveedores y adjunta las siguientes evidencias:
1. Detallado comprobantes de egreso, pago a proveedores Banco 001 – Marzo 2024   
2. Giros por rubro corte 31 de marzo 2024
3. Proceso de pago 47946803 -Emergencias Clínicas SAS y Proclin Pharma SAS
4. La primera línea de defensa registra en el análisis: “Seguimiento primera línea de defensa Marzo 2024 - Actividad 1
En el proceso de cuentas por pagar a proveedores se tienen puntos de control en cada paso de la recepción, aprobación y giro de las cuentas, así:
Se inicia con la validación de los documentos a radicar para pago, que en el caso de proveedores son los siguientes:
• Formato de certificación de facturas GF-GGA-CXP-FT-01 V4 Que emite el supervisor y/o interventor del contrato; dicho formato debe estar especificado a convenio corresponde (si aplica), número de factura, fecha de la factura, fecha de radicación, valor, relación de factura en ejecución del contrato y firmas del supervisor del contrato y supervisor del convenio (si aplica).
• Factura del proveedor con los códigos QR y CUFE.
• Las facturas de bienes deben anexar el comprobante de entrada de almacén y especificar el número de convenio al que corresponde y las facturas de obra adjuntar soporte de pago del FIC.
• El contenido de la factura debe estar de acuerdo a lo contratado en insumos, bienes y servicios tanto en cantidad como en el valor.
• Certificación de pago de parafiscales con fecha vigente y/o Planilla de seguridad social con fecha vigente
• Certificación Bancaria, RUT con fecha vigente y copia del contrato si es primera factura a radicar.
• Todos los soportes mencionados deben estar impresos en hojas limpias (no recicladas).
Las facturas por concepto de prestación de servicios deben ser radicadas a más tardar el 25 de cada mes y las de bienes el último día del mes o el primer día hábil del siguiente mes en el subproceso de Cuentas por Pagar.
En caso de detectar algún faltante o error en los documentos, se devuelve al supervisor para su corrección, una vez recibida correctamente la cuenta, se procede al trámite de pago:
• Una vez validados los documentos, se registra en Dinámica Gerencial la cuenta por pagar en caso de facturas de servicios, para bienes la cuenta es cargada en el Sistema desde el almacén y solo se validan los datos.
• Las cuentas por pagar en paquete físico con todos los soportes pasan a revisión y visto bueno de los subprocesos de Presupuesto, Contabilidad, Convenios y/o Tesorería y cuando se trate de cuentas de obra o inversión incluye el visto bueno de Activos Fijos.
• Para las cuentas obra e infraestructura previo a la entrega del paquete al subproceso de egresos, mediante correo electrónico se informa al supervisor los datos del giro a realizar, para una verificación adicional.
• El subproceso de Cuentas por Pagar radica en el subproceso de Egresos las facturas programadas para pago, con los soportes en físico y una relación consolidada en magnético, para validación entre los procesos.
• El técnico de Egresos registra el comprobante de egreso en Dinámica Gerencial, indicando la cuenta bancaria de donde saldrán los recursos para el pago de la factura, (la cuenta bancaria varía si la factura está cargada a un convenio interadministrativo); se solicita nuevamente los vistos buenos del área de Cuentas por Pagar, Presupuesto, Tesorería y/o Convenios.
• Se elabora un archivo plano por cada proveedor, para cargue en el portal bancario.
Se anexan los siguientes documentos:
- Proceso de pago No. Proceso 47946803 con el archivo plano, tramitado Marzo de 2024, que incluye los
Comprobantes de egreso No. 528125 y 528126, con sus respetivos soportes
- Relación consolidada de giros corte Marzo 2024
- Relación detallada de los comprobantes de egreso correspondientes a pago de proveedores de la cuenta de recursos propios (Banco 001) por valor de $7.550.267.517 , donde se resaltan en color verde los comprobantes de egreso No. 528125 y 528126, relacionados en el numeral anterior”
Validadas las evidencias cumplen con el requerimiento del riesgo “RCO-GF-18 Posibilidad de afectación económica y reputacional por desvió del valor de los giros de tesorería al destinatario registrado y aprobado para beneficio propio o de terceros, debido a la manipulación en el contenido de los archivos planos de los proveedores y la falta de verificación en el portal bancario”. para este periodo.
NOTA: En la evidencia “Detalle comprobantes de egreso marzo 2024 en la pestaña registra FEBRERO y en los registros realmente corresponden al periodo que se esta monitoreando se le recomienda al proceso ajustar esta observación para este periodo y los siguientes.  
</t>
  </si>
  <si>
    <t>RCO-GF-19</t>
  </si>
  <si>
    <t>RCO-GF-19 Posibilidad de afectación económica y reputacional por apropiación del dinero recaudado en las cajas de la institución para beneficio propio o de terceros, debido a la no adherencia al procedimiento, manipulación de información del registro y comportamientos no éticos.</t>
  </si>
  <si>
    <t>Manipulación en el contenido de los archivos planos de los proveedores
Manipulación de información del registro
Comportamientos no éticos.</t>
  </si>
  <si>
    <t>1. No adherencia al procedimiento
2. Manipulación de información del registro 
3. Comportamientos no éticos.</t>
  </si>
  <si>
    <t>Apropiación del dinero recaudado en las cajas de la institución para beneficio propio o de terceros</t>
  </si>
  <si>
    <t>https://sgi.almeraim.com/sgi/secciones/?a=procesos&amp;option=editarEventoRiesgo&amp;eventotipoid=3
PLAN DE CONTINGENCIA 
1. Se revisa la trazabilidad de los registros
2. Identificando la causa del origen 
3. Se emite el informe respectivo de como, que y cuando se dio la materialización del riesgo 
4. Se notifica al responsable y a su jefe inmediato, solicitando la resposicion de los recursos o su respectivo soporte.</t>
  </si>
  <si>
    <t>Manipulación de información del registro</t>
  </si>
  <si>
    <t>-Arqueos aleatorios
-Verificación de boletines</t>
  </si>
  <si>
    <t>Seguimiento primera línea de defensa 
El área de Tesorería efectúa el recuento de todas las transacciones de dinero en el periodo determinado por la Dirección Financiera.
El arqueo de caja se realiza sin previo aviso en fechas aleatorias (incluidos fines de semana y días festivos) al personal encargado de la caja, dicho recuento tiene como principal propósito comprobar si se ha contabilizado todo el dinero recibido y si el saldo que muestra en el sistema de información DGH corresponde con el efectivo existente dentro de la caja.
En los soportes de LIBRO DE CAJA, se evidencian movimientos denominados "consignación", el cual corresponde al traslado del recaudo en caja al banco, proceso interno del área una vez el efectivo total sea recolectado, entregado a la transportadora de valores y consignado en el banco, lo cual no afecta el valor total del efectivo registrado vs el efectivo en caja de la unidad, ya que es únicamente informativo al momento de realizar el arqueo de caja.
El documento donde se registra el arqueo es el formato GF-GGA-TES-FT-01 V2, teniendo en cuenta lo estipulado en el procedimiento GF-GGA-TES-PR-02 V3 ARQUEO DE CAJA. 
A la fecha no se han identificado desviaciones en dicho proceso; en caso de identificar desviaciones, se aumentará la frecuencia de seguimiento.
Se realizaron 16 arqueos de caja según el procedimiento GF-GGA-TES-PR-02 V3 los días 22 y 27 de abril del 2024.
Se evidencia que el Centro de Salud Carmen no cuenta con Sistema de Información DGH al momento de realizar el arqueo de caja el día 27 de abril del 2024, por lo cual el recaudo en efectivo por valor de $4.500 fue registrado por el auxiliar de facturación con un (1) recibo de caja manuales No. 1708 legalizado en DGH una vez se restableció con recibo de caja No. 474248, teniendo en cuenta el procedimiento GF-GGA-TES-IN-01 V3. 
Se evidencia que el Centro de Salud Danubio no cuenta con Sistema de Información DGH al momento de realizar el arqueo de caja el día 27 de abril del 2024, por lo cual el recaudo en efectivo por valor de $15.000 fue registrado por el auxiliar de facturación con tres (3) recibos de caja manuales No. 1502 - 1503 - 1504 legalizado en DGH una vez se restableció con recibos de caja No. 475436 - 474842 - 475488, teniendo en cuenta el procedimiento GF-GGA-TES-IN-01 V3. 
Para la mitigación de sobrantes, se cuenta con bases de caja en efectivo para mantener cambio que permita dar vueltas a los usuarios y mejorar los tiempos de atención en los puntos de Facturación, cabe resaltar que se cuenta con alta afluencia de usuarios, motivo por el cual en ocasiones el sencillo de la base de caja en efectivo ha sido limitado.
No se evidencian faltantes de dinero efectivo en caja durante los arqueos realizados.
Indicador Numero de arqueos con faltantes / Total de arqueos realizados, se evidencia la siguiente información:
- En el mes de abril 2024 (0 / 16 = 0)
Se cuenta con 16 bases de caja en efectivo estipuladas mediante las resoluciones No. 450 de 27 de abril del 2022, No. 318 de 21 de abril del 2023, No. 957 del 19 de septiembre del 2023 y No. 1180 del 14 de noviembre del 2023, por valor total de $1.350.000 en las unidades de la Subred Sur E.S.E.
En la conciliación de cajas de abril del 2024 se evidencia un recaudo por valor de $ $207.570.823,69, a su vez un saldo siguiente por valor de $22.881.350,00, el cual corresponde al valor recaudado en el mes de abril del 2024 e ingresado en banco y en el sistema DGH en el mes de mayo del 2024. En el caso particular de las unidades de Nazareth y San Juan de Sumapaz por ser zona rural se cuenta con un colaborador motorizado para entregar el dinero recaudado en la oficina de tesorería semanalmente, lo anterior teniendo en cuenta el procedimiento GF-GGA-TES-PR-01 V3 RECAUDO DE EFECTIVO Y PAGARES.
A su vez se evidencia 16 notas por reversión de recibos de caja por valor total de $732.800 del mes de abril del 2024, de acuerdo al procedimiento GF-GGA-TES-PR-10 V2 REVERSIÓN DE RECIBOS DE CAJA.
No se evidencia diferencias durante la conciliación de cajas realizada en abril del 2024.
Se anexan los siguientes documentos:
- Arqueos de caja abril-2024
- Conciliación de caja
- Acta seguimiento ingresos abril 2024</t>
  </si>
  <si>
    <t>21%</t>
  </si>
  <si>
    <t>SEGUIMIENTO 2ª LINEA DE DEFENSA 
Para este periodo se realiza seguimiento y monitoreo de segunda línea de defensa donde se revisan los análisis y soportes que respaldan la actividad de control cargados por la primera línea de defensa:
Para la actividad de control El líder de facturación realiza verificación de la expedición de facturas y el área de Tesorería realiza arqueos de caja, de acuerdo a programación del área, con el propósito de identificar posibles desviaciones y mitigar el riesgo, en caso de desviaciones identificadas, se documenta y se realiza el requerimiento al responsable. Y se soporta con:
- Arqueos de caja marzo 2024 
- Informe de Conciliación de cajas marzo 2024
- La primera línea de defensa registra en el análisis lo siguiente: “Seguimiento primera línea de defensa Marzo 2024 - Actividad 2
El área de Tesorería efectúa el recuento de todas las transacciones de dinero en el periodo determinado por la Dirección Financiera.
El arqueo de caja se realiza sin previo aviso en fechas aleatorias (incluidos fines de semana y días festivos) al personal encargado de la caja, dicho recuento tiene como principal propósito comprobar si se ha contabilizado todo el dinero recibido y si el saldo que muestra en el sistema de información DGH corresponde con el efectivo existente dentro de la caja.
En los soportes de LIBRO DE CAJA, se evidencian movimientos denominados "consignación", el cual corresponde al traslado del recaudo en caja al banco, proceso interno del área una vez el efectivo total sea recolectado, entregado a la transportadora de valores y consignado en el banco, lo cual no afecta el valor total del efectivo registrado vs el efectivo en caja de la unidad, ya que es únicamente informativo al momento de realizar el arqueo de caja.
El documento donde se registra el arqueo es el formato GF-GGA-TES-FT-01 V2, teniendo en cuenta lo estipulado en el procedimiento GF-GGA-TES-PR-02 V3 ARQUEO DE CAJA.
A la fecha no se han identificado desviaciones en dicho proceso; en caso de identificar desviaciones, se aumentará la frecuencia de seguimiento.
Se realizaron 31 arqueos de caja según el procedimiento GF-GGA-TES-PR-02 V3 los días 03, 18, 19 y 20 de marzo del 2024.
Se evidencia un sobrante en caja por valor de $300 en el arqueo de caja del Centro de Salud Tunal del 20 de marzo del 2024, el cual fue registrado por medio de recibo de caja No. 462081 según corresponde teniendo en cuenta el procedimiento GF-GGA-TES-PR-02 V3.
Para la mitigación de sobrantes, se cuenta con bases de caja en efectivo para mantener cambio que permita dar vueltas a los usuarios y mejorar los tiempos de atención en los puntos de Facturación, cabe resaltar que se cuenta con alta afluencia de usuarios, motivo por el cual en ocasiones el sencillo de la base de caja en efectivo ha sido limitado.
No se evidencian faltantes de dinero efectivo en caja durante los arqueos realizados.
Indicador Numero de arqueos con faltantes / Total de arqueos realizados, se evidencia la siguiente información:
- En el mes de marzo 2024 (0 / 31 = 0)
Se cuenta con 16 bases de caja en efectivo estipuladas mediante las resoluciones No. 450 de 27 de abril del 2022, No. 318 de 21 de abril del 2023, No. 957 del 19 de septiembre del 2023 y No. 1180 del 14 de noviembre del 2023, por valor total de $1.350.000 en las unidades de la Subred Sur E.S.E.
En la conciliación de cajas de marzo del 2024 se evidencia un recaudo por valor de $210.531.250,00, a su vez un saldo siguiente por valor de $54.060.550, el cual corresponde al valor recaudado en el mes de marzo del 2024 e ingresado en banco y en el sistema DGH en el mes de abril del 2024. En el caso particular de las unidades de Nazareth y San Juan de Sumapaz por ser zona rural se cuenta con un colaborador motorizado para entregar el dinero recaudado en la oficina de tesorería semanalmente, lo anterior teniendo en cuenta el procedimiento GF-GGA-TES-PR-01 V3 RECAUDO DE EFECTIVO Y PAGARES.
A su vez se evidencia 15 notas por reversión de recibos de caja por valor total de $1.474.400 del mes de marzo del 2024, de acuerdo al procedimiento GF-GGA-TES-PR-10 V2 REVERSIÓN DE RECIBOS DE CAJA.
No se evidencia diferencias durante la conciliación de cajas realizada en marzo del 2024.
Durante el mes de marzo del 2024 se realizan recorridos mensuales de Tesorería en las diferentes unidades de la Subred Sur E.S.E. los días 18, 19, 20 y 21 de marzo del 2024 según programación, en los cuales se realizó verificación de seguridad en cajas como cajillas empotradas para custodia del efectivo, cámaras de seguridad, puertas en buen estado para uso con llave y entrega de probadores de billetes.
Adicionalmente se cuenta con auditores médicos con perfil enfermero(a) jefe con especialización en auditoria que apoyan todo el tema de auditoria médica a las cuentas superiores a $50' millones previo a la facturación, adicionalmente implementó la auditoria concurrente para validar la pertinencia y gestionar los casos que requieran de la intervención del auditor de facturación, lo que permite mejorar los registros clínicos para garantizar el cobro efectivo de los servicios al igual que corregir en la marcha inconsistencias en los procesos misionales-administrativos que afectan una facturación efectiva
Se anexan los siguientes documentos:
- Arqueos de caja marzo-2024
- Conciliación de caja
Pendiente cargar acta de ingresos de marzo, la cual se encuentra en revisión.
Validadas las evidencias cumplen con OBSERVACION el requerimiento del riesgo “Posibilidad de afectación económica y reputacional por apropiación del dinero recaudado en las cajas de la institución para beneficio propio o de terceros, debido a la no adherencia al procedimiento, manipulación de información del registro y comportamientos no éticos.” para este periodo. Ya que en las evidencias que se deben aportar para el monitoreo de “El líder de facturación realiza verificación de la expedición de facturas”. Se solicita al proceso que cuando suban la evidencia al aplicativo se le de el alcance pertinente con los ajustes necesarios.</t>
  </si>
  <si>
    <t>3. El proceso de talento humano realiza campañas de sensibilización al personal de facturación y tesoreria semestralmente con el fin de fomentar la conducta de buena etica.</t>
  </si>
  <si>
    <t>Comportamientos no éticos.</t>
  </si>
  <si>
    <t>-Presentaciones
-Actas 
-Listados de asistencia</t>
  </si>
  <si>
    <t xml:space="preserve">Seguimiento primera linea de defensa
El área de Talento Humano de la Subred Sur realiza una inducción a todos los nuevos colaboradores a través de la plataforma MAO, donde dentro de los módulos se incluye la Política de Integridad.
Al final de cada tema para verificar el conocimiento adquirido del mismo se realiza una evaluación y una vez aprobadas todas las evaluaciones se expide un certificado de aprobación de la inducción.
En el mes de abril ingresaron ocho contratista al área de Facturación, quienes realizaron la inducción según reporte anexo de la Dirección de Talento Humano.
Se anexan los siguientes documentos:
1. Presentación Política de Integridad
2. Relación de capacitación de Talento Humano
</t>
  </si>
  <si>
    <t>SEGUIMIENTO 2ª LINEA DE DEFENSA 
Para este periodo se realiza seguimiento y monitoreo de segunda línea de defensa donde se revisan los análisis y soportes que respaldan la actividad de control cargados por la primera línea de defensa:
Para la actividad de control El proceso de talento humano realiza campañas de sensibilización al personal de facturación y tesorería semestralmente con el fin de fomentar la conducta de buena ética. Y se soporta con:
- Presentación reinducción Política de Integridad
- Planilla de inscripción del personal de facturación a capacitaciones institucionales – Inducción marzo 2024
- La primera línea de defensa registra en el análisis “Seguimiento primera linea de defensa Marzo 2024 - Actividad 3
El área de Talento Humano de la Subred Sur realiza una inducción a todos los nuevos colaboradores a través de la plataforma MAO, donde dentro de los módulos se incluye la Política de Integridad.
Al final de cada tema para verificar el conocimiento adquirido del mismo se realiza una evaluación y una vez aprobadas todas las evaluaciones se expide un certificado de aprobación de la inducción.
En el mes de marzo ingresaron seis contratista al área de Facturación, quienes realizaron la inducción según reporte anexo de la Dirección de Talento Humano.
Se anexan los siguientes documentos:
1. Presentación Política de Integridad
2. Relación de capacitación de Talento Humano
Validadas las evidencias cumplen con el requerimiento del riesgo “Posibilidad de afectación económica y reputacional por apropiación del dinero recaudado en las cajas de la institución para beneficio propio o de terceros, debido a la no adherencia al procedimiento, manipulación de información del registro y comportamientos no éticos.” para este periodo.</t>
  </si>
  <si>
    <t>1. El tecnico de tesoreria una vez ingresa el personal a la entidad realiza la induccion correspondiente con el fin de dar a conocer el procedimiento de recaudo y análiza los resultados adherencia y conocimiento.</t>
  </si>
  <si>
    <t>Manipulación en el contenido de los archivos planos de los proveedores</t>
  </si>
  <si>
    <t>-Presentación
-postest
-Análisis Evaluativo</t>
  </si>
  <si>
    <t>Seguimiento primera linea de defensa 
Durante los recorridos se realiza retroalimentación a los auxiliares de facturación de conceptos como reversión de recibos de caja según el procedimiento GF-GGA-TES-PR-10 V2, realización de recibos de caja por pagos PSE y Datafono, uso de talonarios de recibos de caja y pagares manuales, manejo y custodia de bases de caja.
Se realiza capacitación y retroalimentación virtual los días 16 y 17 de abril del 2024 al personal de Facturación del servicio de urgencias, de acuerdo a los conceptos de Tesorería que se encuentran en la presentación (Se anexa registro de asistencia).
De acuerdo al POST-TEST CAPACITACIÓN/RETROALIMENTACIÓN DE INGRESOS – TESORERÍA (Link: https://docs.google.com/forms/d/e/1FAIpQLSc3rxTl8mxV4aMt44_5Z1sb7JHeqi6MwT_sF_2HLz0WTHc_Ig/viewform), se registraron veintiocho (28) respuestas en el mes de abril del 2024 obteniendo un promedio de puntuación total de 96 / 110.
1. Presentación capacitación facturación
2. Banner instructivo PSE
3. Banner informativo
4. Lista asistencia
5. Resultado postest</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</si>
  <si>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 El técnico de tesorería una vez ingresa el personal a la entidad realiza la inducción correspondiente con el fin de dar a conocer el procedimiento de recaudo y analiza los resultados adherencia y conocimiento. Y se soporta con:
- Presentación capacitación facturación
- Banner informativo 2024
- Instructivo PSE
- Resultado pos test marzo 2024
- La primera línea de defensa registra en el análisis: “Seguimiento primera linea de defensa Marzo 2024 - Actividad 1
Durante los recorridos se realiza retroalimentación a los auxiliares de facturación de conceptos como reversión de recibos de caja según el procedimiento GF-GGA-TES-PR-10 V2, realización de recibos de caja por pagos PSE y Datafono, uso de talonarios de recibos de caja y pagares manuales, manejo y custodia de bases de caja.
Se realiza capacitación presencial los días 22 y 26 de marzo del 2024 al personal nuevo de Facturación del servicio de consulta externa, de acuerdo a los conceptos que se encuentran en la presentación.
De acuerdo al POST-TEST CAPACITACIÓN/RETROALIMENTACIÓN DE INGRESOS – TESORERÍA (Link: https://docs.google.com/forms/d/e/1FAIpQLSc3rxTl8mxV4aMt44_5Z1sb7JHeqi6MwT_sF_2HLz0WTHc_Ig/viewform), se registraron cuatro (04) respuestas en el mes de marzo del 2024 obteniendo un promedio de puntuación total de 91 / 110.
1. Presentación capacitación facturación
2. Banner instructivo PSE
3. Banner informativo
4. Resultado postest
Validadas las evidencias cumplen con el requerimiento del riesgo “Posibilidad de afectación económica y reputacional por apropiación del dinero recaudado en las cajas de la institución para beneficio propio o de terceros, debido a la no adherencia al procedimiento, manipulación de información del registro y comportamientos no éticos.” para este periodo.
</t>
  </si>
  <si>
    <t xml:space="preserve">Mayo 09 de 2024 / ANDRES FELIPE CEPEDA SALAZAR - (PROFESIONAL ESPECIALIZADO)
SEGUIMIENTO 3ª LINEA DE DEFENSA
Se evidencia operación de las líneas de defensa, conforme con lo documentado, se ejecuta el control acorde a lo dispuesto para el riesgo, aplicación y monitoreo del control de manera oportuna, con calidad de información.
</t>
  </si>
  <si>
    <t>Gestión de la Información TIC</t>
  </si>
  <si>
    <t>RCO-GI-06</t>
  </si>
  <si>
    <t>RCO-GI-06 Posibilidad de afectación económica y reputacional por uso indebido (alteración, sustracción) de la información clasificada y reservada, para beneficio propio, de un tercero y/o conflicto de interés, a falta de controles efectivos de seguridad de la información.</t>
  </si>
  <si>
    <t>Falta de controles efectivos de seguridad de la información.</t>
  </si>
  <si>
    <t>1. Falta de controles efectivos de seguridad de la información.</t>
  </si>
  <si>
    <t>Uso indebido (alteración, sustracción) de la información clasificada y reservada, para beneficio propio, de un tercero y/o conflicto de interés.</t>
  </si>
  <si>
    <t>Análisis y Conocimiento</t>
  </si>
  <si>
    <t>Tecnología</t>
  </si>
  <si>
    <t>Fallas Tecnológicas</t>
  </si>
  <si>
    <t>1. Pérdida información sensible
2. Posibilidad de sanciones e incursión en procesos penales y fiscales por citación y apropiación del trabajo con plagio por parte de la subred sur.</t>
  </si>
  <si>
    <t>1. El subproceso de infraestructura realiza la implementación de politicas (controles) a nivel de directorio activo y se ejecuta mensualmente con el objetivo de mitigar los ataques externos</t>
  </si>
  <si>
    <t>JEFE DE OFICINA TIC (Oficina De Sistemas De Información - TIC)</t>
  </si>
  <si>
    <t>-Informe de ejecución trimestral
-Pantallazos de evidencia</t>
  </si>
  <si>
    <t>ANDRES FELIPE CUBILLOS GARCIA, USSA RUIZ DIANA CAROLINA</t>
  </si>
  <si>
    <t xml:space="preserve">Acorde con la actividad de control y evidencias definidas para mitigar el riesgo la primera línea de defensa cumple para el mes de ABRIL con la implementación de dos controles para mitigar el riesgo de uso indebido (alteración, sustracción) de la información clasificada y reservada.
</t>
  </si>
  <si>
    <t>Abril 04 de 2024 / ANDRES FELIPE CEPEDA SALAZAR - (PROFESIONAL ESPECIALIZADO)
SEGUIMIENTO 3ª LINEA DE DEFENSA
Se evidencia operación de las líneas de defensa, conforme con lo documentado, se ejecuta el control acorde a lo dispuesto para el riesgo, aplicación y monitoreo del control de manera oportuna, con calidad de información.</t>
  </si>
  <si>
    <t>2. El subproceso de infraestructura realiza la implementación de politicas (controles) a nivel de dispositivos de seguridad perimetral (Firewall) y se ejecuta mensualmente con el objetivo de mitigar los ataques externos</t>
  </si>
  <si>
    <t>Acorde con la actividad de control y evidencias definidas para mitigar el riesgo la primera línea de defensa cumple para el mes de ABRIL con la implementación de dos controles para mitigar el riesgo de uso indebido (alteración, sustracción) de la información clasificada y reservada. Importante la evidencia que notifica la primera línea de defensa del impacto del control 452 ataques que se presentaron en el mes de ABRIL.</t>
  </si>
  <si>
    <t>RCO-GJ-03</t>
  </si>
  <si>
    <t>RCO-GJ-03 Posibilidad de afectación económica y reputacional por emisión de conceptos jurídicos ajustados a intereses propios o de un tercero, debido a conflictos de interés y falta de controles de legalidad.</t>
  </si>
  <si>
    <t>Conflictos de interés
Falta de controles de legalidad.</t>
  </si>
  <si>
    <t>1. Conflictos de interés 
2. Falta de controles de legalidad.</t>
  </si>
  <si>
    <t>Emisión de conceptos jurídicos ajustados a intereses propios o de un tercero</t>
  </si>
  <si>
    <t>https://sgi.almeraim.com/sgi/secciones/?a=procesos&amp;option=editarEventoRiesgo&amp;eventotipoid=3
PLAN DE CONTINGENCIA 
1. Iniciar el proceso de modificación y/o derogación del concepto jurídico emitido para que se encuentre ajustado a la normatividad. 
2. identificar el colaborador y las causas que ocasionaron la posible afectación economica y/o reputacional. 
3. Realizar las investigaciones pertinentes contempladas en la LEY 1952 DE 2019.</t>
  </si>
  <si>
    <t>1. Pérdida de recursos económicos 
2. Investigaciones legales de todo tipo</t>
  </si>
  <si>
    <t>1. El jefe de la Oficina Jurídica gestiona mensualmente socializaciones sobre la misionalidad de la oficina y los controles de legalidad frente a los requerimientos internos y externos, para promover la integridad en las actuaciones de los colaboradores.</t>
  </si>
  <si>
    <t>Conflictos de interés</t>
  </si>
  <si>
    <t>JEFE DE OFICINA JURÍDICA (Oficina Jurídica)</t>
  </si>
  <si>
    <t>-Actas de Reunión
-Correos Electrónicos</t>
  </si>
  <si>
    <t>ROA RUTH STELLA, VICTOR FABIAN CASTELLANOS DURANGO</t>
  </si>
  <si>
    <t xml:space="preserve">SEGUIMIENTO 
OBSERVACIONES PRIMERA LÍNEA
Durante el periodo evaluado la Jefe Oficina Jurídica realizó una (1) reunión con todos los colaboradores de la OJ donde se realizó socialización a los distintos procesos a cargo de la oficina, los cuales se encontrarán en detalle en el acta de abril de 2024, no obstante, se presenta un breve resumen de lo tratado en la reunión, así: 
•	TRAMITE PROBATORIO.
•	SEGUIMIENTO DE INFORMES SOLICITADOS A LA SUBREDSUR.
•	INFORME PROCESOS EJECUTIVOS.
•	REPARTO PROCESOS EJECUTIVOS.
•	INFORMACIÓN PROCESOS DISCIPLINARIOS.
•	SOCIALIZACIÓN PROCESOS FAVORABLES.
•	PROPOSICIONES Y VARIOS.
Conforme a lo anterior, mediante correo electrónico se realiza los controles de legalidad frente a los requerimientos internos y externos, para promover la integridad en las actuaciones de los colaboradores.
A su vez, se adjunta actualizaciones de los procesos en el aplicativo SIPROJWEB, presentadas por los apoderados frente a las actuaciones generadas en el mes de abril de los procesos judiciales, los mismos registrados en la matriz de procesos judiciales donde se encontrarán la totalidad de procesos activos y terminados.
Frente a los correos electrónicos se anexan entre otras respuestas revisadas y enviadas por la Oficina Jurídica, los requerimientos para el Concejal Edwar Arias y respuesta a solicitud de información financiera a 30 de abril de 2024.
Por lo anterior y conforme a los soportes adjuntos el riesgo para este mes no se materializó.
</t>
  </si>
  <si>
    <t>ROA RUTH STELLA</t>
  </si>
  <si>
    <t xml:space="preserve">SEGUIMIENTO 2ª LINEA DE DEFENSA 
Para este periodo se realiza seguimiento y monitoreo de segunda línea de defensa donde se revisan los análisis y soportes que respaldan la actividad de control cargados por la primera línea de defensa:
Para la actividad de control. 1. El jefe de la Oficina Jurídica gestiona mensualmente socializaciones sobre la misionalidad de la oficina y los controles de legalidad frente a los requerimientos internos y externos, para promover la integridad en las actuaciones de los colaboradores. Y se soporta con:
1. Actas de Reunión
Acta de reunión 18 de abril 2024: temas tratados • tramite probatorio, •seguimiento de informes solicitados •Informe procesos ejecutivos •reparto procesos ejecutivos •informe procesos disciplinarios •socialización de procesos judiciales. 
2. Correos para Socializaciones
Correo del 18 de abril 2024 socialización: nuevos formatos de listado de asistencia y acta de reunión.
Correo del 22 de abril 2024 – socialización matriz procesos judiciales actualizada.
Correo del 29 de abril 2024 – Socialización matriz investigaciones administrativas y preliminares.
Correo del 16 de abril 2024 – Socialización: Invitación Audiencia Rendición de Cuentas 2023 – 1er trimestre 2024 | Agencia Nacional de Defensa Jurídica del Estado
Correo del 18 de abril 2024 – Socialización: Boletín semanal Bogotá Jurídica No. 16 de 2024
Correo del 16 de abril 2024 – Socialización: Boletín semanal Bogotá Jurídica No. 15 de 2024
Correo del 08 de abril 2024 -. Socialización: Boletín semanal Bogotá Jurídica No. 14 de 2024
Correo del 17 de abril 2024 – Socialización actualización normativa – Comités de Conciliación.
3.Evidencias de Controles de legalidad
Informes Abogados a abril 2024: se registra la relación de actuaciones de cada uno de los abogados 
Informe detallado Procesos Judiciales abril 2024
Matriz de Procesos Judiciales GJ-DJ-JU-FT-01 V1 Oficina Jurídica
4.La primera línea registra en el análisis lo siguiente: OBSERVACIONES PRIMERA LÍNEA
Durante el periodo evaluado la Jefe Oficina Jurídica realizó una (1) reunión con todos los colaboradores de la OJ donde se realizó socialización a los distintos procesos a cargo de la oficina, los cuales se encontrarán en detalle en el acta de abril de 2024, no obstante, se presenta un breve resumen de lo tratado en la reunión, así:
• TRAMITE PROBATORIO.
• SEGUIMIENTO DE INFORMES SOLICITADOS A LA SUBREDSUR.
• INFORME PROCESOS EJECUTIVOS.
• REPARTO PROCESOS EJECUTIVOS.
• INFORMACIÓN PROCESOS DISCIPLINARIOS.
• SOCIALIZACIÓN PROCESOS FAVORABLES.
• PROPOSICIONES Y VARIOS.
Conforme a lo anterior, mediante correo electrónico se realiza los controles de legalidad frente a los requerimientos internos y externos, para promover la integridad en las actuaciones de los colaboradores.
A su vez, se adjunta actualizaciones de los procesos en el aplicativo SIPROJWEB, presentadas por los apoderados frente a las actuaciones generadas en el mes de abril de los procesos judiciales, los mismos registrados en la matriz de procesos judiciales donde se encontrarán la totalidad de procesos activos y terminados.
Frente a los correos electrónicos se anexan entre otras respuestas revisadas y enviadas por la Oficina Jurídica, los requerimientos para el Concejal Edwar Arias y respuesta a solicitud de información financiera a 30 de abril de 2024.
Por lo anterior y conforme a los soportes adjuntos el riesgo para este mes no se materializó.
Validadas las evidencias cumplen con el requerimiento del riesgo “RCO-GJ-03 Posibilidad de afectación económica y reputacional por emisión de conceptos jurídicos ajustados a intereses propios o de un tercero, debido a conflictos de interés y falta de controles de legalidad.” para este periodo.
</t>
  </si>
  <si>
    <t>SEGUIMIENTO TERCERA LINEA DE DEFENSA 
El proceso definió dos controles para mitigar el riesgo durante la vigencia 2024, con sus correspondientes evidencias:
1. El jefe de la Oficina Jurídica gestiona mensualmente socializaciones sobre la misionalidad de la oficina y los controles de legalidad frente a los requerimientos internos y externos, para promover la integridad en las actuaciones de los colaboradores.
Evidencias:
-Actas de Reunión
-Correos Electrónicos
En concordancia con la segunda línea de defensa, se validan los soportes definidos por el proceso, que garantizan que no hubo afectación económica, ni reputacional, por emisión de conceptos jurídicos ajustados a intereses propios o de un tercero. Evidenciando la funcionalidad de las líneas de defensa.
Se da un cumplimiento del 25%, correspondiente al mes de marzo de 2024.</t>
  </si>
  <si>
    <t>2. El jefe de la Oficina Jurídica realiza seguimiento permanente a las actuaciones de los colaboradores frente a los requerimientos internos y externos, para garantizar la legalidad de los conceptos jurídicos.</t>
  </si>
  <si>
    <t>Falta de controles de legalidad.</t>
  </si>
  <si>
    <t>-Actas de Reunión
-Correos Electrónicos
-Orfeo</t>
  </si>
  <si>
    <t>SEGUIMIENTO
OBSERVACIONES PRIMERA LÍNEA
Durante el periodo evaluado la Jefe de la Oficina Jurídica realizó una (1) reunión con todos los colaboradores de la OJ donde se realizó seguimiento respecto a las actuaciones realizadas por los distintos apoderados de la Oficina Jurídica, los cuales se encontrarán en detalle en el acta de abril de 2024 la cual se adjunta.
Así mismo, la jefe de la Oficina Jurídica realizó seguimiento a las distintas actuaciones de los colaboradores frente a los requerimientos internos y externos, para garantizar la legalidad de los conceptos jurídicos, por ende, Frente a los correos electrónicos se anexan entre otras respuestas revisadas y enviadas por la Oficina Jurídica, seguimiento procesos sin movimiento hace 3 meses, seguimiento y evaluación plan operativo por proceso corte I trimestre enero-febrero-marzo de 2024 y solicitud de información auditoria abril de 2024 revisoría fiscal / comité de conciliación.
Frente al AGILSALUD, se anexa soporte de trámites dados a radicados en agilsalud en el mes de abril de 2024, respecto a derechos de petición relacionados con sentencias judiciales.
Por lo anterior y conforme a los soportes adjuntos el riesgo para este mes no se materializó.</t>
  </si>
  <si>
    <t xml:space="preserve">SEGUIMIENTO 2ª LINEA DE DEFENSA ABRIL 2024
Para este periodo se realiza seguimiento y monitoreo de segunda línea de defensa donde se revisan los análisis y soportes que respaldan la actividad de control cargados por la primera línea de defensa:
Para la actividad de control. 2. El jefe de la Oficina Jurídica realiza seguimiento permanente a las actuaciones de los colaboradores frente a los requerimientos internos y externos, para garantizar la legalidad de los conceptos jurídicos. Y se soporta con:
1. Actas de Reunión
Acta de reunión 18 de abril 2024: temas tratados • tramite probatorio, •seguimiento de informes solicitados •Informe procesos ejecutivos •reparto procesos ejecutivos •informe procesos disciplinarios •socialización de procesos judiciales. 
2.Correos Electrónicos
- Correo del 05 de abril 2024 - RV: SOLICITUD DE INFORMACION AUDITORIA ABRIL DE 2024 REVISORIA FISCAL /COMITE DE CONCILIACION
- Correo del 05 de abril 2024 - SEGUIMIENTO Y EVALUACIÓN PLAN OPERATIVO POR PROCESO CORTE I TRIMESTRE (ENERO-FEBRERO-MARZO) DE 2024.
- Correo del 01 de abril 2024 -***SEGUIMIENTO PROCESOS SIN MOVIMIENTO HACE 3 MESES***
3.Consolidado de seguimiento en el aplicativo de los Derechos de Petición del periodo 
4.Relación de las actuaciones de los abogados para abril 2024
5. Seguimiento Derechos de Petición Sentencias – mes de abril 2024
6. La primera línea de defensa registra en el análisis lo siguiente: Durante el periodo evaluado la Jefe de la Oficina Jurídica realizó una (1) reunión con todos los colaboradores de la OJ donde se realizó seguimiento respecto a las actuaciones realizadas por los distintos apoderados de la Oficina Jurídica, los cuales se encontrarán en detalle en el acta de abril de 2024 la cual se adjunta.
Así mismo, la jefe de la Oficina Jurídica realizó seguimiento a las distintas actuaciones de los colaboradores frente a los requerimientos internos y externos, para garantizar la legalidad de los conceptos jurídicos, por ende, Frente a los correos electrónicos se anexan entre otras respuestas revisadas y enviadas por la Oficina Jurídica, seguimiento procesos sin movimiento hace 3 meses, seguimiento y evaluación plan operativo por proceso corte I trimestre enero-febrero-marzo de 2024 y solicitud de información auditoria abril de 2024 revisoría fiscal / comité de conciliación.
Frente al AGILSALUD, se anexa soporte de trámites dados a radicados en agilsalud en el mes de abril de 2024, respecto a derechos de petición relacionados con sentencias judiciales.
Por lo anterior y conforme a los soportes adjuntos el riesgo para este mes no se materializó.
Validadas las evidencias cumplen con el requerimiento del riesgo “RCO-GJ-03 Posibilidad de afectación económica y reputacional por emisión de conceptos jurídicos ajustados a intereses propios o de un tercero, debido a conflictos de interés y falta de controles de legalidad.” para este periodo.
</t>
  </si>
  <si>
    <t>SEGUIMIENTO TERCERA LINEA DE DEFENSA 
El proceso definió dos controles para mitigar el riesgo durante la vigencia 2024, con sus correspondientes evidencias:
2. El jefe de la Oficina Jurídica realiza seguimiento permanente a las actuaciones de los colaboradores frente a los requerimientos internos y externos, para garantizar la legalidad de los conceptos jurídicos.
Evidencias:
-Actas de Reunión
-Correos Electrónicos
-Orfeo
Se valida la operatividad de las líneas de defensa, mediante la validación de los soportes definidos por el proceso, que garantizan que no hubo afectación económica, ni reputacional, por emisión de conceptos jurídicos ajustados a intereses propios o de un tercero.
Se da un cumplimiento del 25%, correspondiente al mes de marzo de 2024.</t>
  </si>
  <si>
    <t>Gestión de riesgo en salud</t>
  </si>
  <si>
    <t>RCO-GRS-15</t>
  </si>
  <si>
    <t>RCO-GRS-15 Posibilidad de afectación reputacional y económica por sanciones e investigaciones al recibir dadivas o beneficiar a un tercero que acredita el incumplimiento de las normas sanitarias y condiciones de salubridad en el marco del trámite de concepto sanitario, debido a comportamientos no éticos de los profesionales durante la visitas de IVC realizadas por la entidad.</t>
  </si>
  <si>
    <t>Comportamientos no éticos de los profesionales durante la visitas de IVC realizadas por la entidad.</t>
  </si>
  <si>
    <t>1. Comportamientos no éticos de los profesionales durante la visitas de IVC realizadas por la entidad.</t>
  </si>
  <si>
    <t>Investigaciones al recibir dadivas o beneficiar a un tercero que acredita el incumplimiento de las normas sanitarias y condiciones de salubridad en el marco del trámite de concepto sanitario,</t>
  </si>
  <si>
    <t>Activos fijos</t>
  </si>
  <si>
    <t>https://sgi.almeraim.com/sgi/secciones/?a=procesos&amp;option=editarEventoRiesgo&amp;eventotipoid=3
PLAN DE CONTINGENCIA
Convocar reunión con líderes del procesos para análisis del caso y abordaje con las áreas de acuerdo a competencia (dirección de contratación, dirección de talento humano, jurídica)
Adicionalmente se debe:
1. Informar a las autoridades de la ocurrencia del hecho de corrupción. 
2. Revisar el mapa de riesgos de corrupción, en particular, las causas, riesgos y controles. 
3. Verificar si se tomaron las acciones y se actualizó el mapa de riesgos de corrupción. 
4. Llevar a cabo un monitoreo permanente. 
La Oficina de Control Interno debe asegurar que los controles sean efectivos, le apunten al riesgo y estén funcionando en forma oportuna y efectiva.
5. Socializar los casos presentados, guardando la privacidad y confidencialidad, a los colaboradores priorizados para que se apropien como lecciones aprendidas que fortalezcan el compromiso personal en el marco de la política de integridad de la entidad.</t>
  </si>
  <si>
    <t>1. Investigaciones de todo tipo
2. Afectación de la salud poblacional 
3. Deterioro de la imagen</t>
  </si>
  <si>
    <t>1. Auto capacitación mediante la plataforma MAO en códigos de integridad y consecuencias legales de las acciones desarrolladas, por cada uno de los colaboradores nuevos que ingresan al proceso de GRS</t>
  </si>
  <si>
    <t>DIRECTOR TECNICO (Dirección De Gestión Del Riesgo En Salud)</t>
  </si>
  <si>
    <t>-Informe de resultados de la plataforma Mao con registro de indicador de cobertura y apropiación</t>
  </si>
  <si>
    <t>33.2%</t>
  </si>
  <si>
    <t>CHIMBI ROJAS DIANA YANIRA, McCormick Salcedo Vanesa</t>
  </si>
  <si>
    <t>Para el mes evaluado se cuenta con soportes de capacitaciones al talento humano en relación a integralidad, transparencia y lucha contra la corrupción soportado con certificado de personal nuevo (n=2). Por otra parte, se realizó articulación con la oficina de talento humano con referente de capacitaciones a nivel institucional con quien se definió contar con el listado de colaboradores que tomas los cursos institucionales a través de la plataforma MAO. Para el periodo reportado se revisaron los contenidos de los cursos activos que contemplaran las temáticas de integralidad, transparencia y lucha contra la corrupción, identificándose que estos aspectos están incluidos en la capacitación de SARLAF, razón por la cual se adjuntan soportes correspondientes (n=150).  La carpeta adjunta contempla cada línea de trabajo y certificados individuales. 
Lo anterior como parte del seguimiento de la segunda y tercera línea de defensa 
El resultado del mes es del 100% de la acción con un porcentaje asignado para el mes de 33.2%.</t>
  </si>
  <si>
    <t>CHIMBI ROJAS DIANA YANIRA</t>
  </si>
  <si>
    <t xml:space="preserve">el alcance de la evidencia entregada para el mes de MARZO cumple parcialmente con la actividad de control propuesta relacionada con capacitación en política institucional de Integridad, ya que la actividad de control se definió en los siguientes términos:
“Informe de resultados de la plataforma Mao con registro de indicador de cobertura y apropiación”
Por lo anterior se solicita a la primera línea de defensa revisar si se requiere ajustar el alcance de la actividad de control, toda vez que las cuatro líneas de aseguramiento tienen como objetivo minimizar el riesgo siempre y cuando se tenga definición única de la actividad de control. Igualmente, se requiere que todo el personal nuevo (por ejemplo, los nuevos líderes de medicamentos seguros y seguridad química como lo registra el acta de fecha 14/03/2024) que ingrese para el período de seguimiento este capacitado en el tema respectivo.
</t>
  </si>
  <si>
    <t>ASTRID MARCELA MENDEZ CHAPARRO, TERAN ALVAREZ MARIA DE LA CRUZ</t>
  </si>
  <si>
    <t xml:space="preserve">Seguimiento III línea, correspondiente al mes de Marzo 2024: En el seguimiento efectuado por la oficina de control interno, se encuentra.
Evidencia frente al cumplimiento con la actividad de control propuesta relacionada con Capacitación en Política Institucional de Integridad, sin embargo, esta oficina se acoge a las recomendaciones planteadas desde la segunda línea, frente al ajuste del alcance de la actividad de control  para lo cual se considera pertinente mesa de trabajo entre la primera y segunda y segunda línea, e informar a tercera línea para el respectivo seguimiento a las novedades que se tenga en los posteriores seguimientos.
</t>
  </si>
  <si>
    <t>2. Los líderes operativos de la línea fiscalización sanitaria aplican mensualmente el procedimiento de control; en caso de desviación se realiza acción de mejora o correctiva.</t>
  </si>
  <si>
    <t>-Informe trimestral de los resultados del seguimiento retrospectivo que se realizo cada mes, informando el cumplimiento, las desviaciones y correspondientes acciones de mejora.</t>
  </si>
  <si>
    <t>La primera línea de defensa
Como parte de la mejora continua se mantienen los puntos de control respecto a las desviaciones encontradas, realizando las reuniones de de equipo técnico, socialización de hallazgos y seguimiento por parte de los lideres operativos en el marco de los convenios interadministrativos con la Secretaria Distrital de Salud en relación al Plan de Salud Pública de Intervenciones Colectivas (PSPIC) en el componente de Vigilancia en Salud Ambiental.
Se cuenta con acciones desarrolladas, identificándose soportes correspondientes a las reunión de seguimiento con equipos de trabajo así:
- Seguridad Química
- Alimentos Sanos y seguros
- ETOZ - Eventos Transmisibles de Origen Zoonótico
- Aire, ruido y REM (radiación electromagnética)
- Calidad del agua y saneamiento básico
- Medicamentos seguros
Por otra parte, el seguimiento a las intervenciones del componente de vigilancia en salud ambiental es acorde a cada línea del componente, de las cuales se adjuntan formatos con el detalle de las características evaluadas y observaciones según aplique para cada caso.
Se mantienen las reuniones de equipo técnico en el que se abordan las temáticas como parte del fortalecimiento continuo de los procesos.
El resultado del mes es del 100% de la acción con un porcentaje asignado para el mes de 33.2%. En comparación con el mes anterior se mantiene el cumplimiento siendo este favorable. Se adjuntan actas.
Es de resaltar que para este mes no se identifica materialización de este riesgo.</t>
  </si>
  <si>
    <t>las evidencias aportadas para el mes de MARZO cumplen con la actividad de control al mostrar los resultados de los seguimientos en terrenos para las líneas del componente de vigilancia ambiental, verificando criterios relacionados con el riesgo. Igualmente, en las actas que se cargan como soporte se evidencian apartes de la aplicación del procedimiento de control.</t>
  </si>
  <si>
    <t xml:space="preserve">Seguimiento III línea, 
 En el seguimiento efectuado por la oficina de control interno, se encuentra.
Las evidencias aportadas dan cumplimiento con la actividad de control, reflejándose los resultados de los seguimientos en terrenos para las líneas del componente de vigilancia ambiental, verificando criterios relacionados con el riesgo. Igualmente, en las actas que se cargan como soporte se evidencian apartes de la aplicación del procedimiento de control.
</t>
  </si>
  <si>
    <t>-Acta general que describe los hallazgos de la preauditoría de cada uno de los meses del trimestre.</t>
  </si>
  <si>
    <t>La primera línea de defensa
En el Plan de Salud Pública de Intervenciones Colectivas (PSPIC) a través del componente de Vigilancia en Salud Ambiental se realizan las acciones correspondientes al punto de control, identificándose soportes correspondientes a la preauditoria mensual a soportes (muestra aleatoria), con la evaluación de los criterios de calidad establecidos. Se dispone de soportes de preauditorias en las líneas del componente:
- Seguridad Química
- Alimentos Sanos y seguros
- ETOZ - Eventos Transmisibles de Origen Zoonótico
- Aire, ruido y REM (radiación electromagnética)
- Medicamentos seguros
- Calidad del agua y saneamiento básico
Se cuenta con seguimiento retrospectivo y simultaneo a las intervenciones del componente de salud ambiental del mes de abril 2024.
Es de resaltar que, pese a que el equipo de trabajo ha presentado cambios (ingreso de personal nuevo y rotación interna), se cuenta con resultados favorables que permiten la continuidad de los puntos de control definidos y se cuenta con soportes correspondientes.
De igual forma se cuenta con reuniones de equipo técnico en el que se abordan las temáticas como parte del fortalecimiento continuo de los procesos incluido lo técnico y administrativo como la calidad del reporte y el tema de glosas.
El resultado del mes es del 100% de la acción con un porcentaje asignado para el mes de 33.2%. En comparación con el mes anterior se mantiene el cumplimiento siendo este favorable. Se adjuntan soportes. En caso de requerirse mayor detalle de lo presentado el archivo reposa en el componentes de vigilancia en salud ambiental de la dirección de gestión del riesgo en salud.
Es de resaltar que para este mes no se identifica materialización de este riesgo.</t>
  </si>
  <si>
    <t xml:space="preserve">los soportes de actas de preauditoria del mes de MARZO cumplen con la actividad de control registrando hallazgos que no se relacionan con el evento potencial identificado en el riesgo de corrupción.
</t>
  </si>
  <si>
    <t>•Seguimiento III línea : En el seguimiento efectuado se encuentra que los soportes entregados por la 1ª línea de defensa dan cumplimiento a la actividad de control, no evidenciándose materialización del riesgo.</t>
  </si>
  <si>
    <t>Gestión de servicios ambulatorios</t>
  </si>
  <si>
    <t>RCO-AMB-08</t>
  </si>
  <si>
    <t>RCO-AMB-08 Posibilidad de afectación económica y reputacional por sanciones e investigaciones al recibir o solicitar dádiva o beneficio a nombre propio o de terceros con el fin de contratar insumos medico quirúrgicos de odontología, debido a la no supervisión al contrato.</t>
  </si>
  <si>
    <t>La no supervisión al contrato.</t>
  </si>
  <si>
    <t>1. La no supervisión al contrato.</t>
  </si>
  <si>
    <t>Sanciones e investigaciones al recibir o solicitar dádiva o beneficio a nombre propio o de terceros con el fin de contratar insumos médico quirúrgicos de odontología,</t>
  </si>
  <si>
    <t>Odontología general y especializada</t>
  </si>
  <si>
    <t>1. Investigaciones y sanciones de todo tipo
2. Detrimento patrimonial
3. Perdida de confianza</t>
  </si>
  <si>
    <t>1. El Director Técnico de Servicios Ambulatorios y el apoyo a la supervisión ( líder de salud oral) de manera mensual realizan un informe de supervisión al contrato en mención verificando cumplimiento de clausulas contractuales</t>
  </si>
  <si>
    <t>DIRECTOR TECNICO (C) (Dirección De Servicios Ambulatorios)</t>
  </si>
  <si>
    <t>-Informe de supervisión.</t>
  </si>
  <si>
    <t>28%</t>
  </si>
  <si>
    <t>BARRIOS LOZANO LILIAN YISMENA, JIMENEZ LESMES ADRIANA, PINILLA PINILLA GLORIA MARITZA</t>
  </si>
  <si>
    <t>Se aclara que por error de caligrafía la observación del 02052024 se debe interpretar como incumplimiento, es decir la palabra correcta es CUMPLA.
Ante la información de la referente de S. Oral del mes de marzo, como primera línea, relacionada con que el proveedor se retira y da terminación anticipada al contrato, el riesgo identificado se EVITA quedando pendiente que se defina un nuevo contrato para aplicar las líneas de aseguramiento. Importante que el subproceso de S. Oral subsane las observaciones de la 2ª línea de defensa del monitoreo del mes de marzo para cerrar ciclo de monitoreo; igualmente, se solicita que se aclare las fechas exactas de terminación de la supervisión, en el entendido de que la mitigación del riesgo debe obedecer a dicha fecha.</t>
  </si>
  <si>
    <t>32%</t>
  </si>
  <si>
    <t xml:space="preserve">Control Interno: La actividad de control: “El Director Técnico de Servicios Ambulatorios y el apoyo a la supervisión (líder de salud oral) de manera mensual realizan un informe de supervisión al contrato en mención verificando cumplimiento de cláusulas contractuales”.  Para esta actividad de control se tiene como soporte el Informe de supervisión, en el que el proceso se informa que a la fecha no se cuenta con contrato para el suministro de insumos odontológicos y se está a la espera de nueva contratación.
Observaciones: Pese a lo anterior no se evidencia materialización de riesgo, quedando pendiente que se defina un nuevo contrato para aplicar las líneas de aseguramiento.
</t>
  </si>
  <si>
    <t>TERAN ALVAREZ MARIA DE LA CRUZ</t>
  </si>
  <si>
    <t>2. Seguimiento trimestral al proceso de facturación verificando la concordancia entre lo ejecutado con lo facturado, En caso de inconsistencia se realizara ajuste al dato con validación de las partes soportado en acta</t>
  </si>
  <si>
    <t>- Acta de reunión de seguimiento con el proveedor y la supervisión técnica del contrato</t>
  </si>
  <si>
    <t>16.6%</t>
  </si>
  <si>
    <t>•	Seguimiento III línea: En el seguimiento efectuado se encuentra que los soportes entregados por la 1ª línea de defensa dan cumplimiento a la actividad de control, no evidenciándose materialización del riesgo, sin embargo queda compromiso frente a observación planteada por la segunda línea, en la revisión de inclución en los informes final de supervisión y en el de comprobantes la factura número 75745, y no en el oficio de entrega de facturas.</t>
  </si>
  <si>
    <t>3. El líder del subproceso de medico quirúrgicos trimestralmente realiza ingreso de insumos medico quirúrgicos facturados en el período al módulo de dinámica, generando entradas para posterior emisión de certificados de pago la supervisión técnica</t>
  </si>
  <si>
    <t>-Documento de entradas de insumos al almacén</t>
  </si>
  <si>
    <t>•	Seguimiento III líneA: En el seguimiento efectuado se encuentra que los soportes entregados por la 1ª línea de defensa dan cumplimiento a la actividad de control, no evidenciándose materialización del riesgo.</t>
  </si>
  <si>
    <t>RCO-AMB- 09</t>
  </si>
  <si>
    <t>RCO-AMB- 09 Posibilidad de afectación reputacional y económica por sanciones y multas al recibir o solicitar cualquier dádiva o beneficio a nombre propio o de un tercero en el trámite de asignación de citas para la prestación de servicios de salud debido a, la falta de ética del colaborador, adherencia al procedimiento de asignación de citas y a puntos de control del sistema de información relacionados con la frecuencia de uso de los servicios de salud.</t>
  </si>
  <si>
    <t>Falta de ética del colaborador
Adherencia al procedimiento de asignación de citas
Puntos de control del sistema de información relacionados con la frecuencia de uso de los servicios de salud.</t>
  </si>
  <si>
    <t>1. Falta de ética del colaborador
2. Adherencia al procedimiento de asignación de citas
3. Puntos de control del sistema de información relacionados con la frecuencia de uso de los servicios de salud.</t>
  </si>
  <si>
    <t>Sanciones y multas al recibir o solicitar cualquier dádiva o beneficio a nombre propio o de un tercero en el trámite de asignación de citas para la prestación de servicios de salud.</t>
  </si>
  <si>
    <t>Plan de Contingencia 
1. Realizar mesa de trabajo de la 1a y 2a líneas de aseguramiento con el fin de registrar información en el módulo de materialización aplicativo ALMERA
2. Complementar y ajustar la descripción de la actividad de control 1 Informe trimestral de comportamiento de las agendas con el registro detallado de las citas asignadas a nombre propio del colaborador
3. Complementar y ajustar la descripción de la actividad de control 2 acorde con la capacidad de respuesta de la primera línea en relación a versionar el procedimiento institucional de asignación de citas a nueva versión acorde a los perfiles de colaboradores que tienen autorización para asignar citas (compromiso de comité SIAR). Importante tener en cuenta el contenido del documento externo Manual de Citas.
4. Cuantificar el impacto económico de la materialización del riesgo en mesa de trabajo con el subproceso de mercadeo y los subprocesos que haya a lugar.
5. Realizar seguimiento telefónico de los usuarios a los que se les asignaron las citas reservadas previamente a nombre del colaborador, para identificar si se presentó beneficio propio o a un tercero y/o entrega de dádiva.
6. En el marco de la causa debilidad en los puntos de control del sistema de información para los colaboradores autorizados para asignar citas, gestionar con el subproceso de TIC la creación de una alerta inmediata informando al correo de la dirección de ambulatorios en caso de evidenciar desviaciones durante el monitoreo mensual. Lo anterior respondería al ajuste que la 1a y 2a línea evidencia para el control #3
7. Mesa de trabajo interdisciplinaria de los procesos que son responsables del procedimiento de asignación de citas y los procesos de contratación y jurídica para definir manejo ante la reiterada identificación de 18 casos para el mes de septiembre relacionados con el riesgo.</t>
  </si>
  <si>
    <t>1. Deterioro de la imagen de entidad, aumento de PQRS
2. Descuentos de los pagadores por incumplimiento de indicadores de gestión
3. Utilización inadecuada del recurso humana
4. Disminución de la productividad
5. Disminución del rendimiento del profesional del servicio</t>
  </si>
  <si>
    <t>2. Los líderes de los procesos relacionados con la asignación de citas generan espacios de socialización del procedimiento de Agendamiento, Asignación, Reprogramación y Cancelación de citas de consulta externa AMB-PR-03 V6 ítem número tres y del instructivo de lista de espera AMB-CEE-INS-01 V2 según necesidad.</t>
  </si>
  <si>
    <t>Adherencia al procedimiento de asignación de citas</t>
  </si>
  <si>
    <t>- Acta y listado de asistencia de capacitación del procedimiento de Agendamiento, Asignación, Reprogramación y Cancelación de citas de consulta externa AMB-PR-03 V6 ítem número tres y del instructivo de lista de espera AMB-CEE-INS-01 V2 según necesidad.</t>
  </si>
  <si>
    <t>2024-02-08</t>
  </si>
  <si>
    <t>BARRIOS LOZANO LILIAN YISMENA, PINILLA PINILLA GLORIA MARITZA</t>
  </si>
  <si>
    <t xml:space="preserve">El subproceso de administración del riesgo observa que se cumple para el mes de ABRIL con la capacitación de temas relacionados con asignación de citas, considerando importante definir un universo de colaboradores que deben adherirse al procedimiento, con su correspondiente meta de cobertura y evaluación de apropiación. 
</t>
  </si>
  <si>
    <t>17%</t>
  </si>
  <si>
    <t xml:space="preserve">Actividad 2: Seguimiento Control Interno –  Se observa cumplimiento para el mes de FEBRERO con la capacitación de temas relacionados con asignación de citas, con las recomendaciones a tener en cuenta para los posteriores seguimientos:   
	Definición del universo de colaboradores que deben adherirse al procedimiento.
	Meta de cobertura y evaluación de apropiación. 
	Revisión de los soporte del servicio de programación de cirugía, ya que el enviado registra fecha de la vigencia 2023.
</t>
  </si>
  <si>
    <t>1. La dirección de ambulatorios en colaboración con el subproceso de TIC revisa mensualmente en el Sistema Dinámica Gerencial, el comportamiento de la asignación de las agendas por parte de los colaboradores autorizados y elabora un informe que registra los casos de reserva de citas a nombre propio y/o otros colaboradores. En caso de desviación se envía alerta al correo del profesional del proceso de ambulatorios, quien notifica a los procesos pertinentes acorde con lo estipulado en el procedimiento de Agendamiento, Asignación, Reprogramación y Cancelación de citas de consulta externa AMB-PR-03 V6 ítem número tres; posteriormente se para realiza la respectiva acción correctiva.</t>
  </si>
  <si>
    <t>Falta de ética del colaborador
Puntos de control del sistema de información relacionados con la frecuencia de uso de los servicios de salud.</t>
  </si>
  <si>
    <t>- Informe mensual de comportamiento de las agendas</t>
  </si>
  <si>
    <t>Cumplimiento para el mes de ABRIL del alcance de la actividad de control en el entendido de que se identifican desviaciones disgregando los responsables, el tipo de consulta que se reserva, la EPS correspondiente y la especificidad de las novedades presentadas para su respectiva gestión. Igualmente se levantan actas de compromiso de los casos que se requirieron, considerando importante que para próximos monitoreos se cruce información de los colaboradores implicados para identificar reiteración de la mala práctica a pesar de que se haya levantado acta de compromiso.</t>
  </si>
  <si>
    <t>Seguimiento Control Interno :  Cumplimiento para el mes de FEBRERO del alcance de la actividad de control en el entendido de que se identifican desviaciones disgregando los responsables, el tipo de consulta que se reserva, la EPS correspondiente y la especificidad de las novedades presentadas para su respectiva gestión.</t>
  </si>
  <si>
    <t>Gestión de servicios complementarios</t>
  </si>
  <si>
    <t>RCO-COM-13</t>
  </si>
  <si>
    <t>RCO-COM-13 Posibilidad de afectación económica y reputacional por perdida de medicamentos y dispositivos médicos en las farmacias intrahospitalarias de la entidad e insatisfacción y necesidad del usuario, debido a comportamientos no éticos de los personal del servicio del área de farmacia.</t>
  </si>
  <si>
    <t>Comportamientos no éticos de los profesionales de la salud.</t>
  </si>
  <si>
    <t>debido a comportamientos no éticos de los personal del servicio del área de farmacia.</t>
  </si>
  <si>
    <t>Perdida de medicamentos y dispositivos médicos en las farmacias intrahospitalarias de la entidad e insatisfacción y necesidad del usuario,</t>
  </si>
  <si>
    <t>Farmacia</t>
  </si>
  <si>
    <t>https://sgi.almeraim.com/sgi/secciones/?a=procesos&amp;option=editarEventoRiesgo&amp;eventotipoid=3
PLAN DE CONTINGENCIA
1. Se notifica a la dicrección de complementarios 
2. A su vez a control interno disciplinario y contratación</t>
  </si>
  <si>
    <t>1. Perdidas económicas para la institución
2. Investigaciones disciplinarias por parte de entes de control.</t>
  </si>
  <si>
    <t>1. El auxiliar de farmacia realiza conteo diario en la entrega de turno de los siguientes productos: medicamentos controlados, refrigerados y medicamentos y dispositivos médicos de alto valor; en las siete farmacias intrahospitalarias. Se registra en formato de entrega de turno del servicio farmacéutico</t>
  </si>
  <si>
    <t>DIRECTOR TECNICO (Dirección De Servicios Complementarios)</t>
  </si>
  <si>
    <t>- Informe de análisis mensual</t>
  </si>
  <si>
    <t>DOMINGUEZ SALAZAR FRANCY YAMELY, TABARES RAMIREZ NANCY STELLA</t>
  </si>
  <si>
    <t xml:space="preserve">La primera línea de defensa aporta evidencia para todas las farmacias intrahospitalarias cumpliendo con el alcance de la actividad de control, adicional al informe consolidado de adherencia del servicio farmacéutico. 
Teniendo en cuenta la información de los meses de marzo y abril de los informes consolidados, donde se específica la cuantía para los casos de reposición económica de faltantes, la segunda línea solicitó mediante correo institucional registros adicionales para revisión y análisis en mesa de trabajo con la primera línea en cabeza de la Subgerencia de Servicios clarificando la posible materialización del riesgo.
Frente a los soportes adicionales solicitados por la segunda línea y por falta de competencia de la 2ª línea para analizar la información, se requiere análisis en mesa de trabajo para definir ajustes al riesgo identificado y/o a los controles, que a la fecha se tienen formulados para la mitigación del riesgo.
</t>
  </si>
  <si>
    <t>•	Seguimiento III línea : En el seguimiento efectuado se encuentra que los soportes entregados por la 1ª línea de defensa dan cumplimiento a la actividad de control, no evidenciándose materialización del riesgo, sin embargo queda compromiso frente a observación planteada por la segunda línea, en razón a que para mayor impacto en la mitigación del riesgo identificado que se gestionen los aspectos a mejorar registrados en cada uno de los informes</t>
  </si>
  <si>
    <t>RCO-COM-14</t>
  </si>
  <si>
    <t>RCO-COM-14 Posibilidad de afectación económica y reputacional por pérdida o mal uso del medio de contraste por parte del equipo de colaboradores responsables del servicio de imágenes diagnósticas, debido a fallas y conflictos de interés en la custodia, dispensación y administración del medicamento.</t>
  </si>
  <si>
    <t>Revisión técnica del contrato de arrendamiento de un sistema de información para el servicio de radiología e imágenes diagnósticas</t>
  </si>
  <si>
    <t>Por pérdida o mal uso del medio de contraste por parte del equipo de colaboradores responsables del servicio de imágenes diagnósticas</t>
  </si>
  <si>
    <t>Debido a fallas y conflictos de interés en la custodia, dispensación y administración del medicamento.</t>
  </si>
  <si>
    <t>https://sgi.almeraim.com/sgi/secciones/?a=procesos&amp;option=editarEventoRiesgo&amp;eventotipoid=3
PLAN DE CONTINGENCIA 
1. Notificar a las líneas de aseguramiento
2. Revisar y ajustar causas y controles en la matriz de riesgos
3. Monitorear permanentemente las actividades del plan</t>
  </si>
  <si>
    <t>Riesgo Opacidad</t>
  </si>
  <si>
    <t>Reputacional</t>
  </si>
  <si>
    <t>1. Pérdidas económicas para la institución 
2. investigaciones disciplinarias por parte de entes de control.</t>
  </si>
  <si>
    <t>1. La referente del Sub proceso de radiología e imágenes diagnósticas mensualmente descarga del aplicativo Dinámica Gerencia el formato de suministro a paciente y a su vez verifica y analiza la administración del medio de contraste con el formato COM-IMA-FT-21 V1 REGISTRO ASIGNACIÓN DE CITAS Y USUARIOS ATENDIDOS EN EL SERVICIO DE TOMOGRAFÍA e implementa acciones ante las desviaciones encontradas.</t>
  </si>
  <si>
    <t>- Formato de suministro a paciente
- Formato COM-IMA-FT-21 V1 REGISTRO ASIGNACIÓN DE CITAS Y USUARIOS ATENDIDOS EN EL SERVICIO DE TOMOGRAFÍA, debidamente diligenciado</t>
  </si>
  <si>
    <t>ANGELA CATALINA INFANTE CELY, TABARES RAMIREZ NANCY STELLA</t>
  </si>
  <si>
    <t xml:space="preserve">Los soportes de la primera línea para el mes de ABRIL cumplen con las actividades de control definidas en relación a información de suministro a pacientes, asignación de citas y entrega de medio de contraste por la Farmacia. Se requiere realizar mesa de trabajo con la referente de radiología para verificar datos de la información de los archivos Excel antes descritos.
</t>
  </si>
  <si>
    <t xml:space="preserve">
•	Seguimiento III línea: En el seguimiento efectuado se encuentra que los soportes entregados por la 1ª línea de defensa dan cumplimiento a la actividad de control, no evidenciándose materialización del riesgo</t>
  </si>
  <si>
    <t>Gestión de servicios hospitalarios</t>
  </si>
  <si>
    <t>RCO-HOS-10</t>
  </si>
  <si>
    <t>RCO-HOS-10 Posibilidad de afectación económica y reputacional por certificar el pago al proveedor en beneficio propio o del tercero, debido a la inoportunidad y veracidad en la supervisión del contrato de alimentación en las unidades que presta el servicio de hospitalización.</t>
  </si>
  <si>
    <t>Inoportunidad y veracidad en la supervisión del contrato de alimentación en las unidades que presta el servicio de hospitalización.</t>
  </si>
  <si>
    <t>1. Inoportunidad y veracidad en la supervisión del contrato de alimentación en las unidades que presta el servicio de hospitalización.</t>
  </si>
  <si>
    <t>Certificar el pago al proveedor en beneficio propio o del tercero</t>
  </si>
  <si>
    <t>https://sgi.almeraim.com/sgi/secciones/?a=procesos&amp;option=editarEventoRiesgo&amp;eventotipoid=3
PLAN DE CONTINGENCIA
1. Notificación por parte de la dirección de hospitalarios y en espacios de alta gerencia de los hallazgos identificados
2. Definición de acciones correctivas y de mejora definidas por los procesos involucrados en el marco de las líneas de defensa
3. Aplicabilidad de lineamientos del Manual de Contratación de la entidad</t>
  </si>
  <si>
    <t>1. Hallazgos de auditorías internas o externas
2. Quejas
3. Reclamos
4. Investigaciones</t>
  </si>
  <si>
    <t>2. El director técnico de Gestión hospitalaria mensualmente revisa, avala y firma la certificación de factura del contrato del servicio de alimentación verificando los soportes y observando ante desviaciones (GF-GCA-CXP-FT 01 V4). Se anexa la factura emitida por proveedor, conteo diario entrega de dietas a paciente consolidado por unidad, la cédula del contador de la empresa nutriser, tarjeta profesional, pago de parafiscales y certificado de aportes de seguridad social.</t>
  </si>
  <si>
    <t>DIRECTOR TECNICO (Dirección De Servicios Hospitalarios)</t>
  </si>
  <si>
    <t>-Certificación de factura Conteo diario de dietas por unidad Documentos de Proveedor</t>
  </si>
  <si>
    <t>18%</t>
  </si>
  <si>
    <t>HECTOR JAVIER QUIÑONES ALBARRACIN, HERNANDEZ MORENO JENNY PAOLA, PARIS GUAQUETA JULIANA ISABEL</t>
  </si>
  <si>
    <t>El proceso de hospitalarios no cumple con el cierre de la actividad de control ya que a la fecha tiene pendiente el cargue de la factura oficial para el contrato del servicio de alimentación.</t>
  </si>
  <si>
    <t>2024-05-06</t>
  </si>
  <si>
    <t>16%</t>
  </si>
  <si>
    <t>Seguimiento III línea: En el seguimiento efectuado por la oficina de control interno, se encuentra, se encuentra cumplimiento al alcance de la ejecución de la actividad de control, con el cierre del ciclo de ejecución del control: “Cargue de la factura oficial en las fechas 29/02/2024 y 22/03/2024 respectivamente”.</t>
  </si>
  <si>
    <t>1. El profesional en gestión administrativo en salud ejerce el proceso de apoyo técnico y administrativo a la supervisión mensual del contrato del servicio de alimentación hospitalaria de la entidad, corroborando y consolidando la información en la matriz financiera código HOS-INT-ALI-FT-03 de las cantidad de dietas y variables relacionadas con las mismas, para posterior verificación y articulación permanente con el proveedor elaborando acta que registra ajustes a desviaciones encontradas y posterior aval para emisión de la factura.</t>
  </si>
  <si>
    <t>-Acta y lista de asistencia de mesa de trabajo mensual de la profesional en gestión administrativo en salud y el proveedor nutriser colombia sap que registra la actividad de control
-Matriz mensual contrato control financiero mensual</t>
  </si>
  <si>
    <t xml:space="preserve">Seguimiento 
SEGUIMIENTO PRIMERA LÍNEA (OFICINA DIRECCIÓN DE SERVICIOS HOSPITALARIOS) 22 de abril de 2024, correspondiente al mes de marzo:
Se adjunta nuevamente acta mesa de trabajo con proveedor del mes de marzo, diligenciada con completitud, se encontraba pendiente el registro de los valores de la facturación por grupo estudiantes y pacientes.
</t>
  </si>
  <si>
    <t>2024-04-22</t>
  </si>
  <si>
    <t>PARIS GUAQUETA JULIANA ISABEL</t>
  </si>
  <si>
    <t>Se da cumplimiento al alcance de la ejecución de la actividad de control con los soportes entregados para el mes de MARZO frente a la matriz financiera y el acta de mesa de trabajo con el proveedor.</t>
  </si>
  <si>
    <t>2024-05-02</t>
  </si>
  <si>
    <t>ASTRID CAROLINA ROJAS GONZALEZ, TERAN ALVAREZ MARIA DE LA CRUZ</t>
  </si>
  <si>
    <t>Seguimiento III línea: En el seguimiento efectuado por la oficina de control interno, se encuentra, se encuentra cumplimiento al alcance de la ejecución de la actividad de control, con la presentación de los soportes entregados para el mes evaluado, frente a la matriz financiera y el acta de mesa de trabajo con el proveedor.</t>
  </si>
  <si>
    <t>Gestión de servicios de urgencias</t>
  </si>
  <si>
    <t>RCO-URG-11</t>
  </si>
  <si>
    <t>RCO-URG-11 Posibilidad de afectación económica y reputacional por recibir, solicitar o beneficiarse a nombre propio o de terceros la certificación de horas adicionales no laboradas por el colaborador, debido a la inadecuada verificación de las horas programadas VS ejecutadas.</t>
  </si>
  <si>
    <t>Inadecuada verificación de las horas programadas VS ejecutadas.</t>
  </si>
  <si>
    <t>1. Inadecuada verificación de las horas programadas VS ejecutadas.</t>
  </si>
  <si>
    <t>Recibir, solicitar o beneficiarse a nombre propio o de terceros la certificación de horas adicionales no laboradas por el colaborador,</t>
  </si>
  <si>
    <t>https://sgi.almeraim.com/sgi/secciones/?a=procesos&amp;option=editarEventoRiesgo&amp;eventotipoid=3
PLAN DE CONTINGENCIA
1. Concertar con el contratista las horas no ejecutadas para la devolución del dinero</t>
  </si>
  <si>
    <t>1. Detrimento patrimonial
2. Deterioro de imagen 
3. Procesos judiciales</t>
  </si>
  <si>
    <t>1. Los supervisores de los contratos de OPS de los colaboradores del proceso de la dirección de urgencias, cada día 20 del mes consolidan y envían al apoyo administrativo de la dirección la base de datos de la matriz proyección horas ejecutadas; habiendo verificado las horas proyectadas por colaborador frente a las horas ejecutadas.</t>
  </si>
  <si>
    <t>DIRECTOR TECNICO (Dirección De Servicios De Urgencias)</t>
  </si>
  <si>
    <t>-Soporte de entrega de información por parte del supervisor a la dirección de urgencias ( correo electrónico).
-Informe mensual de la dirección de urgencias de las horas ejecutadas por las actividades misionales de los colaboradores de los subprocesos.</t>
  </si>
  <si>
    <t>2024-02-10</t>
  </si>
  <si>
    <t>HUERTAS ROJAS DANIEL ALEXANDER, RAMIREZ RINCON ANGELA CONSUELO</t>
  </si>
  <si>
    <t xml:space="preserve">Se cumple con la actividad de control aportando el informe mensual de la dirección de urgencias de las horas ejecutadas para el mes de ABRIL por las actividades misionales de los colaboradores de los subprocesos. 
</t>
  </si>
  <si>
    <t>Seguimiento III línea, En el seguimiento efectuado por la oficina de control interno, se encuentra, cumplimiento con la actividad de control, frente al  aporte del informe mensual por parte de la dirección de urgencias: “Horas ejecutadas para el mes de FEBRERO por las actividades misionales de los colaboradores de los subprocesos”</t>
  </si>
  <si>
    <t>2. El profesional de apoyo administrativo de la dirección verifica al día 25 del mes que los registros de horas proyectadas y ejecutadas sean verídicas enviando la base a la subgerencia de servicios y al proceso de contratación. En caso de inconsistencia se reporta al supervisor para los respectivos ajustes.</t>
  </si>
  <si>
    <t>-Informe mensual de la dirección de urgencias de las horas ejecutadas por las actividades misionales de los colaboradores de los subprocesos.</t>
  </si>
  <si>
    <t xml:space="preserve">Se cumple con la actividad de control para el mes de ABRIL, con soportes que permiten evidenciar que la dirección de urgencias consolida las horas ejecutadas por las actividades misionales de los colaboradores de los subprocesos y consecuente aprobación por la subgerencia de servicios y notificación al proceso de contratación.
</t>
  </si>
  <si>
    <t>Seguimiento III línea, correspondiente al mes de marzo 2024: En el seguimiento efectuado por la oficina de control interno, se encuentra, cumplimiento con la actividad de control, con el cargue de  soportes que permiten evidenciar que la dirección de urgencias consolida las horas ejecutadas por las actividades misionales de los colaboradores de los subprocesos y consecuente aprobación por la subgerencia de servicios y notificación al proceso de contratación.</t>
  </si>
  <si>
    <t>3. Los supervisores de los contratos de OPS de los colaboradores del proceso de la dirección de urgencias, trimestralmente capacitan sobre la política de integridad,-anticorrupcoón.antisoborno-conflictos de interés dando cobertura a los colaboradores antiguos y nuevos.</t>
  </si>
  <si>
    <t>-Soporte de entrega de información por parte del supervisor a la dirección de urgencias ( correo electrónico).
-Acta de reunión mensual con registro de la temática de la Política de Integridad, la cobertura y el resultado del test y actividades acorde a desviaciones</t>
  </si>
  <si>
    <t>2024-04-06</t>
  </si>
  <si>
    <t>GALINDO CASTILLO EDILMA, HUERTAS ROJAS DANIEL ALEXANDER, RAMIREZ RINCON ANGELA CONSUELO</t>
  </si>
  <si>
    <t>Los supervisores de los contratos de OPS de los colaboradores del proceso de la dirección de urgencias, trimestralmente capacitan sobre la política de integridad,-anticorrupción-antisoborno-conflictos de interés dando cobertura a los colaboradores antiguos y nuevos.</t>
  </si>
  <si>
    <t>GALINDO CASTILLO EDILMA</t>
  </si>
  <si>
    <t>Se cumple con la actividad de control aportando el informe y actas del desarrollo de las actividades de capacitación sobre la política de Integridad. Importante que se aporte resultado del test de evaluación aplicado a los colaboradores capacitados y diligenciar a completitud los formatos (acta).</t>
  </si>
  <si>
    <t>2024-04-09</t>
  </si>
  <si>
    <t xml:space="preserve">Seguimiento III línea: En el seguimiento efectuado por la oficina de control interno, se encuentra, cumplimiento con la actividad de control aportando el informe y actas del desarrollo de las actividades de capacitación sobre la política de Integridad. Importante que se aporte resultado del test de evaluación aplicado a los colaboradores capacitados y diligenciar a completitud los formatos (acta).
Importante que las líneas de aseguramiento al cumplir su rol de monitoreo y seguimiento tengan en cuenta que la frecuencia trimestral de la ejecución de la actividad de control.
</t>
  </si>
  <si>
    <t>RCO-URG-12</t>
  </si>
  <si>
    <t>RCO-URG-12 Posibilidad de afectación económica y reputacional por aceptación de dádivas o cobro para beneficio a nombre propio o de terceros durante la prestación de servicio de transporte Asistencial en el marco del trámite de atención inicial de urgencias.</t>
  </si>
  <si>
    <t>1. La prestación de servicio de transporte Asistencial en el marco del trámite de atención inicial de urgencias.</t>
  </si>
  <si>
    <t>Aceptación de dádivas o cobro para beneficio a nombre propio o de terceros</t>
  </si>
  <si>
    <t>https://sgi.almeraim.com/sgi/secciones/?a=procesos&amp;option=editarEventoRiesgo&amp;eventotipoid=3 
PLAN DE CONTINGENCIA 
1. Lider del proceso de APH cita a reunión con el equipo
2. Notificación a proceso de contratación y jurídica</t>
  </si>
  <si>
    <t>1. Demandas
2. Deterioro de imagen institucional</t>
  </si>
  <si>
    <t>1. El lider de APH, realizará mensualmente el registro fotográfico por parte del tecnólogo mecatronico al interior de las móviles visualizando el logo del El servicio de atención prehospitalaria no tiene costo para el usuario y registrarlo en el informe mensual.</t>
  </si>
  <si>
    <t>-Informe mensual con los respectivos soportes fotográficos</t>
  </si>
  <si>
    <t>HUERTAS ROJAS DANIEL ALEXANDER, RUBIANO MARTINEZ LILIANA MARCELA</t>
  </si>
  <si>
    <t>Los soportes aportados por la primera línea cumplen con la actividad de control relacionada con No costo para el usuario por el servicio de transporte asistencial para el mes de ABRIL objeto de seguimiento.  Importante informar para la 3ª línea de defensa que en reunión sostenida el día 14052024, la referente de subproceso de APH aclara que el número de móviles que se registran en la evidencia de la actividad de control, varia de un mes a otro dependiendo de las novedades de funcionamiento que presenta el vehículo.</t>
  </si>
  <si>
    <t>Seguimiento III línea: En el seguimiento efectuado por la oficina de control interno, se encuentra, cumplimiento con la actividad de control, teniendo en cuenta que los soportes aportados por la primera línea cumplen con la actividad de control relacionada con No costo para el usuario por el servicio de transporte asistencial.</t>
  </si>
  <si>
    <t>2. El lider de APH, gestionará la capacitación a los colaboradores del proceso en tema del código de integridad con frecuencia cuatrimestral, y en caso que aplique al ingreso de personal nuevo.</t>
  </si>
  <si>
    <t>-Listado de asistencia, pre y post test de la capacitación en Código de Integridad</t>
  </si>
  <si>
    <t>Importante que la frecuencia de la actividad de control es cuatrimestral y que a la fecha del monitoreo de abril se entregaron soportes del mes de marzo, como se describe a continuación, quedando pendiente el mes de abril para cerrar el cuatrimestre.
Los soportes aportados por la primera línea para el riesgo de gestión RGE UX-35cumplen con la actividad de control para el primer trimestre de la vigencia 2024, relacionada con capacitación en Política de Integridad a los colaboradores del subproceso de APH, siendo importante que en el análisis se haga referencia a los soportes que se cargaron en la actividad de control número 1 del citado riesgo para dar completo alcance.</t>
  </si>
  <si>
    <t>Seguimiento III línea,  En el seguimiento efectuado por la oficina de control interno, se encuentra, cumplimiento con la actividad de control, teniendo en cuenta que los soportes aportados por la primera línea cumplen con la actividad de control para el mes evaluado, relacionada con capacitación en Política de Integridad a los colaboradores del subproceso de APH.</t>
  </si>
  <si>
    <t>Gestión de talento humano</t>
  </si>
  <si>
    <t>RCO-GH-16</t>
  </si>
  <si>
    <t>RCO-GH-16 Posibilidad de afectación económica y reputacional por pagos de nómina no justificados para favorecer intereses propios o de terceros, debido a inexactitudes voluntarias en el registro o liquidación de novedades y falta de controles en la liquidación de nómina.</t>
  </si>
  <si>
    <t>Inexactitudes voluntarias en el registro y/o liquidación de novedades
Falta de controles en la liquidación de nómina</t>
  </si>
  <si>
    <t>1. Inexactitudes voluntarias en el registro y/o liquidación de novedades
2. Falta de controles en la liquidación de nómina</t>
  </si>
  <si>
    <t>Pagos de nómina no justificados para favorecer intereses propios o de terceros</t>
  </si>
  <si>
    <t>https://sgi.almeraim.com/sgi/secciones/?a=procesos&amp;option=editarEventoRiesgo&amp;eventotipoid=3
PLAN DE CONTINGENCIA
1. Realizar comunicación con el servidor al que se 1. pagó mayor valor: comunicarse con el servidor público de manera formal, para explicar la situación y expresarle la intención de recuperar los dineros pagados de más, proporcionando evidencia documental y cualquier otra información relevante que respalde la situación.
2. Conciliación: Se llega a una conciliación con los involucrados para resolver la situación. Explorando posibles soluciones, como acuerdos de pago, reembolsos parciales o ajustes en nómina.
3. Medios legales: Informar a la Oficina Jurídica y a la Oficina de Control Interno Disciplinario para adelantar el respectivo proceso contra los funcionarios involucrados en el hecho de corrupción, ante las instancias competentes, con el fin de tomar medidas legales y disciplinarias contra los responsables, de acuerdo con las políticas y procedimientos establecidos.
4. Coordinar con la Oficina jurídica y con las autoridades competentes para presentar las denuncias correspondientes y cooperar plenamente en el proceso judicial.
5. Seguimiento y registro: Mantener un registro detallado de todas las comunicaciones, acuerdos, actuaciones y acciones realizadas durante el proceso de conciliación y recuperación. Esto incluye mantener copias de correos electrónicos, registros contables y cualquier otra evidencia relevante. Un registro exhaustivo será útil para futuras referencias y para demostrar los esfuerzos realizados para recuperar los dineros.</t>
  </si>
  <si>
    <t>1.Entrega de nómina con posibilidad de registros erróneos que no corresponden a la realidad.
2.Detrimento patrimonial para la entidad</t>
  </si>
  <si>
    <t>2. El Técnico responsable de liquidación de nómina, quincenalmente verifica, valida y registra en el aplicativo las novedades presentadas en el periodo, para garantizar la liquidación correcta de la nómina.</t>
  </si>
  <si>
    <t>Inexactitudes voluntarias en el registro y/o liquidación de novedades</t>
  </si>
  <si>
    <t>DIRECTOR OPERATIVO (C) (Dirección de Gestión del Talento Humano)</t>
  </si>
  <si>
    <t>- Cuadros de control (vacaciones, recargos, liquidaciones, primas, cesantías, etc.) 
- Novedades Aleatorias (recargos, vacaciones, incapacidades, liquidaciones, cooperativas, ingresos, retiros, situaciones administrativas etc.) revisadas con visto bueno del profesional del área.</t>
  </si>
  <si>
    <t>CELIS MARTINEZ JAZMIN, GONZALEZ GONZALEZ BETTY YANETH, JAMES FERNANDO BELTRÁN RODRÍGUEZ</t>
  </si>
  <si>
    <t xml:space="preserve">ABRIL
                                                                                                                                                                                                                                                                                                                                                                                                                  CONTROL 2:El técnico de nómina durante el mes de Abril de 2024 recibió  las novedades de : cooperativas, incapacidades, vacaciones, recargos, y liquidaciones definitivas las cuales fueron revisadas  y registradas en el sistema: incapacidades incluidas en el mes  73 :  las cuales corresponden a 66 incapacidades que operaron para es mes,  7 que quedan pendientes para el mes de mayo y  1  incapacidad por ajuste;  Prima de vacaciones :  37 de las cuales  28 son de funcionarios activos que salieron a disfrute y 9 vacaciones de funcionarios retirados ; recargos: 359 registros y liquidaciones definitivas: 8  
Por otra parte en el mes de Abril de 2024 ingresaron en la Planta de Personal 4 funcionarios: por nombramiento en periodo fijo.  Se anexa soporte de estos nombramientos  y se pueden verificar en la nomina definitiva.      
</t>
  </si>
  <si>
    <t>CELIS MARTINEZ JAZMIN</t>
  </si>
  <si>
    <t>Se ejecuta la actividad de control relacionada con Cuadros de control (vacaciones, recargos, liquidaciones, primas, cesantías, etc.) y novedades Aleatorias  de nómina avaladas por el profesional del área para mitigar el riesgo de pagos no justificados de nómina.</t>
  </si>
  <si>
    <t>Seguimiento III línea,: En el seguimiento efectuado por la oficina de control interno, se encuentra cumplimiento al alcance de la ejecución de la actividad de control, sin evidencia de materialización del riesgo.</t>
  </si>
  <si>
    <t>3. El Profesional responsable del Subproceso de Gestión de la Remuneración, quincenalmente revisa y valida de manera aleatoria la liquidación de novedades que ingresan en medio Físico o magnético, verificando en Dinámica Gerencial que corresponda a lo reportado, para evitar inconsistencias en la nómina definitiva</t>
  </si>
  <si>
    <t>Falta de controles en la liquidación de nómina</t>
  </si>
  <si>
    <t>- Nomina preliminar</t>
  </si>
  <si>
    <t xml:space="preserve">ABRIL
CONTROL 3: El Profesional Universitario una vez registradas las novedades en el aplicativo de Dinámica, genera una pre nómina y revisa todas las novedades aplicadas para luego sacar la nómina definitiva.                                             
</t>
  </si>
  <si>
    <t xml:space="preserve">Cumplimiento de la actividad de control   relacionada con nomina preliminar del mes de marzo que registra las respectivas variables . </t>
  </si>
  <si>
    <t>Seguimiento III línea: En el seguimiento efectuado por la oficina de control interno, se encuentra cumplimiento al alcance de la ejecución de la actividad de control, sin evidencia de materialización del riesgo.</t>
  </si>
  <si>
    <t>4. El Director de Gestión de Talento Humano de manera conjunta con el profesional responsable del Subproceso de Gestión de la Remuneración, verifica quincenalmente de manera aleatoria que las novedades presentadas correspondan a las liquidadas en Dinámica Gerencial, con el fin de controlar y supervisar que corresponda a lo reportado, para evitar inconsistencias en la nómina definitiva</t>
  </si>
  <si>
    <t>-Nomina definitiva</t>
  </si>
  <si>
    <t xml:space="preserve">ABRIL
                                                                                                                                                                                                                                                                                                                                                                                                                  CONTROL 4: Una vez generada la nómina definitiva se le envía por correo al Director de Talento Humano para que revise todas las novedades registradas y de visto bueno para seguir el proceso de pago.         
</t>
  </si>
  <si>
    <t xml:space="preserve">
Se cumple con la evidencia definida para la actividad de control en el entendido de que los desprendibles de pago que se cargan como evidencia, permiten verificar la nómina definitiva, quedando pendiente la firma de los responsables que avalan la información registrada. Sin embargo y teniendo en cuenta que la tipología de riesgo es de corrupción y gestión, la 2ª línea requiere dar alcance al control requiriendo clarificar con la 1ª línea de defensa cómo evidenciar de manera aleatoria las novedades presentadas correspondan a las liquidadas en Dinámica Gerencial, con el fin de controlar y supervisar que corresponda a lo reportado, para evitar inconsistencias en la nómina definitiva. 
</t>
  </si>
  <si>
    <t>1. el Director de Talento Humano mensualmente cita a los procesos de selección, nomina, apoyo jurídico, sistema general de participación, SST, a fin de reportar todas las novedades presentadas del personal de planta para la liquidación de nomina del correspondiente mes.</t>
  </si>
  <si>
    <t>- Acta de Reunión
- listado de Asistencia</t>
  </si>
  <si>
    <t>2024-04-10</t>
  </si>
  <si>
    <t>Control I
Reunión Mensual de Novedades para revisar con antelación todo lo que se debe ingresan al aplicativo de nomina y así mitigar el riesgo. Se anexa soporte de acta del mes de Abril.</t>
  </si>
  <si>
    <t xml:space="preserve">Se ejecuta la actividad de control relacionada con reunión del líder del proceso de T.H. con su equipo, para revisar novedades presentadas del personal de planta para la liquidación de nómina del correspondiente al mes de MARZO.
</t>
  </si>
  <si>
    <t>RCO-PS-05</t>
  </si>
  <si>
    <t>RCO-PS-05 Posibilidad de afectación económica por obstaculizar la gestión de la veedurías ciudadanas para obtener beneficio a nombre propio, de terceros y/o conflictos de interés, debido a la falta de asistencia técnica por parte de los profesionales de Participación Comunitaria y deficiente gestión a los compromisos</t>
  </si>
  <si>
    <t>Falta de asistencia técnica por parte de los profesionales de Participación Comunitaria
Deficiente gestión a los compromisos</t>
  </si>
  <si>
    <t>1. Falta de asistencia técnica por parte de los profesionales de Participación Comunitaria
2. Deficiente gestión a los compromisos</t>
  </si>
  <si>
    <t>Obstaculizar la gestión de la veedurías ciudadanas para obtener beneficio a nombre propio, de terceros y/o conflictos de interés,</t>
  </si>
  <si>
    <t>https://sgi.almeraim.com/sgi/secciones/?a=procesos&amp;option=editarEventoRiesgo&amp;eventotipoid=3
PLAN DE CONTINGENCIA
1. Se informará a la Veeduria Distrital la materialización del riesgo para adelantar las acciones corespondientes ante los demás entes de control.
2. Fortalecer la veeduría y generar acciones para restablecimiento de la misma, mientras el proyecto se encuentre en ejecución.</t>
  </si>
  <si>
    <t>Económico</t>
  </si>
  <si>
    <t>1. Impedimento de la veeduría en su roll de seguimiento preventivo a posibles actos de corrupciòn, como forma de participación ciudadana y herramienta de vigilancia y control social de la ciudadanía sobre el Estado
2. Afectación de la imagen institucional por presunta falta de transparencia</t>
  </si>
  <si>
    <t>1. El referente del subproceso de participación comunitaria trimestralmente garantiza las acciones de asistencia técnica para el correcto funcionamiento de las veedurías ciudadanas.</t>
  </si>
  <si>
    <t>Falta de asistencia técnica por parte de los profesionales de Participación Comunitaria</t>
  </si>
  <si>
    <t>JEFE DE OFICINA (Oficina De Participación Comunitaria Y Servicio Al Ciudadano)</t>
  </si>
  <si>
    <t>-Actas de presentación pública, convocatoria, conformación, ejercicio y cierre de las veedurías.</t>
  </si>
  <si>
    <t>LOPEZ GUERRERO ANDREA, RIOS OLARTE YENI LICED</t>
  </si>
  <si>
    <t xml:space="preserve">Cumplimiento de la actividad de control relacionada con identificar, registrar y canalizar las necesidades y compromisos de la veeduría en la plataforma colibrí y propiciar los espacios para socializar las respuestas.
</t>
  </si>
  <si>
    <t xml:space="preserve">Mayo 15 de 2024 / ANDRES FELIPE CEPEDA SALAZAR - (PROFESIONAL ESPECIALIZADO)
SEGUIMIENTO 3ª LINEA DE DEFENSA
Se evidencia operación de las líneas de defensa, conforme con lo documentado, se ejecuta el control acorde a lo dispuesto para el riesgo, aplicación y monitoreo del control de manera oportuna, con calidad de información.
</t>
  </si>
  <si>
    <t>2. El referente de participación comunitaria trimestralmente identifica, registra y canaliza las necesidades y compromisos de la veeduría en la plataforma colibrì y propicia los espacios para socializar las respuestas.</t>
  </si>
  <si>
    <t>Deficiente gestión a los compromisos</t>
  </si>
  <si>
    <t>- Registro plataforma Colibrí de la veeduría distrital
- Matriz de necesidades de veeduría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</si>
</sst>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quot; de &quot;yyyy"/>
    <numFmt numFmtId="165" formatCode="mmmm\ yyyy"/>
    <numFmt numFmtId="166" formatCode="mmmm\ /yyyy"/>
    <numFmt numFmtId="167" formatCode="mmmm/yyyy"/>
    <numFmt numFmtId="168" formatCode="0.0%"/>
  </numFmts>
  <fonts count="157">
    <font>
      <sz val="11"/>
      <color theme="1"/>
      <name val="Calibri"/>
      <family val="2"/>
      <scheme val="minor"/>
    </font>
    <font>
      <b/>
      <sz val="12"/>
      <color indexed="8"/>
      <name val="Arial"/>
      <family val="2"/>
    </font>
    <font>
      <sz val="9"/>
      <color indexed="81"/>
      <name val="Tahoma"/>
      <family val="2"/>
    </font>
    <font>
      <b/>
      <sz val="9"/>
      <color indexed="81"/>
      <name val="Tahoma"/>
      <family val="2"/>
    </font>
    <font>
      <sz val="8"/>
      <name val="Calibri"/>
      <family val="2"/>
    </font>
    <font>
      <sz val="11"/>
      <color rgb="FF000000"/>
      <name val="Calibri"/>
      <family val="2"/>
    </font>
    <font>
      <b/>
      <sz val="11"/>
      <color indexed="8"/>
      <name val="Arial"/>
      <family val="2"/>
    </font>
    <font>
      <sz val="11"/>
      <color theme="1"/>
      <name val="Arial"/>
      <family val="2"/>
    </font>
    <font>
      <sz val="11"/>
      <color indexed="8"/>
      <name val="Arial"/>
      <family val="2"/>
    </font>
    <font>
      <sz val="11"/>
      <name val="Arial"/>
      <family val="2"/>
    </font>
    <font>
      <b/>
      <sz val="11"/>
      <name val="Arial"/>
      <family val="2"/>
    </font>
    <font>
      <sz val="12"/>
      <color theme="1"/>
      <name val="Arial"/>
      <family val="2"/>
    </font>
    <font>
      <sz val="12"/>
      <color indexed="8"/>
      <name val="Arial"/>
      <family val="2"/>
    </font>
    <font>
      <sz val="12"/>
      <name val="Arial"/>
      <family val="2"/>
    </font>
    <font>
      <sz val="10"/>
      <name val="Arial"/>
      <family val="2"/>
    </font>
    <font>
      <sz val="10"/>
      <color indexed="8"/>
      <name val="SansSerif"/>
    </font>
    <font>
      <b/>
      <sz val="10"/>
      <color indexed="8"/>
      <name val="SansSerif"/>
    </font>
    <font>
      <b/>
      <sz val="14"/>
      <color indexed="8"/>
      <name val="Arial"/>
      <family val="2"/>
    </font>
    <font>
      <sz val="14"/>
      <color indexed="8"/>
      <name val="Arial"/>
      <family val="2"/>
    </font>
    <font>
      <sz val="14"/>
      <color theme="1"/>
      <name val="Arial"/>
      <family val="2"/>
    </font>
    <font>
      <b/>
      <sz val="16"/>
      <color indexed="8"/>
      <name val="Arial Narrow"/>
      <family val="2"/>
    </font>
    <font>
      <b/>
      <sz val="14"/>
      <color indexed="8"/>
      <name val="Arial Narrow"/>
      <family val="2"/>
    </font>
    <font>
      <sz val="14"/>
      <color indexed="8"/>
      <name val="Arial Narrow"/>
      <family val="2"/>
    </font>
    <font>
      <sz val="14"/>
      <color theme="1"/>
      <name val="Arial Narrow"/>
      <family val="2"/>
    </font>
    <font>
      <sz val="16"/>
      <color indexed="8"/>
      <name val="Arial Narrow"/>
      <family val="2"/>
    </font>
    <font>
      <sz val="16"/>
      <color theme="1"/>
      <name val="Arial Narrow"/>
      <family val="2"/>
    </font>
    <font>
      <b/>
      <sz val="16"/>
      <color theme="1"/>
      <name val="Arial Narrow"/>
      <family val="2"/>
    </font>
    <font>
      <b/>
      <sz val="16"/>
      <color theme="0"/>
      <name val="Arial Narrow"/>
      <family val="2"/>
    </font>
    <font>
      <b/>
      <sz val="18"/>
      <color theme="0"/>
      <name val="Arial Narrow"/>
      <family val="2"/>
    </font>
    <font>
      <b/>
      <sz val="36"/>
      <color theme="0"/>
      <name val="Arial Narrow"/>
      <family val="2"/>
    </font>
    <font>
      <sz val="15"/>
      <color theme="1"/>
      <name val="Arial Narrow"/>
      <family val="2"/>
    </font>
    <font>
      <sz val="15"/>
      <color indexed="8"/>
      <name val="Arial Narrow"/>
      <family val="2"/>
    </font>
    <font>
      <b/>
      <sz val="15"/>
      <color indexed="8"/>
      <name val="Arial Narrow"/>
      <family val="2"/>
    </font>
    <font>
      <sz val="16"/>
      <name val="Arial Narrow"/>
      <family val="2"/>
    </font>
    <font>
      <b/>
      <sz val="22"/>
      <color theme="0"/>
      <name val="Arial Narrow"/>
      <family val="2"/>
    </font>
    <font>
      <b/>
      <sz val="60"/>
      <color theme="0"/>
      <name val="Arial Narrow"/>
      <family val="2"/>
    </font>
    <font>
      <b/>
      <sz val="18"/>
      <name val="Arial Narrow"/>
      <family val="2"/>
    </font>
    <font>
      <b/>
      <sz val="20"/>
      <name val="Arial Narrow"/>
      <family val="2"/>
    </font>
    <font>
      <b/>
      <sz val="22"/>
      <name val="Arial Narrow"/>
      <family val="2"/>
    </font>
    <font>
      <b/>
      <sz val="26"/>
      <name val="Arial Narrow"/>
      <family val="2"/>
    </font>
    <font>
      <b/>
      <sz val="19"/>
      <name val="Arial Narrow"/>
      <family val="2"/>
    </font>
    <font>
      <b/>
      <i/>
      <sz val="22"/>
      <color theme="0"/>
      <name val="Arial Narrow"/>
      <family val="2"/>
    </font>
    <font>
      <b/>
      <i/>
      <sz val="19"/>
      <name val="Arial Narrow"/>
      <family val="2"/>
    </font>
    <font>
      <sz val="18"/>
      <name val="Arial Narrow"/>
      <family val="2"/>
    </font>
    <font>
      <b/>
      <i/>
      <sz val="28"/>
      <color theme="1"/>
      <name val="Arial Narrow"/>
      <family val="2"/>
    </font>
    <font>
      <b/>
      <sz val="22"/>
      <color theme="1"/>
      <name val="Arial Narrow"/>
      <family val="2"/>
    </font>
    <font>
      <b/>
      <sz val="16"/>
      <color rgb="FF000000"/>
      <name val="Arial Narrow"/>
      <family val="2"/>
    </font>
    <font>
      <b/>
      <sz val="20"/>
      <color theme="0"/>
      <name val="Arial Narrow"/>
      <family val="2"/>
    </font>
    <font>
      <b/>
      <sz val="20"/>
      <color indexed="8"/>
      <name val="Arial Narrow"/>
      <family val="2"/>
    </font>
    <font>
      <sz val="15"/>
      <color theme="0"/>
      <name val="Arial Narrow"/>
      <family val="2"/>
    </font>
    <font>
      <sz val="15"/>
      <color rgb="FF000000"/>
      <name val="Arial Narrow"/>
      <family val="2"/>
    </font>
    <font>
      <sz val="20"/>
      <color theme="0"/>
      <name val="Arial Narrow"/>
      <family val="2"/>
    </font>
    <font>
      <sz val="16"/>
      <color theme="0"/>
      <name val="Arial Narrow"/>
      <family val="2"/>
    </font>
    <font>
      <b/>
      <sz val="14"/>
      <color rgb="FF000000"/>
      <name val="Arial Narrow"/>
      <family val="2"/>
    </font>
    <font>
      <sz val="16"/>
      <color rgb="FF000000"/>
      <name val="Arial Narrow"/>
      <family val="2"/>
    </font>
    <font>
      <sz val="18"/>
      <color indexed="8"/>
      <name val="Arial Narrow"/>
      <family val="2"/>
    </font>
    <font>
      <sz val="18"/>
      <color rgb="FFFF0000"/>
      <name val="Arial Narrow"/>
      <family val="2"/>
    </font>
    <font>
      <sz val="18"/>
      <color theme="1"/>
      <name val="Arial Narrow"/>
      <family val="2"/>
    </font>
    <font>
      <b/>
      <i/>
      <sz val="20"/>
      <color theme="0"/>
      <name val="Arial Narrow"/>
      <family val="2"/>
    </font>
    <font>
      <b/>
      <i/>
      <sz val="28"/>
      <color theme="0"/>
      <name val="Arial Narrow"/>
      <family val="2"/>
    </font>
    <font>
      <b/>
      <i/>
      <sz val="22"/>
      <name val="Arial Narrow"/>
      <family val="2"/>
    </font>
    <font>
      <b/>
      <i/>
      <sz val="24"/>
      <color rgb="FFFFFF00"/>
      <name val="Arial Narrow"/>
      <family val="2"/>
    </font>
    <font>
      <b/>
      <sz val="16"/>
      <name val="Arial Narrow"/>
      <family val="2"/>
    </font>
    <font>
      <b/>
      <sz val="14"/>
      <color rgb="FF00B050"/>
      <name val="Arial Narrow"/>
      <family val="2"/>
    </font>
    <font>
      <b/>
      <i/>
      <sz val="18"/>
      <color rgb="FFFF0000"/>
      <name val="Arial Narrow"/>
      <family val="2"/>
    </font>
    <font>
      <b/>
      <sz val="28"/>
      <name val="Arial Narrow"/>
      <family val="2"/>
    </font>
    <font>
      <b/>
      <sz val="36"/>
      <name val="Arial Narrow"/>
      <family val="2"/>
    </font>
    <font>
      <i/>
      <sz val="36"/>
      <color theme="0"/>
      <name val="Arial Rounded MT Bold"/>
      <family val="2"/>
    </font>
    <font>
      <b/>
      <i/>
      <sz val="26"/>
      <name val="Arial Narrow"/>
      <family val="2"/>
    </font>
    <font>
      <b/>
      <sz val="72"/>
      <color theme="0"/>
      <name val="Arial Narrow"/>
      <family val="2"/>
    </font>
    <font>
      <b/>
      <sz val="22"/>
      <color indexed="8"/>
      <name val="Arial Narrow"/>
      <family val="2"/>
    </font>
    <font>
      <b/>
      <sz val="72"/>
      <color rgb="FFFFFF00"/>
      <name val="Arial Narrow"/>
      <family val="2"/>
    </font>
    <font>
      <b/>
      <sz val="65"/>
      <color theme="0"/>
      <name val="Arial Narrow"/>
      <family val="2"/>
    </font>
    <font>
      <i/>
      <sz val="22"/>
      <color theme="0"/>
      <name val="Calibri"/>
      <family val="2"/>
      <scheme val="minor"/>
    </font>
    <font>
      <b/>
      <sz val="12"/>
      <color indexed="8"/>
      <name val="SansSerif"/>
    </font>
    <font>
      <b/>
      <sz val="12"/>
      <color indexed="59"/>
      <name val="SansSerif"/>
    </font>
    <font>
      <sz val="24"/>
      <color theme="1"/>
      <name val="Calibri"/>
      <family val="2"/>
      <scheme val="minor"/>
    </font>
    <font>
      <b/>
      <sz val="11"/>
      <color indexed="8"/>
      <name val="SansSerif"/>
    </font>
    <font>
      <b/>
      <sz val="24"/>
      <name val="Arial Narrow"/>
      <family val="2"/>
    </font>
    <font>
      <sz val="20"/>
      <name val="Arial Narrow"/>
      <family val="2"/>
    </font>
    <font>
      <b/>
      <i/>
      <sz val="16"/>
      <name val="Arial Narrow"/>
      <family val="2"/>
    </font>
    <font>
      <sz val="12"/>
      <name val="Arial Narrow"/>
      <family val="2"/>
    </font>
    <font>
      <b/>
      <sz val="36"/>
      <color theme="0"/>
      <name val="Arial"/>
      <family val="2"/>
    </font>
    <font>
      <b/>
      <sz val="22"/>
      <color theme="1"/>
      <name val="Arial"/>
      <family val="2"/>
    </font>
    <font>
      <b/>
      <sz val="24"/>
      <color theme="0"/>
      <name val="Arial"/>
      <family val="2"/>
    </font>
    <font>
      <b/>
      <sz val="26"/>
      <color rgb="FF000000"/>
      <name val="Arial"/>
      <family val="2"/>
    </font>
    <font>
      <b/>
      <sz val="24"/>
      <color theme="1"/>
      <name val="Arial"/>
      <family val="2"/>
    </font>
    <font>
      <sz val="22"/>
      <color theme="1"/>
      <name val="Arial Narrow"/>
      <family val="2"/>
    </font>
    <font>
      <b/>
      <i/>
      <sz val="36"/>
      <color theme="1"/>
      <name val="Arial Narrow"/>
      <family val="2"/>
    </font>
    <font>
      <sz val="24"/>
      <color theme="1"/>
      <name val="Arial"/>
      <family val="2"/>
    </font>
    <font>
      <b/>
      <sz val="26"/>
      <color theme="1"/>
      <name val="Arial"/>
      <family val="2"/>
    </font>
    <font>
      <b/>
      <sz val="14"/>
      <color theme="1"/>
      <name val="Arial Narrow"/>
      <family val="2"/>
    </font>
    <font>
      <sz val="12"/>
      <color theme="1"/>
      <name val="Arial Narrow"/>
      <family val="2"/>
    </font>
    <font>
      <sz val="10"/>
      <name val="Arial Narrow"/>
      <family val="2"/>
    </font>
    <font>
      <sz val="72"/>
      <color rgb="FFFF0000"/>
      <name val="Arial Narrow"/>
      <family val="2"/>
    </font>
    <font>
      <b/>
      <sz val="42"/>
      <name val="Arial Narrow"/>
      <family val="2"/>
    </font>
    <font>
      <b/>
      <sz val="48"/>
      <name val="Arial Narrow"/>
      <family val="2"/>
    </font>
    <font>
      <b/>
      <sz val="14"/>
      <name val="Arial Narrow"/>
      <family val="2"/>
    </font>
    <font>
      <sz val="14"/>
      <name val="Arial Narrow"/>
      <family val="2"/>
    </font>
    <font>
      <b/>
      <sz val="18"/>
      <color theme="1"/>
      <name val="Arial Narrow"/>
      <family val="2"/>
    </font>
    <font>
      <b/>
      <sz val="12"/>
      <name val="Arial Narrow"/>
      <family val="2"/>
    </font>
    <font>
      <sz val="14"/>
      <color rgb="FFFF0000"/>
      <name val="Arial Narrow"/>
      <family val="2"/>
    </font>
    <font>
      <b/>
      <sz val="18"/>
      <color rgb="FF70FC81"/>
      <name val="Arial Narrow"/>
      <family val="2"/>
    </font>
    <font>
      <b/>
      <sz val="20"/>
      <color rgb="FF70FC81"/>
      <name val="Arial Narrow"/>
      <family val="2"/>
    </font>
    <font>
      <b/>
      <sz val="14"/>
      <color theme="0"/>
      <name val="Arial Narrow"/>
      <family val="2"/>
    </font>
    <font>
      <sz val="14"/>
      <color theme="0"/>
      <name val="Arial Narrow"/>
      <family val="2"/>
    </font>
    <font>
      <b/>
      <sz val="18"/>
      <color theme="4" tint="-0.499984740745262"/>
      <name val="Arial Narrow"/>
      <family val="2"/>
    </font>
    <font>
      <b/>
      <sz val="18"/>
      <color theme="3" tint="-0.249977111117893"/>
      <name val="Arial Narrow"/>
      <family val="2"/>
    </font>
    <font>
      <b/>
      <sz val="20"/>
      <color rgb="FF0070C0"/>
      <name val="Arial Narrow"/>
      <family val="2"/>
    </font>
    <font>
      <b/>
      <sz val="14"/>
      <color rgb="FFFF0000"/>
      <name val="Arial Narrow"/>
      <family val="2"/>
    </font>
    <font>
      <b/>
      <sz val="11"/>
      <color theme="1"/>
      <name val="Arial Narrow"/>
      <family val="2"/>
    </font>
    <font>
      <b/>
      <sz val="20"/>
      <color rgb="FF92D050"/>
      <name val="Arial Narrow"/>
      <family val="2"/>
    </font>
    <font>
      <b/>
      <sz val="14"/>
      <color rgb="FF92D050"/>
      <name val="Arial Narrow"/>
      <family val="2"/>
    </font>
    <font>
      <b/>
      <sz val="20"/>
      <color rgb="FF00B0F0"/>
      <name val="Arial Narrow"/>
      <family val="2"/>
    </font>
    <font>
      <b/>
      <sz val="12"/>
      <color theme="0"/>
      <name val="Arial Narrow"/>
      <family val="2"/>
    </font>
    <font>
      <b/>
      <sz val="18"/>
      <color rgb="FF92D050"/>
      <name val="Arial Narrow"/>
      <family val="2"/>
    </font>
    <font>
      <b/>
      <sz val="14"/>
      <color rgb="FF70FC81"/>
      <name val="Arial Narrow"/>
      <family val="2"/>
    </font>
    <font>
      <b/>
      <sz val="14"/>
      <color rgb="FF3CFE5C"/>
      <name val="Arial Narrow"/>
      <family val="2"/>
    </font>
    <font>
      <b/>
      <sz val="14"/>
      <color theme="3" tint="0.39997558519241921"/>
      <name val="Arial Narrow"/>
      <family val="2"/>
    </font>
    <font>
      <b/>
      <sz val="14"/>
      <color theme="4" tint="-0.499984740745262"/>
      <name val="Arial Narrow"/>
      <family val="2"/>
    </font>
    <font>
      <b/>
      <sz val="14"/>
      <color rgb="FF00B0F0"/>
      <name val="Arial Narrow"/>
      <family val="2"/>
    </font>
    <font>
      <b/>
      <sz val="14"/>
      <color theme="3" tint="-0.249977111117893"/>
      <name val="Arial Narrow"/>
      <family val="2"/>
    </font>
    <font>
      <b/>
      <sz val="13"/>
      <color rgb="FFFF0000"/>
      <name val="Arial Narrow"/>
      <family val="2"/>
    </font>
    <font>
      <b/>
      <u/>
      <sz val="34"/>
      <name val="Arial Narrow"/>
      <family val="2"/>
    </font>
    <font>
      <sz val="12"/>
      <color theme="0"/>
      <name val="Arial Narrow"/>
      <family val="2"/>
    </font>
    <font>
      <b/>
      <sz val="14"/>
      <color rgb="FF17365D"/>
      <name val="Arial Narrow"/>
      <family val="2"/>
    </font>
    <font>
      <b/>
      <sz val="10"/>
      <color indexed="81"/>
      <name val="Arial Narrow"/>
      <family val="2"/>
    </font>
    <font>
      <sz val="10"/>
      <color indexed="81"/>
      <name val="Arial Narrow"/>
      <family val="2"/>
    </font>
    <font>
      <b/>
      <sz val="12"/>
      <color indexed="81"/>
      <name val="Arial Narrow"/>
      <family val="2"/>
    </font>
    <font>
      <sz val="12"/>
      <color indexed="81"/>
      <name val="Arial Narrow"/>
      <family val="2"/>
    </font>
    <font>
      <b/>
      <sz val="11"/>
      <color indexed="81"/>
      <name val="Tahoma"/>
      <family val="2"/>
    </font>
    <font>
      <b/>
      <sz val="11"/>
      <color indexed="81"/>
      <name val="Arial Narrow"/>
      <family val="2"/>
    </font>
    <font>
      <sz val="11"/>
      <color indexed="81"/>
      <name val="Arial Narrow"/>
      <family val="2"/>
    </font>
    <font>
      <b/>
      <sz val="10"/>
      <color indexed="81"/>
      <name val="Tahoma"/>
      <family val="2"/>
    </font>
    <font>
      <sz val="10"/>
      <color indexed="81"/>
      <name val="Tahoma"/>
      <family val="2"/>
    </font>
    <font>
      <b/>
      <sz val="24"/>
      <color indexed="8"/>
      <name val="Arial Narrow"/>
      <family val="2"/>
    </font>
    <font>
      <b/>
      <sz val="28"/>
      <color indexed="8"/>
      <name val="Arial Narrow"/>
      <family val="2"/>
    </font>
    <font>
      <u/>
      <sz val="11"/>
      <color theme="10"/>
      <name val="Calibri"/>
      <family val="2"/>
      <scheme val="minor"/>
    </font>
    <font>
      <b/>
      <sz val="28"/>
      <color rgb="FF000000"/>
      <name val="Arial Narrow"/>
      <family val="2"/>
    </font>
    <font>
      <u/>
      <sz val="16"/>
      <color theme="10"/>
      <name val="Calibri"/>
      <family val="2"/>
      <scheme val="minor"/>
    </font>
    <font>
      <b/>
      <sz val="20"/>
      <color theme="1"/>
      <name val="Arial Narrow"/>
      <family val="2"/>
    </font>
    <font>
      <b/>
      <sz val="20"/>
      <color rgb="FFFF0000"/>
      <name val="Arial Narrow"/>
      <family val="2"/>
    </font>
    <font>
      <b/>
      <sz val="22"/>
      <color rgb="FFFF0000"/>
      <name val="Arial Narrow"/>
      <family val="2"/>
    </font>
    <font>
      <sz val="11"/>
      <color theme="1"/>
      <name val="Aptos"/>
      <family val="2"/>
    </font>
    <font>
      <sz val="11"/>
      <color theme="8"/>
      <name val="Aptos"/>
      <family val="2"/>
    </font>
    <font>
      <sz val="10"/>
      <color indexed="8"/>
      <name val="Arial Narrow"/>
      <family val="2"/>
    </font>
    <font>
      <sz val="10"/>
      <color theme="1"/>
      <name val="Arial Narrow"/>
      <family val="2"/>
    </font>
    <font>
      <b/>
      <sz val="14"/>
      <color theme="1"/>
      <name val="Arial"/>
      <family val="2"/>
    </font>
    <font>
      <sz val="9"/>
      <name val="SansSerif"/>
    </font>
    <font>
      <b/>
      <sz val="11"/>
      <color indexed="59"/>
      <name val="SansSerif"/>
    </font>
    <font>
      <b/>
      <sz val="11"/>
      <color indexed="72"/>
      <name val="SansSerif"/>
    </font>
    <font>
      <b/>
      <sz val="9"/>
      <color indexed="72"/>
      <name val="SansSerif"/>
    </font>
    <font>
      <sz val="9"/>
      <color indexed="72"/>
      <name val="SansSerif"/>
    </font>
    <font>
      <sz val="8"/>
      <color theme="1"/>
      <name val="Arial"/>
      <family val="2"/>
    </font>
    <font>
      <sz val="8"/>
      <color rgb="FF000000"/>
      <name val="Arial"/>
      <family val="2"/>
    </font>
    <font>
      <b/>
      <sz val="10"/>
      <color rgb="FFFFFFFF"/>
      <name val="Arial"/>
      <family val="2"/>
    </font>
    <font>
      <sz val="10"/>
      <color theme="1"/>
      <name val="Arial"/>
      <family val="2"/>
    </font>
  </fonts>
  <fills count="70">
    <fill>
      <patternFill patternType="none"/>
    </fill>
    <fill>
      <patternFill patternType="gray125"/>
    </fill>
    <fill>
      <patternFill patternType="solid">
        <fgColor theme="0"/>
        <bgColor indexed="9"/>
      </patternFill>
    </fill>
    <fill>
      <patternFill patternType="solid">
        <fgColor theme="0"/>
        <bgColor indexed="64"/>
      </patternFill>
    </fill>
    <fill>
      <patternFill patternType="solid">
        <fgColor theme="0"/>
        <bgColor indexed="44"/>
      </patternFill>
    </fill>
    <fill>
      <patternFill patternType="solid">
        <fgColor theme="0"/>
        <bgColor indexed="31"/>
      </patternFill>
    </fill>
    <fill>
      <patternFill patternType="solid">
        <fgColor theme="4" tint="0.59999389629810485"/>
        <bgColor indexed="64"/>
      </patternFill>
    </fill>
    <fill>
      <patternFill patternType="solid">
        <fgColor theme="4" tint="0.59999389629810485"/>
        <bgColor indexed="9"/>
      </patternFill>
    </fill>
    <fill>
      <patternFill patternType="solid">
        <fgColor theme="6" tint="0.79998168889431442"/>
        <bgColor indexed="64"/>
      </patternFill>
    </fill>
    <fill>
      <patternFill patternType="solid">
        <fgColor theme="5" tint="0.59999389629810485"/>
        <bgColor indexed="9"/>
      </patternFill>
    </fill>
    <fill>
      <patternFill patternType="solid">
        <fgColor theme="5" tint="0.59999389629810485"/>
        <bgColor indexed="64"/>
      </patternFill>
    </fill>
    <fill>
      <patternFill patternType="solid">
        <fgColor theme="6" tint="0.59999389629810485"/>
        <bgColor indexed="9"/>
      </patternFill>
    </fill>
    <fill>
      <patternFill patternType="solid">
        <fgColor theme="6" tint="0.59999389629810485"/>
        <bgColor indexed="64"/>
      </patternFill>
    </fill>
    <fill>
      <patternFill patternType="solid">
        <fgColor theme="7" tint="0.59999389629810485"/>
        <bgColor indexed="9"/>
      </patternFill>
    </fill>
    <fill>
      <patternFill patternType="solid">
        <fgColor theme="7" tint="0.59999389629810485"/>
        <bgColor indexed="64"/>
      </patternFill>
    </fill>
    <fill>
      <patternFill patternType="solid">
        <fgColor theme="2" tint="-0.249977111117893"/>
        <bgColor indexed="64"/>
      </patternFill>
    </fill>
    <fill>
      <patternFill patternType="solid">
        <fgColor theme="9" tint="0.39997558519241921"/>
        <bgColor indexed="9"/>
      </patternFill>
    </fill>
    <fill>
      <patternFill patternType="solid">
        <fgColor theme="2" tint="-9.9978637043366805E-2"/>
        <bgColor indexed="9"/>
      </patternFill>
    </fill>
    <fill>
      <patternFill patternType="solid">
        <fgColor theme="5" tint="0.79998168889431442"/>
        <bgColor indexed="9"/>
      </patternFill>
    </fill>
    <fill>
      <patternFill patternType="solid">
        <fgColor theme="1" tint="0.499984740745262"/>
        <bgColor indexed="9"/>
      </patternFill>
    </fill>
    <fill>
      <patternFill patternType="solid">
        <fgColor theme="4"/>
        <bgColor indexed="9"/>
      </patternFill>
    </fill>
    <fill>
      <patternFill patternType="solid">
        <fgColor theme="9" tint="0.59999389629810485"/>
        <bgColor indexed="9"/>
      </patternFill>
    </fill>
    <fill>
      <patternFill patternType="solid">
        <fgColor rgb="FFFF7C80"/>
        <bgColor indexed="64"/>
      </patternFill>
    </fill>
    <fill>
      <patternFill patternType="solid">
        <fgColor rgb="FF00CC99"/>
        <bgColor indexed="64"/>
      </patternFill>
    </fill>
    <fill>
      <patternFill patternType="solid">
        <fgColor rgb="FF0099FF"/>
        <bgColor indexed="64"/>
      </patternFill>
    </fill>
    <fill>
      <patternFill patternType="solid">
        <fgColor rgb="FFCC00FF"/>
        <bgColor indexed="64"/>
      </patternFill>
    </fill>
    <fill>
      <patternFill patternType="solid">
        <fgColor theme="9" tint="0.59999389629810485"/>
        <bgColor indexed="64"/>
      </patternFill>
    </fill>
    <fill>
      <patternFill patternType="solid">
        <fgColor rgb="FFCCECFF"/>
        <bgColor indexed="64"/>
      </patternFill>
    </fill>
    <fill>
      <patternFill patternType="solid">
        <fgColor rgb="FFCCECFF"/>
        <bgColor indexed="9"/>
      </patternFill>
    </fill>
    <fill>
      <patternFill patternType="solid">
        <fgColor rgb="FF009999"/>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249977111117893"/>
        <bgColor indexed="9"/>
      </patternFill>
    </fill>
    <fill>
      <patternFill patternType="solid">
        <fgColor theme="4" tint="0.79998168889431442"/>
        <bgColor indexed="31"/>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rgb="FFFFC000"/>
        <bgColor indexed="64"/>
      </patternFill>
    </fill>
    <fill>
      <patternFill patternType="solid">
        <fgColor rgb="FF00B0F0"/>
        <bgColor indexed="64"/>
      </patternFill>
    </fill>
    <fill>
      <patternFill patternType="solid">
        <fgColor rgb="FFFF0000"/>
        <bgColor indexed="9"/>
      </patternFill>
    </fill>
    <fill>
      <patternFill patternType="solid">
        <fgColor rgb="FFFF0000"/>
        <bgColor indexed="64"/>
      </patternFill>
    </fill>
    <fill>
      <patternFill patternType="solid">
        <fgColor rgb="FFFFFF00"/>
        <bgColor indexed="9"/>
      </patternFill>
    </fill>
    <fill>
      <patternFill patternType="solid">
        <fgColor theme="3"/>
        <bgColor indexed="64"/>
      </patternFill>
    </fill>
    <fill>
      <patternFill patternType="solid">
        <fgColor theme="0"/>
        <bgColor rgb="FF000000"/>
      </patternFill>
    </fill>
    <fill>
      <patternFill patternType="solid">
        <fgColor rgb="FF0070C0"/>
        <bgColor indexed="64"/>
      </patternFill>
    </fill>
    <fill>
      <patternFill patternType="solid">
        <fgColor theme="1"/>
        <bgColor indexed="64"/>
      </patternFill>
    </fill>
    <fill>
      <patternFill patternType="solid">
        <fgColor theme="0" tint="-0.34998626667073579"/>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4"/>
        <bgColor indexed="64"/>
      </patternFill>
    </fill>
    <fill>
      <patternFill patternType="solid">
        <fgColor theme="3" tint="0.39997558519241921"/>
        <bgColor indexed="64"/>
      </patternFill>
    </fill>
    <fill>
      <patternFill patternType="solid">
        <fgColor theme="3" tint="0.79998168889431442"/>
        <bgColor indexed="9"/>
      </patternFill>
    </fill>
    <fill>
      <patternFill patternType="solid">
        <fgColor rgb="FFCADCF2"/>
        <bgColor indexed="64"/>
      </patternFill>
    </fill>
    <fill>
      <patternFill patternType="solid">
        <fgColor indexed="9"/>
        <bgColor indexed="64"/>
      </patternFill>
    </fill>
    <fill>
      <patternFill patternType="solid">
        <fgColor theme="3" tint="0.59999389629810485"/>
        <bgColor indexed="64"/>
      </patternFill>
    </fill>
    <fill>
      <patternFill patternType="solid">
        <fgColor theme="9" tint="-0.249977111117893"/>
        <bgColor indexed="64"/>
      </patternFill>
    </fill>
    <fill>
      <patternFill patternType="solid">
        <fgColor rgb="FF70FC81"/>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rgb="FF8DB3E2"/>
        <bgColor rgb="FF8DB3E2"/>
      </patternFill>
    </fill>
    <fill>
      <patternFill patternType="solid">
        <fgColor theme="0"/>
        <bgColor theme="0"/>
      </patternFill>
    </fill>
    <fill>
      <patternFill patternType="solid">
        <fgColor rgb="FF548DD4"/>
        <bgColor rgb="FF548DD4"/>
      </patternFill>
    </fill>
    <fill>
      <patternFill patternType="solid">
        <fgColor rgb="FF92D050"/>
        <bgColor rgb="FF000000"/>
      </patternFill>
    </fill>
    <fill>
      <patternFill patternType="solid">
        <fgColor rgb="FF366092"/>
        <bgColor rgb="FF000000"/>
      </patternFill>
    </fill>
    <fill>
      <patternFill patternType="solid">
        <fgColor indexed="22"/>
        <bgColor indexed="64"/>
      </patternFill>
    </fill>
    <fill>
      <patternFill patternType="solid">
        <fgColor rgb="FF4682B4"/>
        <bgColor rgb="FF000000"/>
      </patternFill>
    </fill>
  </fills>
  <borders count="229">
    <border>
      <left/>
      <right/>
      <top/>
      <bottom/>
      <diagonal/>
    </border>
    <border>
      <left style="thin">
        <color indexed="8"/>
      </left>
      <right style="thin">
        <color indexed="8"/>
      </right>
      <top/>
      <bottom style="thin">
        <color indexed="8"/>
      </bottom>
      <diagonal/>
    </border>
    <border>
      <left style="medium">
        <color indexed="64"/>
      </left>
      <right/>
      <top style="medium">
        <color indexed="64"/>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right/>
      <top style="medium">
        <color indexed="64"/>
      </top>
      <bottom/>
      <diagonal/>
    </border>
    <border>
      <left/>
      <right style="medium">
        <color indexed="64"/>
      </right>
      <top style="medium">
        <color indexed="64"/>
      </top>
      <bottom style="thin">
        <color indexed="8"/>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theme="1"/>
      </left>
      <right/>
      <top style="medium">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style="medium">
        <color theme="1"/>
      </bottom>
      <diagonal/>
    </border>
    <border>
      <left/>
      <right style="medium">
        <color indexed="8"/>
      </right>
      <top style="medium">
        <color indexed="8"/>
      </top>
      <bottom style="medium">
        <color indexed="8"/>
      </bottom>
      <diagonal/>
    </border>
    <border>
      <left style="medium">
        <color indexed="64"/>
      </left>
      <right/>
      <top style="medium">
        <color indexed="64"/>
      </top>
      <bottom/>
      <diagonal/>
    </border>
    <border>
      <left style="medium">
        <color indexed="64"/>
      </left>
      <right style="medium">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thin">
        <color indexed="64"/>
      </left>
      <right style="medium">
        <color indexed="64"/>
      </right>
      <top/>
      <bottom style="thin">
        <color indexed="64"/>
      </bottom>
      <diagonal/>
    </border>
    <border>
      <left style="medium">
        <color indexed="64"/>
      </left>
      <right style="thin">
        <color auto="1"/>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8"/>
      </left>
      <right/>
      <top/>
      <bottom style="thin">
        <color indexed="62"/>
      </bottom>
      <diagonal/>
    </border>
    <border>
      <left/>
      <right/>
      <top/>
      <bottom style="thin">
        <color indexed="62"/>
      </bottom>
      <diagonal/>
    </border>
    <border>
      <left/>
      <right style="medium">
        <color indexed="64"/>
      </right>
      <top/>
      <bottom style="thin">
        <color indexed="62"/>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8"/>
      </top>
      <bottom style="thin">
        <color indexed="8"/>
      </bottom>
      <diagonal/>
    </border>
    <border>
      <left style="medium">
        <color indexed="64"/>
      </left>
      <right/>
      <top style="thin">
        <color indexed="8"/>
      </top>
      <bottom/>
      <diagonal/>
    </border>
    <border>
      <left style="medium">
        <color indexed="64"/>
      </left>
      <right/>
      <top style="thin">
        <color indexed="8"/>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style="thin">
        <color indexed="64"/>
      </bottom>
      <diagonal/>
    </border>
    <border>
      <left style="thin">
        <color indexed="8"/>
      </left>
      <right/>
      <top style="thin">
        <color indexed="62"/>
      </top>
      <bottom style="thin">
        <color indexed="8"/>
      </bottom>
      <diagonal/>
    </border>
    <border>
      <left/>
      <right/>
      <top style="thin">
        <color indexed="62"/>
      </top>
      <bottom style="thin">
        <color indexed="8"/>
      </bottom>
      <diagonal/>
    </border>
    <border>
      <left/>
      <right style="medium">
        <color indexed="64"/>
      </right>
      <top style="thin">
        <color indexed="62"/>
      </top>
      <bottom style="thin">
        <color indexed="8"/>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top style="thin">
        <color indexed="8"/>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auto="1"/>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rgb="FF00B050"/>
      </left>
      <right style="thin">
        <color indexed="64"/>
      </right>
      <top style="thin">
        <color indexed="64"/>
      </top>
      <bottom style="thin">
        <color indexed="64"/>
      </bottom>
      <diagonal/>
    </border>
    <border>
      <left style="thin">
        <color rgb="FFFFFF00"/>
      </left>
      <right style="thin">
        <color rgb="FFFFFF00"/>
      </right>
      <top style="thin">
        <color indexed="64"/>
      </top>
      <bottom style="thin">
        <color indexed="64"/>
      </bottom>
      <diagonal/>
    </border>
    <border>
      <left style="thin">
        <color rgb="FF00B050"/>
      </left>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rgb="FFFF0000"/>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top/>
      <bottom style="thick">
        <color rgb="FFFF0000"/>
      </bottom>
      <diagonal/>
    </border>
    <border>
      <left style="medium">
        <color rgb="FFFF0000"/>
      </left>
      <right/>
      <top style="thick">
        <color rgb="FFFF0000"/>
      </top>
      <bottom/>
      <diagonal/>
    </border>
    <border>
      <left/>
      <right/>
      <top style="thick">
        <color rgb="FFFF0000"/>
      </top>
      <bottom/>
      <diagonal/>
    </border>
    <border>
      <left/>
      <right style="medium">
        <color rgb="FFFF0000"/>
      </right>
      <top style="thick">
        <color rgb="FFFF0000"/>
      </top>
      <bottom/>
      <diagonal/>
    </border>
    <border>
      <left/>
      <right style="thin">
        <color rgb="FFFF0000"/>
      </right>
      <top style="thick">
        <color rgb="FFFF0000"/>
      </top>
      <bottom/>
      <diagonal/>
    </border>
    <border>
      <left style="thin">
        <color rgb="FFFF0000"/>
      </left>
      <right style="thin">
        <color rgb="FFFF0000"/>
      </right>
      <top/>
      <bottom style="thin">
        <color rgb="FFFF0000"/>
      </bottom>
      <diagonal/>
    </border>
    <border>
      <left style="thin">
        <color rgb="FFFF0000"/>
      </left>
      <right style="thin">
        <color rgb="FFFF0000"/>
      </right>
      <top style="thick">
        <color rgb="FFFF0000"/>
      </top>
      <bottom style="thin">
        <color rgb="FFFF0000"/>
      </bottom>
      <diagonal/>
    </border>
    <border>
      <left style="thin">
        <color rgb="FFFF0000"/>
      </left>
      <right style="thick">
        <color rgb="FFFF0000"/>
      </right>
      <top style="thick">
        <color rgb="FFFF0000"/>
      </top>
      <bottom style="thin">
        <color rgb="FFFF0000"/>
      </bottom>
      <diagonal/>
    </border>
    <border>
      <left style="medium">
        <color rgb="FFFF0000"/>
      </left>
      <right/>
      <top/>
      <bottom/>
      <diagonal/>
    </border>
    <border>
      <left/>
      <right style="medium">
        <color rgb="FFFF0000"/>
      </right>
      <top/>
      <bottom/>
      <diagonal/>
    </border>
    <border>
      <left/>
      <right style="thin">
        <color rgb="FFFF0000"/>
      </right>
      <top/>
      <bottom/>
      <diagonal/>
    </border>
    <border>
      <left style="thin">
        <color rgb="FFFF0000"/>
      </left>
      <right style="thin">
        <color rgb="FFFF0000"/>
      </right>
      <top style="thin">
        <color rgb="FFFF0000"/>
      </top>
      <bottom style="thin">
        <color rgb="FFFF0000"/>
      </bottom>
      <diagonal/>
    </border>
    <border>
      <left style="thin">
        <color rgb="FFFF0000"/>
      </left>
      <right style="thick">
        <color rgb="FFFF0000"/>
      </right>
      <top style="thin">
        <color rgb="FFFF0000"/>
      </top>
      <bottom style="thin">
        <color rgb="FFFF0000"/>
      </bottom>
      <diagonal/>
    </border>
    <border>
      <left/>
      <right style="thin">
        <color indexed="64"/>
      </right>
      <top style="medium">
        <color indexed="64"/>
      </top>
      <bottom style="thin">
        <color indexed="64"/>
      </bottom>
      <diagonal/>
    </border>
    <border>
      <left style="medium">
        <color rgb="FFFF0000"/>
      </left>
      <right/>
      <top/>
      <bottom style="thick">
        <color rgb="FFFF0000"/>
      </bottom>
      <diagonal/>
    </border>
    <border>
      <left/>
      <right style="medium">
        <color rgb="FFFF0000"/>
      </right>
      <top/>
      <bottom style="thick">
        <color rgb="FFFF0000"/>
      </bottom>
      <diagonal/>
    </border>
    <border>
      <left/>
      <right style="thin">
        <color rgb="FFFF0000"/>
      </right>
      <top/>
      <bottom style="thick">
        <color rgb="FFFF0000"/>
      </bottom>
      <diagonal/>
    </border>
    <border>
      <left style="thin">
        <color rgb="FFFF0000"/>
      </left>
      <right style="thin">
        <color rgb="FFFF0000"/>
      </right>
      <top style="thin">
        <color rgb="FFFF0000"/>
      </top>
      <bottom style="thick">
        <color rgb="FFFF0000"/>
      </bottom>
      <diagonal/>
    </border>
    <border>
      <left style="thin">
        <color rgb="FFFF0000"/>
      </left>
      <right style="thick">
        <color rgb="FFFF0000"/>
      </right>
      <top style="thin">
        <color rgb="FFFF0000"/>
      </top>
      <bottom style="thick">
        <color rgb="FFFF0000"/>
      </bottom>
      <diagonal/>
    </border>
    <border>
      <left style="thick">
        <color rgb="FFFF0000"/>
      </left>
      <right/>
      <top/>
      <bottom/>
      <diagonal/>
    </border>
    <border>
      <left style="thick">
        <color rgb="FFFF0000"/>
      </left>
      <right style="medium">
        <color indexed="64"/>
      </right>
      <top/>
      <bottom/>
      <diagonal/>
    </border>
    <border>
      <left/>
      <right style="thick">
        <color rgb="FFFF0000"/>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top style="medium">
        <color indexed="64"/>
      </top>
      <bottom style="medium">
        <color rgb="FF000003"/>
      </bottom>
      <diagonal/>
    </border>
    <border>
      <left/>
      <right/>
      <top style="medium">
        <color indexed="64"/>
      </top>
      <bottom style="medium">
        <color rgb="FF000003"/>
      </bottom>
      <diagonal/>
    </border>
    <border>
      <left/>
      <right style="thin">
        <color indexed="64"/>
      </right>
      <top style="medium">
        <color indexed="64"/>
      </top>
      <bottom style="medium">
        <color rgb="FF000003"/>
      </bottom>
      <diagonal/>
    </border>
    <border>
      <left style="thin">
        <color indexed="64"/>
      </left>
      <right/>
      <top style="medium">
        <color indexed="64"/>
      </top>
      <bottom style="medium">
        <color rgb="FF000003"/>
      </bottom>
      <diagonal/>
    </border>
    <border>
      <left/>
      <right style="medium">
        <color rgb="FF000003"/>
      </right>
      <top style="medium">
        <color indexed="64"/>
      </top>
      <bottom style="medium">
        <color rgb="FF000003"/>
      </bottom>
      <diagonal/>
    </border>
    <border>
      <left style="medium">
        <color rgb="FF000003"/>
      </left>
      <right style="medium">
        <color indexed="64"/>
      </right>
      <top style="medium">
        <color indexed="64"/>
      </top>
      <bottom/>
      <diagonal/>
    </border>
    <border>
      <left style="medium">
        <color indexed="64"/>
      </left>
      <right/>
      <top style="medium">
        <color indexed="64"/>
      </top>
      <bottom style="thin">
        <color rgb="FF000003"/>
      </bottom>
      <diagonal/>
    </border>
    <border>
      <left/>
      <right/>
      <top style="medium">
        <color indexed="64"/>
      </top>
      <bottom style="thin">
        <color rgb="FF000003"/>
      </bottom>
      <diagonal/>
    </border>
    <border>
      <left/>
      <right style="thin">
        <color rgb="FF000003"/>
      </right>
      <top style="medium">
        <color indexed="64"/>
      </top>
      <bottom style="thin">
        <color rgb="FF000003"/>
      </bottom>
      <diagonal/>
    </border>
    <border>
      <left style="thin">
        <color rgb="FF000003"/>
      </left>
      <right/>
      <top style="medium">
        <color indexed="64"/>
      </top>
      <bottom style="thin">
        <color rgb="FF000003"/>
      </bottom>
      <diagonal/>
    </border>
    <border>
      <left style="thin">
        <color rgb="FF000003"/>
      </left>
      <right style="medium">
        <color indexed="64"/>
      </right>
      <top style="medium">
        <color indexed="64"/>
      </top>
      <bottom/>
      <diagonal/>
    </border>
    <border>
      <left style="medium">
        <color indexed="64"/>
      </left>
      <right/>
      <top style="medium">
        <color rgb="FF000003"/>
      </top>
      <bottom style="thin">
        <color indexed="64"/>
      </bottom>
      <diagonal/>
    </border>
    <border>
      <left/>
      <right/>
      <top style="medium">
        <color rgb="FF000003"/>
      </top>
      <bottom style="thin">
        <color indexed="64"/>
      </bottom>
      <diagonal/>
    </border>
    <border>
      <left/>
      <right style="thin">
        <color indexed="64"/>
      </right>
      <top style="medium">
        <color rgb="FF000003"/>
      </top>
      <bottom style="thin">
        <color indexed="64"/>
      </bottom>
      <diagonal/>
    </border>
    <border>
      <left style="thin">
        <color indexed="64"/>
      </left>
      <right/>
      <top style="medium">
        <color rgb="FF000003"/>
      </top>
      <bottom style="thin">
        <color indexed="64"/>
      </bottom>
      <diagonal/>
    </border>
    <border>
      <left/>
      <right style="medium">
        <color rgb="FF000003"/>
      </right>
      <top style="medium">
        <color rgb="FF000003"/>
      </top>
      <bottom style="thin">
        <color indexed="64"/>
      </bottom>
      <diagonal/>
    </border>
    <border>
      <left style="medium">
        <color rgb="FF000003"/>
      </left>
      <right style="medium">
        <color indexed="64"/>
      </right>
      <top/>
      <bottom/>
      <diagonal/>
    </border>
    <border>
      <left style="medium">
        <color indexed="64"/>
      </left>
      <right/>
      <top style="thin">
        <color rgb="FF000003"/>
      </top>
      <bottom style="thin">
        <color rgb="FF000003"/>
      </bottom>
      <diagonal/>
    </border>
    <border>
      <left/>
      <right/>
      <top style="thin">
        <color rgb="FF000003"/>
      </top>
      <bottom style="thin">
        <color rgb="FF000003"/>
      </bottom>
      <diagonal/>
    </border>
    <border>
      <left/>
      <right style="thin">
        <color rgb="FF000003"/>
      </right>
      <top style="thin">
        <color rgb="FF000003"/>
      </top>
      <bottom style="thin">
        <color rgb="FF000003"/>
      </bottom>
      <diagonal/>
    </border>
    <border>
      <left style="thin">
        <color rgb="FF000003"/>
      </left>
      <right/>
      <top style="thin">
        <color rgb="FF000003"/>
      </top>
      <bottom style="thin">
        <color rgb="FF000003"/>
      </bottom>
      <diagonal/>
    </border>
    <border>
      <left style="thin">
        <color rgb="FF000003"/>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0003"/>
      </left>
      <right style="medium">
        <color indexed="64"/>
      </right>
      <top/>
      <bottom style="medium">
        <color indexed="64"/>
      </bottom>
      <diagonal/>
    </border>
    <border>
      <left style="medium">
        <color indexed="64"/>
      </left>
      <right style="thin">
        <color rgb="FF000003"/>
      </right>
      <top style="thin">
        <color rgb="FF000003"/>
      </top>
      <bottom style="medium">
        <color indexed="64"/>
      </bottom>
      <diagonal/>
    </border>
    <border>
      <left style="thin">
        <color rgb="FF000003"/>
      </left>
      <right style="thin">
        <color rgb="FF000003"/>
      </right>
      <top style="thin">
        <color rgb="FF000003"/>
      </top>
      <bottom style="medium">
        <color indexed="64"/>
      </bottom>
      <diagonal/>
    </border>
    <border>
      <left style="thin">
        <color rgb="FF000003"/>
      </left>
      <right/>
      <top style="thin">
        <color rgb="FF000003"/>
      </top>
      <bottom style="medium">
        <color indexed="64"/>
      </bottom>
      <diagonal/>
    </border>
    <border>
      <left/>
      <right style="thin">
        <color rgb="FF000003"/>
      </right>
      <top style="thin">
        <color rgb="FF000003"/>
      </top>
      <bottom style="medium">
        <color indexed="64"/>
      </bottom>
      <diagonal/>
    </border>
    <border>
      <left style="thin">
        <color rgb="FF000003"/>
      </left>
      <right style="medium">
        <color indexed="64"/>
      </right>
      <top/>
      <bottom style="medium">
        <color indexed="64"/>
      </bottom>
      <diagonal/>
    </border>
    <border>
      <left style="thin">
        <color rgb="FF000003"/>
      </left>
      <right style="thin">
        <color rgb="FF000003"/>
      </right>
      <top style="medium">
        <color indexed="64"/>
      </top>
      <bottom/>
      <diagonal/>
    </border>
    <border>
      <left style="thin">
        <color rgb="FF000003"/>
      </left>
      <right/>
      <top style="medium">
        <color indexed="64"/>
      </top>
      <bottom/>
      <diagonal/>
    </border>
    <border>
      <left/>
      <right style="thin">
        <color rgb="FF000003"/>
      </right>
      <top style="medium">
        <color indexed="64"/>
      </top>
      <bottom/>
      <diagonal/>
    </border>
    <border>
      <left style="thin">
        <color rgb="FF000003"/>
      </left>
      <right style="thin">
        <color rgb="FF000003"/>
      </right>
      <top/>
      <bottom/>
      <diagonal/>
    </border>
    <border>
      <left style="thin">
        <color rgb="FF000003"/>
      </left>
      <right/>
      <top/>
      <bottom/>
      <diagonal/>
    </border>
    <border>
      <left/>
      <right style="thin">
        <color rgb="FF000003"/>
      </right>
      <top/>
      <bottom/>
      <diagonal/>
    </border>
    <border>
      <left style="thin">
        <color rgb="FF000003"/>
      </left>
      <right style="thin">
        <color rgb="FF000003"/>
      </right>
      <top/>
      <bottom style="medium">
        <color indexed="64"/>
      </bottom>
      <diagonal/>
    </border>
    <border>
      <left style="thin">
        <color rgb="FF000003"/>
      </left>
      <right/>
      <top/>
      <bottom style="medium">
        <color indexed="64"/>
      </bottom>
      <diagonal/>
    </border>
    <border>
      <left/>
      <right style="thin">
        <color rgb="FF000003"/>
      </right>
      <top/>
      <bottom style="medium">
        <color indexed="64"/>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right/>
      <top style="thin">
        <color rgb="FF000000"/>
      </top>
      <bottom style="thin">
        <color rgb="FF000000"/>
      </bottom>
      <diagonal/>
    </border>
    <border>
      <left/>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top style="thin">
        <color rgb="FF000000"/>
      </top>
      <bottom style="thin">
        <color indexed="64"/>
      </bottom>
      <diagonal/>
    </border>
    <border>
      <left style="thin">
        <color indexed="64"/>
      </left>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s>
  <cellStyleXfs count="7">
    <xf numFmtId="0" fontId="0" fillId="0" borderId="0"/>
    <xf numFmtId="0" fontId="5" fillId="0" borderId="0"/>
    <xf numFmtId="0" fontId="14" fillId="0" borderId="0"/>
    <xf numFmtId="0" fontId="14" fillId="0" borderId="0"/>
    <xf numFmtId="0" fontId="14" fillId="0" borderId="0" applyProtection="0"/>
    <xf numFmtId="9" fontId="14" fillId="0" borderId="0" applyFont="0" applyFill="0" applyBorder="0" applyAlignment="0" applyProtection="0"/>
    <xf numFmtId="0" fontId="137" fillId="0" borderId="0" applyNumberFormat="0" applyFill="0" applyBorder="0" applyAlignment="0" applyProtection="0"/>
  </cellStyleXfs>
  <cellXfs count="1756">
    <xf numFmtId="0" fontId="0" fillId="0" borderId="0" xfId="0"/>
    <xf numFmtId="0" fontId="7" fillId="3" borderId="0" xfId="0" applyFont="1" applyFill="1"/>
    <xf numFmtId="0" fontId="7" fillId="3" borderId="0" xfId="0" applyFont="1" applyFill="1" applyAlignment="1">
      <alignment horizontal="left" vertical="center" wrapText="1"/>
    </xf>
    <xf numFmtId="0" fontId="7" fillId="3" borderId="0" xfId="0" applyFont="1" applyFill="1" applyAlignment="1">
      <alignment wrapText="1"/>
    </xf>
    <xf numFmtId="0" fontId="8" fillId="3" borderId="0" xfId="1" applyFont="1" applyFill="1"/>
    <xf numFmtId="0" fontId="6" fillId="3" borderId="0" xfId="1" applyFont="1" applyFill="1" applyAlignment="1">
      <alignment horizontal="center" vertical="center" wrapText="1"/>
    </xf>
    <xf numFmtId="0" fontId="8" fillId="2" borderId="17" xfId="1" applyFont="1" applyFill="1" applyBorder="1" applyAlignment="1">
      <alignment horizontal="left" vertical="center" wrapText="1"/>
    </xf>
    <xf numFmtId="0" fontId="8" fillId="2" borderId="0" xfId="1" applyFont="1" applyFill="1" applyAlignment="1">
      <alignment horizontal="left" vertical="center" wrapText="1"/>
    </xf>
    <xf numFmtId="0" fontId="6" fillId="2" borderId="19" xfId="1" applyFont="1" applyFill="1" applyBorder="1" applyAlignment="1">
      <alignment horizontal="center" vertical="center" wrapText="1"/>
    </xf>
    <xf numFmtId="0" fontId="6" fillId="2" borderId="20" xfId="1" applyFont="1" applyFill="1" applyBorder="1" applyAlignment="1">
      <alignment horizontal="center" vertical="center" wrapText="1"/>
    </xf>
    <xf numFmtId="0" fontId="8" fillId="5" borderId="4" xfId="1" applyFont="1" applyFill="1" applyBorder="1" applyAlignment="1">
      <alignment vertical="center" wrapText="1"/>
    </xf>
    <xf numFmtId="0" fontId="8" fillId="3" borderId="0" xfId="1" applyFont="1" applyFill="1" applyAlignment="1">
      <alignment wrapText="1"/>
    </xf>
    <xf numFmtId="0" fontId="6" fillId="3" borderId="4" xfId="1" applyFont="1" applyFill="1" applyBorder="1" applyAlignment="1">
      <alignment horizontal="center" vertical="center" wrapText="1"/>
    </xf>
    <xf numFmtId="0" fontId="6" fillId="3" borderId="3" xfId="1" applyFont="1" applyFill="1" applyBorder="1" applyAlignment="1">
      <alignment horizontal="center" wrapText="1"/>
    </xf>
    <xf numFmtId="0" fontId="6" fillId="3" borderId="4" xfId="1" applyFont="1" applyFill="1" applyBorder="1" applyAlignment="1">
      <alignment vertical="center" wrapText="1"/>
    </xf>
    <xf numFmtId="0" fontId="16" fillId="3" borderId="36" xfId="2" applyFont="1" applyFill="1" applyBorder="1" applyAlignment="1">
      <alignment horizontal="center" vertical="center" wrapText="1"/>
    </xf>
    <xf numFmtId="0" fontId="15" fillId="3" borderId="36" xfId="2" applyFont="1" applyFill="1" applyBorder="1" applyAlignment="1">
      <alignment horizontal="left" vertical="center" wrapText="1"/>
    </xf>
    <xf numFmtId="0" fontId="14" fillId="3" borderId="0" xfId="2" applyFill="1"/>
    <xf numFmtId="0" fontId="6" fillId="3" borderId="3" xfId="1" applyFont="1" applyFill="1" applyBorder="1" applyAlignment="1">
      <alignment horizontal="center" vertical="center"/>
    </xf>
    <xf numFmtId="0" fontId="6" fillId="3" borderId="4" xfId="1" applyFont="1" applyFill="1" applyBorder="1" applyAlignment="1">
      <alignment horizontal="center" wrapText="1"/>
    </xf>
    <xf numFmtId="0" fontId="6" fillId="3" borderId="0" xfId="1" applyFont="1" applyFill="1" applyAlignment="1">
      <alignment horizontal="center" wrapText="1"/>
    </xf>
    <xf numFmtId="0" fontId="12" fillId="2" borderId="0" xfId="1" applyFont="1" applyFill="1" applyAlignment="1">
      <alignment vertical="center" wrapText="1"/>
    </xf>
    <xf numFmtId="0" fontId="12" fillId="2" borderId="0" xfId="1" applyFont="1" applyFill="1" applyAlignment="1">
      <alignment vertical="center"/>
    </xf>
    <xf numFmtId="0" fontId="1" fillId="2" borderId="28" xfId="1" applyFont="1" applyFill="1" applyBorder="1" applyAlignment="1">
      <alignment horizontal="center" vertical="center" wrapText="1"/>
    </xf>
    <xf numFmtId="0" fontId="1" fillId="2" borderId="29" xfId="1" applyFont="1" applyFill="1" applyBorder="1" applyAlignment="1">
      <alignment horizontal="center" vertical="center" wrapText="1"/>
    </xf>
    <xf numFmtId="0" fontId="1" fillId="2" borderId="38" xfId="1" applyFont="1" applyFill="1" applyBorder="1" applyAlignment="1">
      <alignment horizontal="center" vertical="center" wrapText="1"/>
    </xf>
    <xf numFmtId="0" fontId="11" fillId="3" borderId="0" xfId="0" applyFont="1" applyFill="1"/>
    <xf numFmtId="0" fontId="1" fillId="3" borderId="4" xfId="1" applyFont="1" applyFill="1" applyBorder="1" applyAlignment="1">
      <alignment horizontal="center" vertical="center" wrapText="1"/>
    </xf>
    <xf numFmtId="0" fontId="1" fillId="3" borderId="0" xfId="1" applyFont="1" applyFill="1" applyAlignment="1">
      <alignment vertical="center"/>
    </xf>
    <xf numFmtId="0" fontId="13" fillId="2" borderId="0" xfId="1" applyFont="1" applyFill="1" applyAlignment="1">
      <alignment horizontal="left" vertical="top" wrapText="1"/>
    </xf>
    <xf numFmtId="0" fontId="1" fillId="3" borderId="19" xfId="1" applyFont="1" applyFill="1" applyBorder="1" applyAlignment="1">
      <alignment horizontal="center" vertical="center" wrapText="1"/>
    </xf>
    <xf numFmtId="0" fontId="1" fillId="3" borderId="20" xfId="1" applyFont="1" applyFill="1" applyBorder="1" applyAlignment="1">
      <alignment horizontal="left" vertical="center" wrapText="1"/>
    </xf>
    <xf numFmtId="0" fontId="1" fillId="3" borderId="20" xfId="1" applyFont="1" applyFill="1" applyBorder="1" applyAlignment="1">
      <alignment horizontal="center" vertical="center" wrapText="1"/>
    </xf>
    <xf numFmtId="0" fontId="9" fillId="3" borderId="0" xfId="1" applyFont="1" applyFill="1"/>
    <xf numFmtId="0" fontId="1" fillId="3" borderId="25" xfId="1" applyFont="1" applyFill="1" applyBorder="1" applyAlignment="1">
      <alignment horizontal="left" vertical="center"/>
    </xf>
    <xf numFmtId="0" fontId="12" fillId="3" borderId="0" xfId="1" applyFont="1" applyFill="1" applyAlignment="1">
      <alignment vertical="center"/>
    </xf>
    <xf numFmtId="0" fontId="1" fillId="2" borderId="4" xfId="1" applyFont="1" applyFill="1" applyBorder="1" applyAlignment="1">
      <alignment horizontal="center" vertical="center" wrapText="1"/>
    </xf>
    <xf numFmtId="0" fontId="1" fillId="3" borderId="16" xfId="1" applyFont="1" applyFill="1" applyBorder="1" applyAlignment="1">
      <alignment horizontal="center" vertical="center" wrapText="1"/>
    </xf>
    <xf numFmtId="0" fontId="8" fillId="3" borderId="42" xfId="1" applyFont="1" applyFill="1" applyBorder="1"/>
    <xf numFmtId="0" fontId="8" fillId="3" borderId="11" xfId="1" applyFont="1" applyFill="1" applyBorder="1"/>
    <xf numFmtId="0" fontId="8" fillId="3" borderId="27" xfId="1" applyFont="1" applyFill="1" applyBorder="1"/>
    <xf numFmtId="0" fontId="16" fillId="3" borderId="43" xfId="2" applyFont="1" applyFill="1" applyBorder="1" applyAlignment="1">
      <alignment horizontal="center" vertical="center" wrapText="1"/>
    </xf>
    <xf numFmtId="0" fontId="16" fillId="3" borderId="44" xfId="2" applyFont="1" applyFill="1" applyBorder="1" applyAlignment="1">
      <alignment horizontal="center" vertical="center" wrapText="1"/>
    </xf>
    <xf numFmtId="0" fontId="15" fillId="3" borderId="44" xfId="2" applyFont="1" applyFill="1" applyBorder="1" applyAlignment="1">
      <alignment horizontal="left" vertical="center" wrapText="1"/>
    </xf>
    <xf numFmtId="0" fontId="15" fillId="3" borderId="47" xfId="2" applyFont="1" applyFill="1" applyBorder="1" applyAlignment="1">
      <alignment horizontal="left" vertical="center" wrapText="1"/>
    </xf>
    <xf numFmtId="0" fontId="7" fillId="3" borderId="42" xfId="0" applyFont="1" applyFill="1" applyBorder="1"/>
    <xf numFmtId="0" fontId="7" fillId="3" borderId="11" xfId="0" applyFont="1" applyFill="1" applyBorder="1"/>
    <xf numFmtId="0" fontId="7" fillId="3" borderId="11" xfId="0" applyFont="1" applyFill="1" applyBorder="1" applyAlignment="1">
      <alignment horizontal="left" vertical="center" wrapText="1"/>
    </xf>
    <xf numFmtId="0" fontId="7" fillId="3" borderId="11" xfId="0" applyFont="1" applyFill="1" applyBorder="1" applyAlignment="1">
      <alignment wrapText="1"/>
    </xf>
    <xf numFmtId="0" fontId="7" fillId="3" borderId="27" xfId="0" applyFont="1" applyFill="1" applyBorder="1"/>
    <xf numFmtId="0" fontId="6" fillId="13" borderId="16" xfId="1" applyFont="1" applyFill="1" applyBorder="1" applyAlignment="1">
      <alignment horizontal="center" vertical="center" wrapText="1"/>
    </xf>
    <xf numFmtId="0" fontId="8" fillId="13" borderId="16" xfId="1" applyFont="1" applyFill="1" applyBorder="1" applyAlignment="1">
      <alignment horizontal="justify" vertical="center" wrapText="1"/>
    </xf>
    <xf numFmtId="0" fontId="8" fillId="14" borderId="16" xfId="1" applyFont="1" applyFill="1" applyBorder="1" applyAlignment="1">
      <alignment horizontal="center" vertical="center" wrapText="1"/>
    </xf>
    <xf numFmtId="14" fontId="8" fillId="14" borderId="16" xfId="1" applyNumberFormat="1" applyFont="1" applyFill="1" applyBorder="1" applyAlignment="1">
      <alignment horizontal="center" vertical="center" wrapText="1"/>
    </xf>
    <xf numFmtId="0" fontId="15" fillId="15" borderId="36" xfId="2" applyFont="1" applyFill="1" applyBorder="1" applyAlignment="1">
      <alignment horizontal="left" vertical="center" wrapText="1"/>
    </xf>
    <xf numFmtId="0" fontId="15" fillId="15" borderId="43" xfId="2" applyFont="1" applyFill="1" applyBorder="1" applyAlignment="1">
      <alignment horizontal="center" vertical="center" wrapText="1"/>
    </xf>
    <xf numFmtId="17" fontId="15" fillId="15" borderId="43" xfId="2" applyNumberFormat="1" applyFont="1" applyFill="1" applyBorder="1" applyAlignment="1">
      <alignment horizontal="center" vertical="center" wrapText="1"/>
    </xf>
    <xf numFmtId="0" fontId="15" fillId="15" borderId="45" xfId="2" applyFont="1" applyFill="1" applyBorder="1" applyAlignment="1">
      <alignment horizontal="center" vertical="center" wrapText="1"/>
    </xf>
    <xf numFmtId="0" fontId="15" fillId="15" borderId="46" xfId="2" applyFont="1" applyFill="1" applyBorder="1" applyAlignment="1">
      <alignment horizontal="left" vertical="center" wrapText="1"/>
    </xf>
    <xf numFmtId="0" fontId="6" fillId="16" borderId="31" xfId="1" applyFont="1" applyFill="1" applyBorder="1" applyAlignment="1">
      <alignment horizontal="center" vertical="center" wrapText="1"/>
    </xf>
    <xf numFmtId="0" fontId="8" fillId="16" borderId="31" xfId="1" applyFont="1" applyFill="1" applyBorder="1" applyAlignment="1">
      <alignment horizontal="justify" vertical="center" wrapText="1"/>
    </xf>
    <xf numFmtId="0" fontId="8" fillId="16" borderId="39" xfId="1" applyFont="1" applyFill="1" applyBorder="1" applyAlignment="1">
      <alignment horizontal="center" vertical="center" wrapText="1"/>
    </xf>
    <xf numFmtId="0" fontId="6" fillId="17" borderId="31" xfId="1" applyFont="1" applyFill="1" applyBorder="1" applyAlignment="1">
      <alignment horizontal="center" vertical="center" wrapText="1"/>
    </xf>
    <xf numFmtId="0" fontId="8" fillId="17" borderId="31" xfId="1" applyFont="1" applyFill="1" applyBorder="1" applyAlignment="1">
      <alignment horizontal="justify" vertical="center" wrapText="1"/>
    </xf>
    <xf numFmtId="0" fontId="8" fillId="17" borderId="39" xfId="1" applyFont="1" applyFill="1" applyBorder="1" applyAlignment="1">
      <alignment horizontal="center" vertical="center" wrapText="1"/>
    </xf>
    <xf numFmtId="0" fontId="6" fillId="18" borderId="31" xfId="1" applyFont="1" applyFill="1" applyBorder="1" applyAlignment="1">
      <alignment horizontal="center" vertical="center" wrapText="1"/>
    </xf>
    <xf numFmtId="0" fontId="8" fillId="18" borderId="31" xfId="1" applyFont="1" applyFill="1" applyBorder="1" applyAlignment="1">
      <alignment horizontal="justify" vertical="center" wrapText="1"/>
    </xf>
    <xf numFmtId="0" fontId="6" fillId="13" borderId="31" xfId="1" applyFont="1" applyFill="1" applyBorder="1" applyAlignment="1">
      <alignment horizontal="center" vertical="center" wrapText="1"/>
    </xf>
    <xf numFmtId="0" fontId="8" fillId="13" borderId="31" xfId="1" applyFont="1" applyFill="1" applyBorder="1" applyAlignment="1">
      <alignment horizontal="justify" vertical="center" wrapText="1"/>
    </xf>
    <xf numFmtId="0" fontId="8" fillId="13" borderId="39" xfId="1" applyFont="1" applyFill="1" applyBorder="1" applyAlignment="1">
      <alignment horizontal="left" vertical="center" wrapText="1"/>
    </xf>
    <xf numFmtId="0" fontId="6" fillId="19" borderId="31" xfId="1" applyFont="1" applyFill="1" applyBorder="1" applyAlignment="1">
      <alignment horizontal="center" vertical="center" wrapText="1"/>
    </xf>
    <xf numFmtId="0" fontId="8" fillId="19" borderId="31" xfId="1" applyFont="1" applyFill="1" applyBorder="1" applyAlignment="1">
      <alignment horizontal="justify" vertical="center" wrapText="1"/>
    </xf>
    <xf numFmtId="0" fontId="8" fillId="19" borderId="39" xfId="1" applyFont="1" applyFill="1" applyBorder="1" applyAlignment="1">
      <alignment horizontal="center" vertical="center" wrapText="1"/>
    </xf>
    <xf numFmtId="0" fontId="6" fillId="20" borderId="31" xfId="1" applyFont="1" applyFill="1" applyBorder="1" applyAlignment="1">
      <alignment horizontal="center" vertical="center" wrapText="1"/>
    </xf>
    <xf numFmtId="0" fontId="8" fillId="20" borderId="1" xfId="1" applyFont="1" applyFill="1" applyBorder="1" applyAlignment="1">
      <alignment horizontal="justify" vertical="center" wrapText="1"/>
    </xf>
    <xf numFmtId="0" fontId="8" fillId="20" borderId="31" xfId="1" applyFont="1" applyFill="1" applyBorder="1" applyAlignment="1">
      <alignment horizontal="justify" vertical="center" wrapText="1"/>
    </xf>
    <xf numFmtId="0" fontId="8" fillId="20" borderId="39" xfId="1" applyFont="1" applyFill="1" applyBorder="1" applyAlignment="1">
      <alignment horizontal="center" vertical="center" wrapText="1"/>
    </xf>
    <xf numFmtId="0" fontId="8" fillId="16" borderId="1" xfId="1" applyFont="1" applyFill="1" applyBorder="1" applyAlignment="1">
      <alignment horizontal="justify" vertical="center" wrapText="1"/>
    </xf>
    <xf numFmtId="0" fontId="8" fillId="16" borderId="39" xfId="1" applyFont="1" applyFill="1" applyBorder="1" applyAlignment="1">
      <alignment horizontal="left" vertical="center" wrapText="1"/>
    </xf>
    <xf numFmtId="0" fontId="8" fillId="18" borderId="39" xfId="1" applyFont="1" applyFill="1" applyBorder="1" applyAlignment="1">
      <alignment horizontal="center" vertical="center" wrapText="1"/>
    </xf>
    <xf numFmtId="0" fontId="6" fillId="18" borderId="33" xfId="1" applyFont="1" applyFill="1" applyBorder="1" applyAlignment="1">
      <alignment horizontal="center" vertical="center" wrapText="1"/>
    </xf>
    <xf numFmtId="0" fontId="8" fillId="18" borderId="33" xfId="1" applyFont="1" applyFill="1" applyBorder="1" applyAlignment="1">
      <alignment horizontal="justify" vertical="center" wrapText="1"/>
    </xf>
    <xf numFmtId="0" fontId="8" fillId="18" borderId="40" xfId="1" applyFont="1" applyFill="1" applyBorder="1" applyAlignment="1">
      <alignment horizontal="center" vertical="center" wrapText="1"/>
    </xf>
    <xf numFmtId="0" fontId="10" fillId="24" borderId="16" xfId="1" applyFont="1" applyFill="1" applyBorder="1" applyAlignment="1">
      <alignment horizontal="center" vertical="center" wrapText="1"/>
    </xf>
    <xf numFmtId="0" fontId="9" fillId="24" borderId="16" xfId="1" applyFont="1" applyFill="1" applyBorder="1" applyAlignment="1">
      <alignment horizontal="justify" vertical="center" wrapText="1"/>
    </xf>
    <xf numFmtId="0" fontId="9" fillId="24" borderId="16" xfId="1" applyFont="1" applyFill="1" applyBorder="1" applyAlignment="1">
      <alignment horizontal="center" vertical="center" wrapText="1"/>
    </xf>
    <xf numFmtId="0" fontId="9" fillId="27" borderId="16" xfId="1" applyFont="1" applyFill="1" applyBorder="1" applyAlignment="1">
      <alignment vertical="center" wrapText="1"/>
    </xf>
    <xf numFmtId="0" fontId="8" fillId="27" borderId="16" xfId="1" applyFont="1" applyFill="1" applyBorder="1" applyAlignment="1">
      <alignment horizontal="center" vertical="center" wrapText="1"/>
    </xf>
    <xf numFmtId="0" fontId="17" fillId="3" borderId="0" xfId="1" applyFont="1" applyFill="1" applyAlignment="1">
      <alignment horizontal="center" vertical="center" wrapText="1"/>
    </xf>
    <xf numFmtId="0" fontId="19" fillId="3" borderId="0" xfId="0" applyFont="1" applyFill="1"/>
    <xf numFmtId="0" fontId="18" fillId="3" borderId="0" xfId="1" applyFont="1" applyFill="1"/>
    <xf numFmtId="0" fontId="18" fillId="2" borderId="0" xfId="1" applyFont="1" applyFill="1" applyAlignment="1">
      <alignment horizontal="left" vertical="center" wrapText="1"/>
    </xf>
    <xf numFmtId="0" fontId="19" fillId="3" borderId="0" xfId="0" applyFont="1" applyFill="1" applyAlignment="1">
      <alignment horizontal="left" vertical="center" wrapText="1"/>
    </xf>
    <xf numFmtId="0" fontId="19" fillId="3" borderId="0" xfId="0" applyFont="1" applyFill="1" applyAlignment="1">
      <alignment horizontal="center"/>
    </xf>
    <xf numFmtId="0" fontId="17" fillId="2" borderId="0" xfId="1" applyFont="1" applyFill="1" applyAlignment="1">
      <alignment horizontal="center" vertical="center"/>
    </xf>
    <xf numFmtId="14" fontId="17" fillId="2" borderId="0" xfId="1" applyNumberFormat="1" applyFont="1" applyFill="1" applyAlignment="1">
      <alignment horizontal="center" vertical="center"/>
    </xf>
    <xf numFmtId="0" fontId="6" fillId="3" borderId="70" xfId="1" applyFont="1" applyFill="1" applyBorder="1" applyAlignment="1">
      <alignment horizontal="center" vertical="center"/>
    </xf>
    <xf numFmtId="0" fontId="6" fillId="3" borderId="70" xfId="1" applyFont="1" applyFill="1" applyBorder="1" applyAlignment="1">
      <alignment horizontal="center" vertical="center" wrapText="1"/>
    </xf>
    <xf numFmtId="0" fontId="8" fillId="5" borderId="49" xfId="1" applyFont="1" applyFill="1" applyBorder="1" applyAlignment="1">
      <alignment horizontal="left" vertical="center" wrapText="1"/>
    </xf>
    <xf numFmtId="0" fontId="6" fillId="7" borderId="58" xfId="1" applyFont="1" applyFill="1" applyBorder="1" applyAlignment="1">
      <alignment horizontal="center" vertical="center" wrapText="1"/>
    </xf>
    <xf numFmtId="0" fontId="8" fillId="7" borderId="58" xfId="1" applyFont="1" applyFill="1" applyBorder="1" applyAlignment="1">
      <alignment horizontal="justify" vertical="center" wrapText="1"/>
    </xf>
    <xf numFmtId="0" fontId="8" fillId="6" borderId="58" xfId="1" applyFont="1" applyFill="1" applyBorder="1" applyAlignment="1">
      <alignment horizontal="center" vertical="center" wrapText="1"/>
    </xf>
    <xf numFmtId="164" fontId="8" fillId="6" borderId="58" xfId="1" applyNumberFormat="1" applyFont="1" applyFill="1" applyBorder="1" applyAlignment="1">
      <alignment horizontal="center" vertical="center" wrapText="1"/>
    </xf>
    <xf numFmtId="0" fontId="6" fillId="3" borderId="49" xfId="1" applyFont="1" applyFill="1" applyBorder="1" applyAlignment="1">
      <alignment horizontal="center" wrapText="1"/>
    </xf>
    <xf numFmtId="0" fontId="6" fillId="3" borderId="49" xfId="1" applyFont="1" applyFill="1" applyBorder="1" applyAlignment="1">
      <alignment horizontal="center" vertical="center"/>
    </xf>
    <xf numFmtId="0" fontId="10" fillId="24" borderId="58" xfId="1" applyFont="1" applyFill="1" applyBorder="1" applyAlignment="1">
      <alignment horizontal="center" vertical="center" wrapText="1"/>
    </xf>
    <xf numFmtId="0" fontId="9" fillId="24" borderId="58" xfId="1" applyFont="1" applyFill="1" applyBorder="1" applyAlignment="1">
      <alignment horizontal="justify" vertical="center" wrapText="1"/>
    </xf>
    <xf numFmtId="0" fontId="9" fillId="24" borderId="58" xfId="1" applyFont="1" applyFill="1" applyBorder="1" applyAlignment="1">
      <alignment horizontal="center" vertical="center" wrapText="1"/>
    </xf>
    <xf numFmtId="0" fontId="10" fillId="23" borderId="58" xfId="1" applyFont="1" applyFill="1" applyBorder="1" applyAlignment="1">
      <alignment horizontal="center" vertical="center" wrapText="1"/>
    </xf>
    <xf numFmtId="0" fontId="9" fillId="23" borderId="58" xfId="1" applyFont="1" applyFill="1" applyBorder="1" applyAlignment="1">
      <alignment horizontal="justify" vertical="center" wrapText="1"/>
    </xf>
    <xf numFmtId="0" fontId="9" fillId="23" borderId="58" xfId="1" applyFont="1" applyFill="1" applyBorder="1" applyAlignment="1">
      <alignment horizontal="center" vertical="center" wrapText="1"/>
    </xf>
    <xf numFmtId="0" fontId="9" fillId="8" borderId="58" xfId="1" applyFont="1" applyFill="1" applyBorder="1" applyAlignment="1">
      <alignment horizontal="center" vertical="center" wrapText="1"/>
    </xf>
    <xf numFmtId="0" fontId="6" fillId="3" borderId="72" xfId="1" applyFont="1" applyFill="1" applyBorder="1" applyAlignment="1">
      <alignment horizontal="center" vertical="center"/>
    </xf>
    <xf numFmtId="0" fontId="6" fillId="3" borderId="72" xfId="1" applyFont="1" applyFill="1" applyBorder="1" applyAlignment="1">
      <alignment horizontal="center" vertical="center" wrapText="1"/>
    </xf>
    <xf numFmtId="0" fontId="6" fillId="3" borderId="78" xfId="1" applyFont="1" applyFill="1" applyBorder="1" applyAlignment="1">
      <alignment horizontal="center" vertical="center" wrapText="1"/>
    </xf>
    <xf numFmtId="0" fontId="6" fillId="3" borderId="79" xfId="1" applyFont="1" applyFill="1" applyBorder="1" applyAlignment="1">
      <alignment horizontal="center" vertical="center" wrapText="1"/>
    </xf>
    <xf numFmtId="0" fontId="6" fillId="3" borderId="80" xfId="1" applyFont="1" applyFill="1" applyBorder="1" applyAlignment="1">
      <alignment horizontal="center" vertical="center" wrapText="1"/>
    </xf>
    <xf numFmtId="0" fontId="8" fillId="5" borderId="70" xfId="1" applyFont="1" applyFill="1" applyBorder="1" applyAlignment="1">
      <alignment horizontal="left" vertical="center" wrapText="1"/>
    </xf>
    <xf numFmtId="0" fontId="6" fillId="7" borderId="81" xfId="1" applyFont="1" applyFill="1" applyBorder="1" applyAlignment="1">
      <alignment horizontal="center" vertical="center" wrapText="1"/>
    </xf>
    <xf numFmtId="0" fontId="8" fillId="6" borderId="81" xfId="1" applyFont="1" applyFill="1" applyBorder="1" applyAlignment="1">
      <alignment horizontal="justify" vertical="center" wrapText="1"/>
    </xf>
    <xf numFmtId="0" fontId="8" fillId="7" borderId="81" xfId="1" applyFont="1" applyFill="1" applyBorder="1" applyAlignment="1">
      <alignment horizontal="justify" vertical="center" wrapText="1"/>
    </xf>
    <xf numFmtId="0" fontId="8" fillId="6" borderId="81" xfId="1" applyFont="1" applyFill="1" applyBorder="1" applyAlignment="1">
      <alignment horizontal="center" vertical="center" wrapText="1"/>
    </xf>
    <xf numFmtId="164" fontId="8" fillId="6" borderId="81" xfId="1" applyNumberFormat="1" applyFont="1" applyFill="1" applyBorder="1" applyAlignment="1">
      <alignment horizontal="center" vertical="center" wrapText="1"/>
    </xf>
    <xf numFmtId="0" fontId="6" fillId="9" borderId="81" xfId="1" applyFont="1" applyFill="1" applyBorder="1" applyAlignment="1">
      <alignment horizontal="center" vertical="center" wrapText="1"/>
    </xf>
    <xf numFmtId="0" fontId="8" fillId="10" borderId="81" xfId="1" applyFont="1" applyFill="1" applyBorder="1" applyAlignment="1">
      <alignment horizontal="justify" vertical="center" wrapText="1"/>
    </xf>
    <xf numFmtId="0" fontId="8" fillId="10" borderId="81" xfId="1" applyFont="1" applyFill="1" applyBorder="1" applyAlignment="1">
      <alignment horizontal="center" vertical="center" wrapText="1"/>
    </xf>
    <xf numFmtId="164" fontId="8" fillId="10" borderId="81" xfId="1" applyNumberFormat="1" applyFont="1" applyFill="1" applyBorder="1" applyAlignment="1">
      <alignment horizontal="center" vertical="center" wrapText="1"/>
    </xf>
    <xf numFmtId="0" fontId="6" fillId="11" borderId="81" xfId="1" applyFont="1" applyFill="1" applyBorder="1" applyAlignment="1">
      <alignment horizontal="center" vertical="center" wrapText="1"/>
    </xf>
    <xf numFmtId="0" fontId="8" fillId="12" borderId="81" xfId="1" applyFont="1" applyFill="1" applyBorder="1" applyAlignment="1">
      <alignment horizontal="justify" vertical="center" wrapText="1"/>
    </xf>
    <xf numFmtId="0" fontId="8" fillId="11" borderId="81" xfId="1" applyFont="1" applyFill="1" applyBorder="1" applyAlignment="1">
      <alignment horizontal="justify" vertical="center" wrapText="1"/>
    </xf>
    <xf numFmtId="0" fontId="8" fillId="12" borderId="81" xfId="1" applyFont="1" applyFill="1" applyBorder="1" applyAlignment="1">
      <alignment horizontal="center" vertical="center" wrapText="1"/>
    </xf>
    <xf numFmtId="14" fontId="8" fillId="12" borderId="81" xfId="1" applyNumberFormat="1" applyFont="1" applyFill="1" applyBorder="1" applyAlignment="1">
      <alignment horizontal="center" vertical="center" wrapText="1"/>
    </xf>
    <xf numFmtId="14" fontId="8" fillId="6" borderId="81" xfId="1" applyNumberFormat="1" applyFont="1" applyFill="1" applyBorder="1" applyAlignment="1">
      <alignment horizontal="center" vertical="center" wrapText="1"/>
    </xf>
    <xf numFmtId="0" fontId="6" fillId="3" borderId="70" xfId="1" applyFont="1" applyFill="1" applyBorder="1" applyAlignment="1">
      <alignment horizontal="center" wrapText="1"/>
    </xf>
    <xf numFmtId="0" fontId="1" fillId="2" borderId="92" xfId="1" applyFont="1" applyFill="1" applyBorder="1" applyAlignment="1">
      <alignment horizontal="center" vertical="center" wrapText="1"/>
    </xf>
    <xf numFmtId="0" fontId="8" fillId="19" borderId="93" xfId="1" applyFont="1" applyFill="1" applyBorder="1" applyAlignment="1">
      <alignment horizontal="justify" vertical="center" wrapText="1"/>
    </xf>
    <xf numFmtId="14" fontId="9" fillId="19" borderId="76" xfId="1" applyNumberFormat="1" applyFont="1" applyFill="1" applyBorder="1" applyAlignment="1">
      <alignment horizontal="center" vertical="center" wrapText="1"/>
    </xf>
    <xf numFmtId="0" fontId="8" fillId="16" borderId="93" xfId="1" applyFont="1" applyFill="1" applyBorder="1" applyAlignment="1">
      <alignment horizontal="justify" vertical="center" wrapText="1"/>
    </xf>
    <xf numFmtId="14" fontId="9" fillId="16" borderId="76" xfId="1" applyNumberFormat="1" applyFont="1" applyFill="1" applyBorder="1" applyAlignment="1">
      <alignment horizontal="center" vertical="center" wrapText="1"/>
    </xf>
    <xf numFmtId="14" fontId="8" fillId="16" borderId="76" xfId="1" applyNumberFormat="1" applyFont="1" applyFill="1" applyBorder="1" applyAlignment="1">
      <alignment horizontal="center" vertical="center" wrapText="1"/>
    </xf>
    <xf numFmtId="14" fontId="8" fillId="17" borderId="76" xfId="1" applyNumberFormat="1" applyFont="1" applyFill="1" applyBorder="1" applyAlignment="1">
      <alignment horizontal="center" vertical="center" wrapText="1"/>
    </xf>
    <xf numFmtId="14" fontId="8" fillId="20" borderId="76" xfId="1" applyNumberFormat="1" applyFont="1" applyFill="1" applyBorder="1" applyAlignment="1">
      <alignment horizontal="center" vertical="center" wrapText="1"/>
    </xf>
    <xf numFmtId="14" fontId="8" fillId="13" borderId="76" xfId="1" applyNumberFormat="1" applyFont="1" applyFill="1" applyBorder="1" applyAlignment="1">
      <alignment horizontal="center" vertical="center" wrapText="1"/>
    </xf>
    <xf numFmtId="0" fontId="9" fillId="16" borderId="76" xfId="1" applyFont="1" applyFill="1" applyBorder="1" applyAlignment="1">
      <alignment horizontal="center" vertical="center" wrapText="1"/>
    </xf>
    <xf numFmtId="0" fontId="9" fillId="18" borderId="76" xfId="1" applyFont="1" applyFill="1" applyBorder="1" applyAlignment="1">
      <alignment horizontal="center" vertical="center" wrapText="1"/>
    </xf>
    <xf numFmtId="14" fontId="9" fillId="18" borderId="76" xfId="1" applyNumberFormat="1" applyFont="1" applyFill="1" applyBorder="1" applyAlignment="1">
      <alignment horizontal="center" vertical="center" wrapText="1"/>
    </xf>
    <xf numFmtId="0" fontId="1" fillId="3" borderId="76" xfId="1" applyFont="1" applyFill="1" applyBorder="1" applyAlignment="1">
      <alignment horizontal="center" vertical="center" wrapText="1"/>
    </xf>
    <xf numFmtId="14" fontId="9" fillId="24" borderId="76" xfId="1" applyNumberFormat="1" applyFont="1" applyFill="1" applyBorder="1" applyAlignment="1">
      <alignment horizontal="center" vertical="center" wrapText="1"/>
    </xf>
    <xf numFmtId="0" fontId="10" fillId="24" borderId="76" xfId="1" applyFont="1" applyFill="1" applyBorder="1" applyAlignment="1">
      <alignment horizontal="center" vertical="center" wrapText="1"/>
    </xf>
    <xf numFmtId="0" fontId="9" fillId="24" borderId="76" xfId="1" applyFont="1" applyFill="1" applyBorder="1" applyAlignment="1">
      <alignment horizontal="justify" vertical="center" wrapText="1"/>
    </xf>
    <xf numFmtId="0" fontId="9" fillId="24" borderId="76" xfId="1" applyFont="1" applyFill="1" applyBorder="1" applyAlignment="1">
      <alignment horizontal="center" vertical="center" wrapText="1"/>
    </xf>
    <xf numFmtId="0" fontId="10" fillId="22" borderId="76" xfId="1" applyFont="1" applyFill="1" applyBorder="1" applyAlignment="1">
      <alignment horizontal="center" vertical="center" wrapText="1"/>
    </xf>
    <xf numFmtId="0" fontId="9" fillId="22" borderId="76" xfId="1" applyFont="1" applyFill="1" applyBorder="1" applyAlignment="1">
      <alignment horizontal="justify" vertical="center" wrapText="1"/>
    </xf>
    <xf numFmtId="0" fontId="9" fillId="22" borderId="76" xfId="1" applyFont="1" applyFill="1" applyBorder="1" applyAlignment="1">
      <alignment vertical="center" wrapText="1"/>
    </xf>
    <xf numFmtId="0" fontId="9" fillId="22" borderId="76" xfId="1" applyFont="1" applyFill="1" applyBorder="1" applyAlignment="1">
      <alignment horizontal="center" vertical="center" wrapText="1"/>
    </xf>
    <xf numFmtId="0" fontId="1" fillId="3" borderId="97" xfId="1" applyFont="1" applyFill="1" applyBorder="1" applyAlignment="1">
      <alignment horizontal="center" vertical="center" wrapText="1"/>
    </xf>
    <xf numFmtId="0" fontId="1" fillId="3" borderId="98" xfId="1" applyFont="1" applyFill="1" applyBorder="1" applyAlignment="1">
      <alignment horizontal="center" wrapText="1"/>
    </xf>
    <xf numFmtId="0" fontId="1" fillId="3" borderId="102" xfId="1" applyFont="1" applyFill="1" applyBorder="1" applyAlignment="1">
      <alignment horizontal="center" vertical="center" wrapText="1"/>
    </xf>
    <xf numFmtId="165" fontId="9" fillId="23" borderId="76" xfId="1" applyNumberFormat="1" applyFont="1" applyFill="1" applyBorder="1" applyAlignment="1">
      <alignment horizontal="center" vertical="center" wrapText="1"/>
    </xf>
    <xf numFmtId="0" fontId="10" fillId="25" borderId="76" xfId="1" applyFont="1" applyFill="1" applyBorder="1" applyAlignment="1">
      <alignment horizontal="center" vertical="center" wrapText="1"/>
    </xf>
    <xf numFmtId="0" fontId="9" fillId="25" borderId="76" xfId="1" applyFont="1" applyFill="1" applyBorder="1" applyAlignment="1">
      <alignment horizontal="justify" vertical="center" wrapText="1"/>
    </xf>
    <xf numFmtId="0" fontId="9" fillId="25" borderId="76" xfId="1" applyFont="1" applyFill="1" applyBorder="1" applyAlignment="1">
      <alignment horizontal="center" vertical="center" wrapText="1"/>
    </xf>
    <xf numFmtId="165" fontId="9" fillId="25" borderId="76" xfId="1" applyNumberFormat="1" applyFont="1" applyFill="1" applyBorder="1" applyAlignment="1">
      <alignment horizontal="center" vertical="center" wrapText="1"/>
    </xf>
    <xf numFmtId="0" fontId="10" fillId="23" borderId="76" xfId="1" applyFont="1" applyFill="1" applyBorder="1" applyAlignment="1">
      <alignment horizontal="center" vertical="center" wrapText="1"/>
    </xf>
    <xf numFmtId="0" fontId="9" fillId="23" borderId="76" xfId="1" applyFont="1" applyFill="1" applyBorder="1" applyAlignment="1">
      <alignment horizontal="justify" vertical="center" wrapText="1"/>
    </xf>
    <xf numFmtId="0" fontId="9" fillId="23" borderId="76" xfId="1" applyFont="1" applyFill="1" applyBorder="1" applyAlignment="1">
      <alignment horizontal="center" vertical="center" wrapText="1"/>
    </xf>
    <xf numFmtId="0" fontId="9" fillId="23" borderId="76" xfId="1" applyFont="1" applyFill="1" applyBorder="1" applyAlignment="1">
      <alignment vertical="center" wrapText="1"/>
    </xf>
    <xf numFmtId="0" fontId="10" fillId="8" borderId="76" xfId="1" applyFont="1" applyFill="1" applyBorder="1" applyAlignment="1">
      <alignment horizontal="center" vertical="center" wrapText="1"/>
    </xf>
    <xf numFmtId="0" fontId="9" fillId="8" borderId="76" xfId="1" applyFont="1" applyFill="1" applyBorder="1" applyAlignment="1">
      <alignment vertical="center" wrapText="1"/>
    </xf>
    <xf numFmtId="0" fontId="9" fillId="8" borderId="76" xfId="1" applyFont="1" applyFill="1" applyBorder="1" applyAlignment="1">
      <alignment horizontal="center" vertical="center" wrapText="1"/>
    </xf>
    <xf numFmtId="165" fontId="9" fillId="8" borderId="76" xfId="1" applyNumberFormat="1" applyFont="1" applyFill="1" applyBorder="1" applyAlignment="1">
      <alignment horizontal="center" vertical="center" wrapText="1"/>
    </xf>
    <xf numFmtId="0" fontId="1" fillId="21" borderId="76" xfId="1" applyFont="1" applyFill="1" applyBorder="1" applyAlignment="1">
      <alignment horizontal="center" vertical="center" wrapText="1"/>
    </xf>
    <xf numFmtId="0" fontId="9" fillId="26" borderId="76" xfId="1" applyFont="1" applyFill="1" applyBorder="1" applyAlignment="1">
      <alignment vertical="center" wrapText="1"/>
    </xf>
    <xf numFmtId="0" fontId="8" fillId="21" borderId="76" xfId="1" applyFont="1" applyFill="1" applyBorder="1" applyAlignment="1">
      <alignment horizontal="center" vertical="center" wrapText="1"/>
    </xf>
    <xf numFmtId="166" fontId="9" fillId="26" borderId="76" xfId="1" applyNumberFormat="1" applyFont="1" applyFill="1" applyBorder="1" applyAlignment="1">
      <alignment horizontal="center" vertical="center" wrapText="1"/>
    </xf>
    <xf numFmtId="0" fontId="1" fillId="2" borderId="76" xfId="1" applyFont="1" applyFill="1" applyBorder="1" applyAlignment="1">
      <alignment horizontal="center" vertical="center" wrapText="1"/>
    </xf>
    <xf numFmtId="0" fontId="9" fillId="27" borderId="76" xfId="1" applyFont="1" applyFill="1" applyBorder="1" applyAlignment="1">
      <alignment vertical="center" wrapText="1"/>
    </xf>
    <xf numFmtId="0" fontId="8" fillId="28" borderId="76" xfId="1" applyFont="1" applyFill="1" applyBorder="1" applyAlignment="1">
      <alignment horizontal="center" vertical="center" wrapText="1"/>
    </xf>
    <xf numFmtId="0" fontId="9" fillId="27" borderId="76" xfId="1" applyFont="1" applyFill="1" applyBorder="1" applyAlignment="1">
      <alignment horizontal="center" vertical="center" wrapText="1"/>
    </xf>
    <xf numFmtId="166" fontId="9" fillId="27" borderId="76" xfId="1" applyNumberFormat="1" applyFont="1" applyFill="1" applyBorder="1" applyAlignment="1">
      <alignment horizontal="center" vertical="center" wrapText="1"/>
    </xf>
    <xf numFmtId="0" fontId="8" fillId="8" borderId="76" xfId="1" applyFont="1" applyFill="1" applyBorder="1" applyAlignment="1">
      <alignment horizontal="center" vertical="center" wrapText="1"/>
    </xf>
    <xf numFmtId="167" fontId="9" fillId="8" borderId="76" xfId="1" applyNumberFormat="1" applyFont="1" applyFill="1" applyBorder="1" applyAlignment="1">
      <alignment horizontal="center" vertical="center" wrapText="1"/>
    </xf>
    <xf numFmtId="0" fontId="9" fillId="29" borderId="76" xfId="1" applyFont="1" applyFill="1" applyBorder="1" applyAlignment="1">
      <alignment vertical="center" wrapText="1"/>
    </xf>
    <xf numFmtId="0" fontId="8" fillId="29" borderId="76" xfId="1" applyFont="1" applyFill="1" applyBorder="1" applyAlignment="1">
      <alignment horizontal="center" vertical="center" wrapText="1"/>
    </xf>
    <xf numFmtId="166" fontId="9" fillId="29" borderId="76" xfId="1" applyNumberFormat="1" applyFont="1" applyFill="1" applyBorder="1" applyAlignment="1">
      <alignment horizontal="center" vertical="center" wrapText="1"/>
    </xf>
    <xf numFmtId="0" fontId="8" fillId="27" borderId="76" xfId="1" applyFont="1" applyFill="1" applyBorder="1" applyAlignment="1">
      <alignment horizontal="center" vertical="center" wrapText="1"/>
    </xf>
    <xf numFmtId="165" fontId="9" fillId="27" borderId="76" xfId="1" applyNumberFormat="1" applyFont="1" applyFill="1" applyBorder="1" applyAlignment="1">
      <alignment horizontal="center" vertical="center" wrapText="1"/>
    </xf>
    <xf numFmtId="0" fontId="41" fillId="37" borderId="105" xfId="4" applyFont="1" applyFill="1" applyBorder="1" applyAlignment="1" applyProtection="1">
      <alignment horizontal="center" vertical="center" wrapText="1"/>
      <protection locked="0"/>
    </xf>
    <xf numFmtId="0" fontId="41" fillId="37" borderId="107" xfId="4" applyFont="1" applyFill="1" applyBorder="1" applyAlignment="1" applyProtection="1">
      <alignment horizontal="center" vertical="center" wrapText="1"/>
      <protection locked="0"/>
    </xf>
    <xf numFmtId="0" fontId="24" fillId="3" borderId="0" xfId="1" applyFont="1" applyFill="1" applyAlignment="1">
      <alignment horizontal="left" vertical="center" wrapText="1"/>
    </xf>
    <xf numFmtId="0" fontId="33" fillId="2" borderId="0" xfId="1" applyFont="1" applyFill="1" applyAlignment="1">
      <alignment vertical="center" wrapText="1"/>
    </xf>
    <xf numFmtId="0" fontId="24" fillId="3" borderId="0" xfId="1" applyFont="1" applyFill="1" applyAlignment="1">
      <alignment vertical="center" wrapText="1"/>
    </xf>
    <xf numFmtId="0" fontId="28" fillId="2" borderId="0" xfId="1" applyFont="1" applyFill="1" applyAlignment="1">
      <alignment horizontal="center" vertical="center" wrapText="1"/>
    </xf>
    <xf numFmtId="164" fontId="31" fillId="3" borderId="0" xfId="1" applyNumberFormat="1" applyFont="1" applyFill="1" applyAlignment="1">
      <alignment horizontal="center" vertical="center" wrapText="1"/>
    </xf>
    <xf numFmtId="164" fontId="31" fillId="3" borderId="107" xfId="1" applyNumberFormat="1" applyFont="1" applyFill="1" applyBorder="1" applyAlignment="1">
      <alignment horizontal="center" vertical="center" wrapText="1"/>
    </xf>
    <xf numFmtId="0" fontId="34" fillId="3" borderId="0" xfId="0" applyFont="1" applyFill="1" applyAlignment="1">
      <alignment horizontal="center" vertical="center" wrapText="1"/>
    </xf>
    <xf numFmtId="0" fontId="28" fillId="3" borderId="0" xfId="0" applyFont="1" applyFill="1" applyAlignment="1">
      <alignment horizontal="center" vertical="center" wrapText="1"/>
    </xf>
    <xf numFmtId="0" fontId="49" fillId="3" borderId="0" xfId="1" applyFont="1" applyFill="1" applyAlignment="1">
      <alignment horizontal="center"/>
    </xf>
    <xf numFmtId="0" fontId="21" fillId="2" borderId="0" xfId="1" applyFont="1" applyFill="1" applyAlignment="1">
      <alignment horizontal="center" vertical="center" wrapText="1"/>
    </xf>
    <xf numFmtId="0" fontId="30" fillId="2" borderId="0" xfId="1" applyFont="1" applyFill="1" applyAlignment="1">
      <alignment horizontal="center" vertical="center" wrapText="1"/>
    </xf>
    <xf numFmtId="0" fontId="31" fillId="2" borderId="0" xfId="1" applyFont="1" applyFill="1" applyAlignment="1">
      <alignment horizontal="center" vertical="center" wrapText="1"/>
    </xf>
    <xf numFmtId="0" fontId="31" fillId="3" borderId="0" xfId="1" applyFont="1" applyFill="1" applyAlignment="1">
      <alignment horizontal="center"/>
    </xf>
    <xf numFmtId="164" fontId="31" fillId="3" borderId="18" xfId="1" applyNumberFormat="1" applyFont="1" applyFill="1" applyBorder="1" applyAlignment="1">
      <alignment horizontal="center" vertical="center" wrapText="1"/>
    </xf>
    <xf numFmtId="0" fontId="45" fillId="34" borderId="15" xfId="0" applyFont="1" applyFill="1" applyBorder="1" applyAlignment="1">
      <alignment horizontal="center" vertical="center" wrapText="1"/>
    </xf>
    <xf numFmtId="0" fontId="59" fillId="45" borderId="103" xfId="4" applyFont="1" applyFill="1" applyBorder="1" applyAlignment="1" applyProtection="1">
      <alignment horizontal="center" vertical="center" wrapText="1"/>
      <protection locked="0"/>
    </xf>
    <xf numFmtId="0" fontId="60" fillId="35" borderId="105" xfId="4" applyFont="1" applyFill="1" applyBorder="1" applyAlignment="1" applyProtection="1">
      <alignment horizontal="center" vertical="center" wrapText="1"/>
      <protection locked="0"/>
    </xf>
    <xf numFmtId="0" fontId="63" fillId="46" borderId="122" xfId="4" applyFont="1" applyFill="1" applyBorder="1" applyAlignment="1" applyProtection="1">
      <alignment horizontal="center" vertical="center" textRotation="255" wrapText="1"/>
      <protection locked="0"/>
    </xf>
    <xf numFmtId="0" fontId="59" fillId="45" borderId="120" xfId="4" applyFont="1" applyFill="1" applyBorder="1" applyAlignment="1" applyProtection="1">
      <alignment horizontal="center" vertical="center" wrapText="1"/>
      <protection locked="0"/>
    </xf>
    <xf numFmtId="0" fontId="59" fillId="45" borderId="50" xfId="4" applyFont="1" applyFill="1" applyBorder="1" applyAlignment="1" applyProtection="1">
      <alignment horizontal="center" vertical="center" wrapText="1"/>
      <protection locked="0"/>
    </xf>
    <xf numFmtId="0" fontId="42" fillId="38" borderId="16" xfId="4" applyFont="1" applyFill="1" applyBorder="1" applyAlignment="1" applyProtection="1">
      <alignment horizontal="center" vertical="center" wrapText="1"/>
      <protection locked="0"/>
    </xf>
    <xf numFmtId="0" fontId="42" fillId="38" borderId="18" xfId="4" applyFont="1" applyFill="1" applyBorder="1" applyAlignment="1" applyProtection="1">
      <alignment horizontal="center" vertical="center" wrapText="1"/>
      <protection locked="0"/>
    </xf>
    <xf numFmtId="0" fontId="60" fillId="34" borderId="105" xfId="4" applyFont="1" applyFill="1" applyBorder="1" applyAlignment="1" applyProtection="1">
      <alignment horizontal="center" vertical="center" wrapText="1"/>
      <protection locked="0"/>
    </xf>
    <xf numFmtId="0" fontId="60" fillId="30" borderId="105" xfId="4" applyFont="1" applyFill="1" applyBorder="1" applyAlignment="1" applyProtection="1">
      <alignment horizontal="center" vertical="center" wrapText="1"/>
      <protection locked="0"/>
    </xf>
    <xf numFmtId="0" fontId="60" fillId="30" borderId="107" xfId="4" applyFont="1" applyFill="1" applyBorder="1" applyAlignment="1" applyProtection="1">
      <alignment horizontal="center" vertical="center" wrapText="1"/>
      <protection locked="0"/>
    </xf>
    <xf numFmtId="0" fontId="60" fillId="41" borderId="105" xfId="4" applyFont="1" applyFill="1" applyBorder="1" applyAlignment="1" applyProtection="1">
      <alignment horizontal="center" vertical="center" wrapText="1"/>
      <protection locked="0"/>
    </xf>
    <xf numFmtId="0" fontId="60" fillId="41" borderId="107" xfId="4" applyFont="1" applyFill="1" applyBorder="1" applyAlignment="1" applyProtection="1">
      <alignment horizontal="center" vertical="center" wrapText="1"/>
      <protection locked="0"/>
    </xf>
    <xf numFmtId="0" fontId="70" fillId="41" borderId="104" xfId="1" applyFont="1" applyFill="1" applyBorder="1" applyAlignment="1">
      <alignment horizontal="left" vertical="center"/>
    </xf>
    <xf numFmtId="0" fontId="70" fillId="41" borderId="105" xfId="1" applyFont="1" applyFill="1" applyBorder="1" applyAlignment="1">
      <alignment horizontal="left" vertical="center"/>
    </xf>
    <xf numFmtId="0" fontId="60" fillId="30" borderId="16" xfId="4" applyFont="1" applyFill="1" applyBorder="1" applyAlignment="1" applyProtection="1">
      <alignment horizontal="center" vertical="center" wrapText="1"/>
      <protection locked="0"/>
    </xf>
    <xf numFmtId="0" fontId="60" fillId="41" borderId="16" xfId="4" applyFont="1" applyFill="1" applyBorder="1" applyAlignment="1" applyProtection="1">
      <alignment horizontal="center" vertical="center" wrapText="1"/>
      <protection locked="0"/>
    </xf>
    <xf numFmtId="0" fontId="60" fillId="41" borderId="18" xfId="4" applyFont="1" applyFill="1" applyBorder="1" applyAlignment="1" applyProtection="1">
      <alignment horizontal="center" vertical="center" wrapText="1"/>
      <protection locked="0"/>
    </xf>
    <xf numFmtId="0" fontId="33" fillId="30" borderId="105" xfId="4" applyFont="1" applyFill="1" applyBorder="1" applyAlignment="1" applyProtection="1">
      <alignment vertical="center" wrapText="1"/>
      <protection locked="0"/>
    </xf>
    <xf numFmtId="164" fontId="47" fillId="48" borderId="105" xfId="1" applyNumberFormat="1" applyFont="1" applyFill="1" applyBorder="1" applyAlignment="1">
      <alignment horizontal="center" vertical="center" wrapText="1"/>
    </xf>
    <xf numFmtId="9" fontId="47" fillId="48" borderId="105" xfId="1" applyNumberFormat="1" applyFont="1" applyFill="1" applyBorder="1" applyAlignment="1">
      <alignment horizontal="center" vertical="center" wrapText="1"/>
    </xf>
    <xf numFmtId="9" fontId="47" fillId="48" borderId="16" xfId="1" applyNumberFormat="1" applyFont="1" applyFill="1" applyBorder="1" applyAlignment="1">
      <alignment horizontal="center" vertical="center" wrapText="1"/>
    </xf>
    <xf numFmtId="0" fontId="58" fillId="32" borderId="105" xfId="1" applyFont="1" applyFill="1" applyBorder="1" applyAlignment="1">
      <alignment horizontal="center" vertical="center" wrapText="1"/>
    </xf>
    <xf numFmtId="164" fontId="47" fillId="48" borderId="16" xfId="1" applyNumberFormat="1" applyFont="1" applyFill="1" applyBorder="1" applyAlignment="1">
      <alignment horizontal="center" vertical="center" wrapText="1"/>
    </xf>
    <xf numFmtId="0" fontId="33" fillId="30" borderId="16" xfId="4" applyFont="1" applyFill="1" applyBorder="1" applyAlignment="1" applyProtection="1">
      <alignment vertical="center" wrapText="1"/>
      <protection locked="0"/>
    </xf>
    <xf numFmtId="0" fontId="24" fillId="2" borderId="105" xfId="1" applyFont="1" applyFill="1" applyBorder="1" applyAlignment="1">
      <alignment horizontal="center" vertical="center" wrapText="1"/>
    </xf>
    <xf numFmtId="0" fontId="31" fillId="2" borderId="105" xfId="1" applyFont="1" applyFill="1" applyBorder="1" applyAlignment="1">
      <alignment horizontal="center" vertical="center" wrapText="1"/>
    </xf>
    <xf numFmtId="0" fontId="31" fillId="2" borderId="16" xfId="1" applyFont="1" applyFill="1" applyBorder="1" applyAlignment="1">
      <alignment horizontal="center" vertical="center" wrapText="1"/>
    </xf>
    <xf numFmtId="0" fontId="24" fillId="2" borderId="107" xfId="1" applyFont="1" applyFill="1" applyBorder="1" applyAlignment="1">
      <alignment horizontal="center" vertical="center" wrapText="1"/>
    </xf>
    <xf numFmtId="0" fontId="24" fillId="2" borderId="16" xfId="1" applyFont="1" applyFill="1" applyBorder="1" applyAlignment="1">
      <alignment horizontal="center" vertical="center" wrapText="1"/>
    </xf>
    <xf numFmtId="0" fontId="24" fillId="2" borderId="18" xfId="1" applyFont="1" applyFill="1" applyBorder="1" applyAlignment="1">
      <alignment horizontal="center" vertical="center" wrapText="1"/>
    </xf>
    <xf numFmtId="0" fontId="0" fillId="30" borderId="0" xfId="0" applyFill="1"/>
    <xf numFmtId="0" fontId="0" fillId="30" borderId="5" xfId="0" applyFill="1" applyBorder="1"/>
    <xf numFmtId="0" fontId="15" fillId="30" borderId="0" xfId="0" applyFont="1" applyFill="1" applyAlignment="1">
      <alignment horizontal="left" vertical="top" wrapText="1"/>
    </xf>
    <xf numFmtId="0" fontId="15" fillId="30" borderId="5" xfId="0" applyFont="1" applyFill="1" applyBorder="1" applyAlignment="1">
      <alignment horizontal="left" vertical="top" wrapText="1"/>
    </xf>
    <xf numFmtId="0" fontId="15" fillId="30" borderId="46" xfId="0" applyFont="1" applyFill="1" applyBorder="1" applyAlignment="1">
      <alignment horizontal="left" vertical="center" wrapText="1"/>
    </xf>
    <xf numFmtId="0" fontId="15" fillId="30" borderId="46" xfId="0" applyFont="1" applyFill="1" applyBorder="1" applyAlignment="1">
      <alignment horizontal="center" vertical="center" wrapText="1"/>
    </xf>
    <xf numFmtId="0" fontId="15" fillId="30" borderId="47" xfId="0" applyFont="1" applyFill="1" applyBorder="1" applyAlignment="1">
      <alignment horizontal="left" vertical="center" wrapText="1"/>
    </xf>
    <xf numFmtId="0" fontId="77" fillId="50" borderId="36" xfId="0" applyFont="1" applyFill="1" applyBorder="1" applyAlignment="1">
      <alignment horizontal="center" vertical="center" wrapText="1"/>
    </xf>
    <xf numFmtId="0" fontId="77" fillId="50" borderId="44" xfId="0" applyFont="1" applyFill="1" applyBorder="1" applyAlignment="1">
      <alignment horizontal="center" vertical="center" wrapText="1"/>
    </xf>
    <xf numFmtId="0" fontId="84" fillId="35" borderId="105" xfId="0" applyFont="1" applyFill="1" applyBorder="1" applyAlignment="1">
      <alignment horizontal="center" vertical="center"/>
    </xf>
    <xf numFmtId="0" fontId="84" fillId="35" borderId="107" xfId="0" applyFont="1" applyFill="1" applyBorder="1" applyAlignment="1">
      <alignment horizontal="center" vertical="center"/>
    </xf>
    <xf numFmtId="0" fontId="19" fillId="8" borderId="105" xfId="0" applyFont="1" applyFill="1" applyBorder="1" applyAlignment="1">
      <alignment horizontal="left" vertical="center" wrapText="1"/>
    </xf>
    <xf numFmtId="0" fontId="19" fillId="8" borderId="107" xfId="0" applyFont="1" applyFill="1" applyBorder="1" applyAlignment="1">
      <alignment horizontal="left" vertical="center" wrapText="1"/>
    </xf>
    <xf numFmtId="0" fontId="19" fillId="8" borderId="16" xfId="0" applyFont="1" applyFill="1" applyBorder="1" applyAlignment="1">
      <alignment horizontal="left" vertical="center" wrapText="1"/>
    </xf>
    <xf numFmtId="0" fontId="19" fillId="8" borderId="18" xfId="0" applyFont="1" applyFill="1" applyBorder="1" applyAlignment="1">
      <alignment horizontal="left" vertical="center" wrapText="1"/>
    </xf>
    <xf numFmtId="0" fontId="48" fillId="41" borderId="104" xfId="1" applyFont="1" applyFill="1" applyBorder="1" applyAlignment="1">
      <alignment horizontal="left" vertical="center"/>
    </xf>
    <xf numFmtId="0" fontId="48" fillId="41" borderId="105" xfId="1" applyFont="1" applyFill="1" applyBorder="1" applyAlignment="1">
      <alignment horizontal="left" vertical="center"/>
    </xf>
    <xf numFmtId="0" fontId="33" fillId="30" borderId="105" xfId="4" applyFont="1" applyFill="1" applyBorder="1" applyAlignment="1" applyProtection="1">
      <alignment horizontal="left" vertical="center" wrapText="1"/>
      <protection locked="0"/>
    </xf>
    <xf numFmtId="0" fontId="33" fillId="30" borderId="53" xfId="4" applyFont="1" applyFill="1" applyBorder="1" applyAlignment="1" applyProtection="1">
      <alignment horizontal="left" vertical="center" wrapText="1"/>
      <protection locked="0"/>
    </xf>
    <xf numFmtId="0" fontId="33" fillId="30" borderId="74" xfId="4" applyFont="1" applyFill="1" applyBorder="1" applyAlignment="1" applyProtection="1">
      <alignment horizontal="left" vertical="center" wrapText="1"/>
      <protection locked="0"/>
    </xf>
    <xf numFmtId="0" fontId="21" fillId="52" borderId="105" xfId="1" applyFont="1" applyFill="1" applyBorder="1" applyAlignment="1">
      <alignment horizontal="center" vertical="center" wrapText="1"/>
    </xf>
    <xf numFmtId="0" fontId="21" fillId="52" borderId="16" xfId="1" applyFont="1" applyFill="1" applyBorder="1" applyAlignment="1">
      <alignment horizontal="center" vertical="center" wrapText="1"/>
    </xf>
    <xf numFmtId="0" fontId="81" fillId="30" borderId="105" xfId="4" applyFont="1" applyFill="1" applyBorder="1" applyAlignment="1" applyProtection="1">
      <alignment horizontal="center" vertical="center" wrapText="1"/>
      <protection locked="0"/>
    </xf>
    <xf numFmtId="9" fontId="20" fillId="6" borderId="104" xfId="1" applyNumberFormat="1" applyFont="1" applyFill="1" applyBorder="1" applyAlignment="1">
      <alignment horizontal="center" vertical="center" wrapText="1"/>
    </xf>
    <xf numFmtId="9" fontId="20" fillId="6" borderId="105" xfId="1" applyNumberFormat="1" applyFont="1" applyFill="1" applyBorder="1" applyAlignment="1">
      <alignment horizontal="center" vertical="center" wrapText="1"/>
    </xf>
    <xf numFmtId="9" fontId="20" fillId="34" borderId="105" xfId="1" applyNumberFormat="1" applyFont="1" applyFill="1" applyBorder="1" applyAlignment="1">
      <alignment horizontal="center" vertical="center" wrapText="1"/>
    </xf>
    <xf numFmtId="9" fontId="20" fillId="6" borderId="126" xfId="1" applyNumberFormat="1" applyFont="1" applyFill="1" applyBorder="1" applyAlignment="1">
      <alignment horizontal="center" vertical="center" wrapText="1"/>
    </xf>
    <xf numFmtId="9" fontId="20" fillId="6" borderId="103" xfId="1" applyNumberFormat="1" applyFont="1" applyFill="1" applyBorder="1" applyAlignment="1">
      <alignment horizontal="center" vertical="center" wrapText="1"/>
    </xf>
    <xf numFmtId="0" fontId="33" fillId="30" borderId="16" xfId="4" applyFont="1" applyFill="1" applyBorder="1" applyAlignment="1" applyProtection="1">
      <alignment horizontal="left" vertical="center" wrapText="1"/>
      <protection locked="0"/>
    </xf>
    <xf numFmtId="9" fontId="20" fillId="6" borderId="4" xfId="1" applyNumberFormat="1" applyFont="1" applyFill="1" applyBorder="1" applyAlignment="1">
      <alignment horizontal="center" vertical="center" wrapText="1"/>
    </xf>
    <xf numFmtId="9" fontId="20" fillId="6" borderId="16" xfId="1" applyNumberFormat="1" applyFont="1" applyFill="1" applyBorder="1" applyAlignment="1">
      <alignment horizontal="center" vertical="center" wrapText="1"/>
    </xf>
    <xf numFmtId="0" fontId="97" fillId="0" borderId="0" xfId="3" applyFont="1" applyAlignment="1" applyProtection="1">
      <alignment horizontal="center" vertical="center"/>
      <protection locked="0"/>
    </xf>
    <xf numFmtId="0" fontId="98" fillId="0" borderId="0" xfId="3" applyFont="1" applyProtection="1">
      <protection locked="0"/>
    </xf>
    <xf numFmtId="0" fontId="98" fillId="0" borderId="129" xfId="3" applyFont="1" applyBorder="1" applyProtection="1">
      <protection locked="0"/>
    </xf>
    <xf numFmtId="0" fontId="97" fillId="54" borderId="0" xfId="4" applyFont="1" applyFill="1" applyAlignment="1" applyProtection="1">
      <alignment horizontal="center" vertical="center" wrapText="1"/>
      <protection locked="0"/>
    </xf>
    <xf numFmtId="0" fontId="100" fillId="54" borderId="0" xfId="4" applyFont="1" applyFill="1" applyAlignment="1" applyProtection="1">
      <alignment horizontal="center" vertical="center" wrapText="1"/>
      <protection locked="0"/>
    </xf>
    <xf numFmtId="0" fontId="97" fillId="54" borderId="146" xfId="4" applyFont="1" applyFill="1" applyBorder="1" applyAlignment="1" applyProtection="1">
      <alignment horizontal="center" vertical="center" wrapText="1"/>
      <protection locked="0"/>
    </xf>
    <xf numFmtId="0" fontId="97" fillId="3" borderId="0" xfId="4" applyFont="1" applyFill="1" applyAlignment="1" applyProtection="1">
      <alignment vertical="center" wrapText="1"/>
      <protection locked="0"/>
    </xf>
    <xf numFmtId="0" fontId="97" fillId="3" borderId="0" xfId="4" applyFont="1" applyFill="1" applyAlignment="1" applyProtection="1">
      <alignment horizontal="center" vertical="center" wrapText="1"/>
      <protection locked="0"/>
    </xf>
    <xf numFmtId="0" fontId="100" fillId="3" borderId="0" xfId="4" applyFont="1" applyFill="1" applyAlignment="1" applyProtection="1">
      <alignment horizontal="center" vertical="center" wrapText="1"/>
      <protection locked="0"/>
    </xf>
    <xf numFmtId="0" fontId="104" fillId="3" borderId="0" xfId="3" applyFont="1" applyFill="1" applyAlignment="1" applyProtection="1">
      <alignment vertical="center"/>
      <protection locked="0"/>
    </xf>
    <xf numFmtId="0" fontId="104" fillId="3" borderId="0" xfId="3" applyFont="1" applyFill="1" applyAlignment="1">
      <alignment vertical="center"/>
    </xf>
    <xf numFmtId="0" fontId="114" fillId="3" borderId="0" xfId="3" applyFont="1" applyFill="1" applyAlignment="1">
      <alignment vertical="center"/>
    </xf>
    <xf numFmtId="0" fontId="104" fillId="31" borderId="105" xfId="4" applyFont="1" applyFill="1" applyBorder="1" applyAlignment="1">
      <alignment horizontal="center" vertical="center" wrapText="1"/>
    </xf>
    <xf numFmtId="9" fontId="97" fillId="6" borderId="16" xfId="4" applyNumberFormat="1" applyFont="1" applyFill="1" applyBorder="1" applyAlignment="1">
      <alignment horizontal="center" vertical="center" wrapText="1"/>
    </xf>
    <xf numFmtId="0" fontId="97" fillId="35" borderId="16" xfId="4" applyFont="1" applyFill="1" applyBorder="1" applyAlignment="1">
      <alignment horizontal="center" vertical="center" wrapText="1"/>
    </xf>
    <xf numFmtId="0" fontId="97" fillId="41" borderId="16" xfId="4" applyFont="1" applyFill="1" applyBorder="1" applyAlignment="1">
      <alignment horizontal="center" vertical="center" wrapText="1"/>
    </xf>
    <xf numFmtId="0" fontId="97" fillId="39" borderId="16" xfId="4" applyFont="1" applyFill="1" applyBorder="1" applyAlignment="1">
      <alignment horizontal="center" vertical="center" wrapText="1"/>
    </xf>
    <xf numFmtId="0" fontId="97" fillId="45" borderId="16" xfId="4" applyFont="1" applyFill="1" applyBorder="1" applyAlignment="1">
      <alignment horizontal="center" vertical="center" wrapText="1"/>
    </xf>
    <xf numFmtId="0" fontId="97" fillId="3" borderId="0" xfId="3" applyFont="1" applyFill="1" applyAlignment="1">
      <alignment vertical="center"/>
    </xf>
    <xf numFmtId="0" fontId="100" fillId="3" borderId="0" xfId="3" applyFont="1" applyFill="1" applyAlignment="1">
      <alignment vertical="center"/>
    </xf>
    <xf numFmtId="0" fontId="97" fillId="31" borderId="4" xfId="3" applyFont="1" applyFill="1" applyBorder="1" applyAlignment="1">
      <alignment horizontal="center" vertical="center" wrapText="1"/>
    </xf>
    <xf numFmtId="0" fontId="97" fillId="31" borderId="16" xfId="3" applyFont="1" applyFill="1" applyBorder="1" applyAlignment="1">
      <alignment horizontal="center" vertical="center" wrapText="1"/>
    </xf>
    <xf numFmtId="0" fontId="97" fillId="31" borderId="18" xfId="3" applyFont="1" applyFill="1" applyBorder="1" applyAlignment="1">
      <alignment horizontal="center" vertical="center" wrapText="1"/>
    </xf>
    <xf numFmtId="0" fontId="109" fillId="46" borderId="4" xfId="3" applyFont="1" applyFill="1" applyBorder="1" applyAlignment="1">
      <alignment horizontal="center" vertical="center" wrapText="1"/>
    </xf>
    <xf numFmtId="0" fontId="122" fillId="46" borderId="53" xfId="3" applyFont="1" applyFill="1" applyBorder="1" applyAlignment="1">
      <alignment horizontal="center" vertical="center" wrapText="1"/>
    </xf>
    <xf numFmtId="0" fontId="122" fillId="46" borderId="18" xfId="3" applyFont="1" applyFill="1" applyBorder="1" applyAlignment="1">
      <alignment horizontal="center" vertical="center" wrapText="1"/>
    </xf>
    <xf numFmtId="0" fontId="81" fillId="51" borderId="26" xfId="4" applyFont="1" applyFill="1" applyBorder="1" applyAlignment="1" applyProtection="1">
      <alignment vertical="center" wrapText="1"/>
      <protection locked="0"/>
    </xf>
    <xf numFmtId="0" fontId="34" fillId="41" borderId="14" xfId="4" applyFont="1" applyFill="1" applyBorder="1" applyAlignment="1" applyProtection="1">
      <alignment horizontal="center" vertical="center" wrapText="1"/>
      <protection locked="0"/>
    </xf>
    <xf numFmtId="0" fontId="81" fillId="51" borderId="14" xfId="4" applyFont="1" applyFill="1" applyBorder="1" applyAlignment="1" applyProtection="1">
      <alignment vertical="center" wrapText="1"/>
      <protection locked="0"/>
    </xf>
    <xf numFmtId="0" fontId="104" fillId="31" borderId="140" xfId="4" applyFont="1" applyFill="1" applyBorder="1" applyAlignment="1" applyProtection="1">
      <alignment horizontal="center" vertical="center" wrapText="1"/>
      <protection locked="0"/>
    </xf>
    <xf numFmtId="0" fontId="114" fillId="48" borderId="3" xfId="4" applyFont="1" applyFill="1" applyBorder="1" applyAlignment="1" applyProtection="1">
      <alignment horizontal="left" vertical="center" wrapText="1"/>
      <protection locked="0"/>
    </xf>
    <xf numFmtId="0" fontId="97" fillId="3" borderId="14" xfId="4" applyFont="1" applyFill="1" applyBorder="1" applyAlignment="1" applyProtection="1">
      <alignment horizontal="center" vertical="center" wrapText="1"/>
      <protection locked="0"/>
    </xf>
    <xf numFmtId="0" fontId="81" fillId="30" borderId="14" xfId="4" applyFont="1" applyFill="1" applyBorder="1" applyAlignment="1" applyProtection="1">
      <alignment horizontal="center" vertical="center" wrapText="1"/>
      <protection locked="0"/>
    </xf>
    <xf numFmtId="0" fontId="100" fillId="6" borderId="14" xfId="4" applyFont="1" applyFill="1" applyBorder="1" applyAlignment="1" applyProtection="1">
      <alignment horizontal="center" vertical="center" wrapText="1"/>
      <protection locked="0"/>
    </xf>
    <xf numFmtId="0" fontId="114" fillId="51" borderId="14" xfId="4" applyFont="1" applyFill="1" applyBorder="1" applyAlignment="1" applyProtection="1">
      <alignment horizontal="left" vertical="center" wrapText="1"/>
      <protection locked="0"/>
    </xf>
    <xf numFmtId="0" fontId="124" fillId="31" borderId="26" xfId="4" applyFont="1" applyFill="1" applyBorder="1" applyAlignment="1" applyProtection="1">
      <alignment horizontal="center" vertical="center" wrapText="1"/>
      <protection locked="0"/>
    </xf>
    <xf numFmtId="0" fontId="124" fillId="49" borderId="15" xfId="4" applyFont="1" applyFill="1" applyBorder="1" applyAlignment="1" applyProtection="1">
      <alignment horizontal="center" vertical="center" wrapText="1"/>
      <protection locked="0"/>
    </xf>
    <xf numFmtId="9" fontId="100" fillId="3" borderId="0" xfId="3" applyNumberFormat="1" applyFont="1" applyFill="1" applyAlignment="1">
      <alignment horizontal="right" vertical="top"/>
    </xf>
    <xf numFmtId="0" fontId="121" fillId="3" borderId="3" xfId="3" applyFont="1" applyFill="1" applyBorder="1" applyAlignment="1">
      <alignment horizontal="center" vertical="center" wrapText="1"/>
    </xf>
    <xf numFmtId="0" fontId="121" fillId="3" borderId="14" xfId="3" applyFont="1" applyFill="1" applyBorder="1" applyAlignment="1">
      <alignment horizontal="center" vertical="center" wrapText="1"/>
    </xf>
    <xf numFmtId="0" fontId="121" fillId="41" borderId="14" xfId="3" applyFont="1" applyFill="1" applyBorder="1" applyAlignment="1">
      <alignment horizontal="center" vertical="center" wrapText="1"/>
    </xf>
    <xf numFmtId="0" fontId="121" fillId="41" borderId="15" xfId="3" applyFont="1" applyFill="1" applyBorder="1" applyAlignment="1">
      <alignment horizontal="center" vertical="center" wrapText="1"/>
    </xf>
    <xf numFmtId="0" fontId="81" fillId="51" borderId="106" xfId="4" applyFont="1" applyFill="1" applyBorder="1" applyAlignment="1" applyProtection="1">
      <alignment vertical="center" wrapText="1"/>
      <protection locked="0"/>
    </xf>
    <xf numFmtId="0" fontId="34" fillId="41" borderId="105" xfId="4" applyFont="1" applyFill="1" applyBorder="1" applyAlignment="1" applyProtection="1">
      <alignment horizontal="center" vertical="center" wrapText="1"/>
      <protection locked="0"/>
    </xf>
    <xf numFmtId="0" fontId="81" fillId="51" borderId="105" xfId="4" applyFont="1" applyFill="1" applyBorder="1" applyAlignment="1" applyProtection="1">
      <alignment vertical="center" wrapText="1"/>
      <protection locked="0"/>
    </xf>
    <xf numFmtId="0" fontId="104" fillId="31" borderId="68" xfId="4" applyFont="1" applyFill="1" applyBorder="1" applyAlignment="1" applyProtection="1">
      <alignment horizontal="center" vertical="center" wrapText="1"/>
      <protection locked="0"/>
    </xf>
    <xf numFmtId="0" fontId="114" fillId="48" borderId="104" xfId="4" applyFont="1" applyFill="1" applyBorder="1" applyAlignment="1" applyProtection="1">
      <alignment horizontal="left" vertical="center" wrapText="1"/>
      <protection locked="0"/>
    </xf>
    <xf numFmtId="0" fontId="97" fillId="3" borderId="105" xfId="4" applyFont="1" applyFill="1" applyBorder="1" applyAlignment="1" applyProtection="1">
      <alignment horizontal="center" vertical="center" wrapText="1"/>
      <protection locked="0"/>
    </xf>
    <xf numFmtId="0" fontId="100" fillId="6" borderId="58" xfId="4" applyFont="1" applyFill="1" applyBorder="1" applyAlignment="1" applyProtection="1">
      <alignment horizontal="center" vertical="center" wrapText="1"/>
      <protection locked="0"/>
    </xf>
    <xf numFmtId="0" fontId="114" fillId="51" borderId="105" xfId="4" applyFont="1" applyFill="1" applyBorder="1" applyAlignment="1" applyProtection="1">
      <alignment horizontal="left" vertical="center" wrapText="1"/>
      <protection locked="0"/>
    </xf>
    <xf numFmtId="0" fontId="124" fillId="31" borderId="106" xfId="4" applyFont="1" applyFill="1" applyBorder="1" applyAlignment="1" applyProtection="1">
      <alignment horizontal="center" vertical="center" wrapText="1"/>
      <protection locked="0"/>
    </xf>
    <xf numFmtId="0" fontId="124" fillId="49" borderId="107" xfId="4" applyFont="1" applyFill="1" applyBorder="1" applyAlignment="1" applyProtection="1">
      <alignment horizontal="center" vertical="center" wrapText="1"/>
      <protection locked="0"/>
    </xf>
    <xf numFmtId="9" fontId="97" fillId="3" borderId="0" xfId="3" applyNumberFormat="1" applyFont="1" applyFill="1" applyAlignment="1">
      <alignment vertical="center"/>
    </xf>
    <xf numFmtId="0" fontId="121" fillId="3" borderId="104" xfId="3" applyFont="1" applyFill="1" applyBorder="1" applyAlignment="1">
      <alignment horizontal="center" vertical="center" wrapText="1"/>
    </xf>
    <xf numFmtId="0" fontId="121" fillId="3" borderId="105" xfId="3" applyFont="1" applyFill="1" applyBorder="1" applyAlignment="1">
      <alignment horizontal="center" vertical="center" wrapText="1"/>
    </xf>
    <xf numFmtId="0" fontId="121" fillId="56" borderId="105" xfId="3" applyFont="1" applyFill="1" applyBorder="1" applyAlignment="1">
      <alignment horizontal="center" vertical="center" wrapText="1"/>
    </xf>
    <xf numFmtId="0" fontId="121" fillId="41" borderId="105" xfId="3" applyFont="1" applyFill="1" applyBorder="1" applyAlignment="1">
      <alignment horizontal="center" vertical="center" wrapText="1"/>
    </xf>
    <xf numFmtId="0" fontId="121" fillId="41" borderId="107" xfId="3" applyFont="1" applyFill="1" applyBorder="1" applyAlignment="1">
      <alignment horizontal="center" vertical="center" wrapText="1"/>
    </xf>
    <xf numFmtId="0" fontId="62" fillId="51" borderId="106" xfId="4" applyFont="1" applyFill="1" applyBorder="1" applyAlignment="1" applyProtection="1">
      <alignment vertical="center" wrapText="1"/>
      <protection locked="0"/>
    </xf>
    <xf numFmtId="0" fontId="104" fillId="48" borderId="104" xfId="4" applyFont="1" applyFill="1" applyBorder="1" applyAlignment="1" applyProtection="1">
      <alignment horizontal="center" vertical="center" wrapText="1"/>
      <protection locked="0"/>
    </xf>
    <xf numFmtId="0" fontId="97" fillId="30" borderId="105" xfId="4" applyFont="1" applyFill="1" applyBorder="1" applyAlignment="1" applyProtection="1">
      <alignment horizontal="center" vertical="center" wrapText="1"/>
      <protection locked="0"/>
    </xf>
    <xf numFmtId="0" fontId="97" fillId="6" borderId="58" xfId="4" applyFont="1" applyFill="1" applyBorder="1" applyAlignment="1" applyProtection="1">
      <alignment horizontal="center" vertical="center" wrapText="1"/>
      <protection locked="0"/>
    </xf>
    <xf numFmtId="0" fontId="104" fillId="51" borderId="105" xfId="4" applyFont="1" applyFill="1" applyBorder="1" applyAlignment="1" applyProtection="1">
      <alignment horizontal="center" vertical="center" wrapText="1"/>
      <protection locked="0"/>
    </xf>
    <xf numFmtId="0" fontId="104" fillId="31" borderId="106" xfId="4" applyFont="1" applyFill="1" applyBorder="1" applyAlignment="1" applyProtection="1">
      <alignment horizontal="center" vertical="center" wrapText="1"/>
      <protection locked="0"/>
    </xf>
    <xf numFmtId="0" fontId="104" fillId="49" borderId="107" xfId="4" applyFont="1" applyFill="1" applyBorder="1" applyAlignment="1" applyProtection="1">
      <alignment horizontal="center" vertical="center" wrapText="1"/>
      <protection locked="0"/>
    </xf>
    <xf numFmtId="0" fontId="121" fillId="34" borderId="105" xfId="3" applyFont="1" applyFill="1" applyBorder="1" applyAlignment="1">
      <alignment horizontal="center" vertical="center" wrapText="1"/>
    </xf>
    <xf numFmtId="0" fontId="62" fillId="51" borderId="54" xfId="4" applyFont="1" applyFill="1" applyBorder="1" applyAlignment="1" applyProtection="1">
      <alignment vertical="center" wrapText="1"/>
      <protection locked="0"/>
    </xf>
    <xf numFmtId="0" fontId="34" fillId="41" borderId="16" xfId="4" applyFont="1" applyFill="1" applyBorder="1" applyAlignment="1" applyProtection="1">
      <alignment horizontal="center" vertical="center" wrapText="1"/>
      <protection locked="0"/>
    </xf>
    <xf numFmtId="0" fontId="81" fillId="51" borderId="16" xfId="4" applyFont="1" applyFill="1" applyBorder="1" applyAlignment="1" applyProtection="1">
      <alignment vertical="center" wrapText="1"/>
      <protection locked="0"/>
    </xf>
    <xf numFmtId="0" fontId="104" fillId="31" borderId="61" xfId="4" applyFont="1" applyFill="1" applyBorder="1" applyAlignment="1" applyProtection="1">
      <alignment horizontal="center" vertical="center" wrapText="1"/>
      <protection locked="0"/>
    </xf>
    <xf numFmtId="0" fontId="104" fillId="48" borderId="4" xfId="4" applyFont="1" applyFill="1" applyBorder="1" applyAlignment="1" applyProtection="1">
      <alignment horizontal="center" vertical="center" wrapText="1"/>
      <protection locked="0"/>
    </xf>
    <xf numFmtId="0" fontId="97" fillId="3" borderId="16" xfId="4" applyFont="1" applyFill="1" applyBorder="1" applyAlignment="1" applyProtection="1">
      <alignment horizontal="center" vertical="center" wrapText="1"/>
      <protection locked="0"/>
    </xf>
    <xf numFmtId="0" fontId="97" fillId="30" borderId="16" xfId="4" applyFont="1" applyFill="1" applyBorder="1" applyAlignment="1" applyProtection="1">
      <alignment vertical="center" wrapText="1"/>
      <protection locked="0"/>
    </xf>
    <xf numFmtId="0" fontId="97" fillId="6" borderId="52" xfId="4" applyFont="1" applyFill="1" applyBorder="1" applyAlignment="1" applyProtection="1">
      <alignment horizontal="center" vertical="center" wrapText="1"/>
      <protection locked="0"/>
    </xf>
    <xf numFmtId="0" fontId="104" fillId="51" borderId="16" xfId="4" applyFont="1" applyFill="1" applyBorder="1" applyAlignment="1" applyProtection="1">
      <alignment vertical="center" wrapText="1"/>
      <protection locked="0"/>
    </xf>
    <xf numFmtId="0" fontId="104" fillId="31" borderId="54" xfId="4" applyFont="1" applyFill="1" applyBorder="1" applyAlignment="1" applyProtection="1">
      <alignment vertical="center" wrapText="1"/>
      <protection locked="0"/>
    </xf>
    <xf numFmtId="0" fontId="104" fillId="49" borderId="18" xfId="4" applyFont="1" applyFill="1" applyBorder="1" applyAlignment="1" applyProtection="1">
      <alignment vertical="center" wrapText="1"/>
      <protection locked="0"/>
    </xf>
    <xf numFmtId="9" fontId="100" fillId="3" borderId="0" xfId="3" applyNumberFormat="1" applyFont="1" applyFill="1" applyAlignment="1">
      <alignment vertical="top"/>
    </xf>
    <xf numFmtId="0" fontId="121" fillId="3" borderId="4" xfId="3" applyFont="1" applyFill="1" applyBorder="1" applyAlignment="1">
      <alignment horizontal="center" vertical="center" wrapText="1"/>
    </xf>
    <xf numFmtId="0" fontId="121" fillId="3" borderId="16" xfId="3" applyFont="1" applyFill="1" applyBorder="1" applyAlignment="1">
      <alignment horizontal="center" vertical="center" wrapText="1"/>
    </xf>
    <xf numFmtId="0" fontId="121" fillId="34" borderId="16" xfId="3" applyFont="1" applyFill="1" applyBorder="1" applyAlignment="1">
      <alignment horizontal="center" vertical="center" wrapText="1"/>
    </xf>
    <xf numFmtId="0" fontId="121" fillId="56" borderId="16" xfId="3" applyFont="1" applyFill="1" applyBorder="1" applyAlignment="1">
      <alignment horizontal="center" vertical="center" wrapText="1"/>
    </xf>
    <xf numFmtId="0" fontId="121" fillId="41" borderId="18" xfId="3" applyFont="1" applyFill="1" applyBorder="1" applyAlignment="1">
      <alignment horizontal="center" vertical="center" wrapText="1"/>
    </xf>
    <xf numFmtId="0" fontId="97" fillId="51" borderId="105" xfId="4" applyFont="1" applyFill="1" applyBorder="1" applyAlignment="1" applyProtection="1">
      <alignment vertical="center" wrapText="1"/>
      <protection locked="0"/>
    </xf>
    <xf numFmtId="0" fontId="97" fillId="51" borderId="16" xfId="4" applyFont="1" applyFill="1" applyBorder="1" applyAlignment="1" applyProtection="1">
      <alignment vertical="center" wrapText="1"/>
      <protection locked="0"/>
    </xf>
    <xf numFmtId="0" fontId="98" fillId="51" borderId="105" xfId="4" applyFont="1" applyFill="1" applyBorder="1" applyAlignment="1" applyProtection="1">
      <alignment vertical="center" wrapText="1"/>
      <protection locked="0"/>
    </xf>
    <xf numFmtId="0" fontId="104" fillId="48" borderId="104" xfId="4" applyFont="1" applyFill="1" applyBorder="1" applyAlignment="1" applyProtection="1">
      <alignment horizontal="left" vertical="center" wrapText="1"/>
      <protection locked="0"/>
    </xf>
    <xf numFmtId="0" fontId="98" fillId="30" borderId="105" xfId="4" applyFont="1" applyFill="1" applyBorder="1" applyAlignment="1" applyProtection="1">
      <alignment horizontal="center" vertical="center" wrapText="1"/>
      <protection locked="0"/>
    </xf>
    <xf numFmtId="0" fontId="81" fillId="51" borderId="54" xfId="4" applyFont="1" applyFill="1" applyBorder="1" applyAlignment="1" applyProtection="1">
      <alignment vertical="center" wrapText="1"/>
      <protection locked="0"/>
    </xf>
    <xf numFmtId="0" fontId="98" fillId="51" borderId="16" xfId="4" applyFont="1" applyFill="1" applyBorder="1" applyAlignment="1" applyProtection="1">
      <alignment vertical="center" wrapText="1"/>
      <protection locked="0"/>
    </xf>
    <xf numFmtId="0" fontId="104" fillId="48" borderId="4" xfId="4" applyFont="1" applyFill="1" applyBorder="1" applyAlignment="1" applyProtection="1">
      <alignment horizontal="left" vertical="center" wrapText="1"/>
      <protection locked="0"/>
    </xf>
    <xf numFmtId="0" fontId="100" fillId="51" borderId="106" xfId="4" applyFont="1" applyFill="1" applyBorder="1" applyAlignment="1" applyProtection="1">
      <alignment vertical="center" wrapText="1"/>
      <protection locked="0"/>
    </xf>
    <xf numFmtId="0" fontId="100" fillId="51" borderId="105" xfId="4" applyFont="1" applyFill="1" applyBorder="1" applyAlignment="1" applyProtection="1">
      <alignment vertical="center" wrapText="1"/>
      <protection locked="0"/>
    </xf>
    <xf numFmtId="0" fontId="114" fillId="48" borderId="104" xfId="4" applyFont="1" applyFill="1" applyBorder="1" applyAlignment="1" applyProtection="1">
      <alignment horizontal="center" vertical="center" wrapText="1"/>
      <protection locked="0"/>
    </xf>
    <xf numFmtId="0" fontId="100" fillId="51" borderId="54" xfId="4" applyFont="1" applyFill="1" applyBorder="1" applyAlignment="1" applyProtection="1">
      <alignment vertical="center" wrapText="1"/>
      <protection locked="0"/>
    </xf>
    <xf numFmtId="0" fontId="100" fillId="51" borderId="16" xfId="4" applyFont="1" applyFill="1" applyBorder="1" applyAlignment="1" applyProtection="1">
      <alignment vertical="center" wrapText="1"/>
      <protection locked="0"/>
    </xf>
    <xf numFmtId="0" fontId="114" fillId="31" borderId="105" xfId="4" applyFont="1" applyFill="1" applyBorder="1" applyAlignment="1" applyProtection="1">
      <alignment horizontal="center" vertical="center" wrapText="1"/>
      <protection locked="0"/>
    </xf>
    <xf numFmtId="0" fontId="114" fillId="49" borderId="107" xfId="4" applyFont="1" applyFill="1" applyBorder="1" applyAlignment="1" applyProtection="1">
      <alignment horizontal="center" vertical="center" wrapText="1"/>
      <protection locked="0"/>
    </xf>
    <xf numFmtId="0" fontId="97" fillId="51" borderId="106" xfId="4" applyFont="1" applyFill="1" applyBorder="1" applyAlignment="1" applyProtection="1">
      <alignment vertical="center" wrapText="1"/>
      <protection locked="0"/>
    </xf>
    <xf numFmtId="0" fontId="114" fillId="48" borderId="3" xfId="4" applyFont="1" applyFill="1" applyBorder="1" applyAlignment="1" applyProtection="1">
      <alignment vertical="center" wrapText="1"/>
      <protection locked="0"/>
    </xf>
    <xf numFmtId="0" fontId="114" fillId="48" borderId="104" xfId="4" applyFont="1" applyFill="1" applyBorder="1" applyAlignment="1" applyProtection="1">
      <alignment vertical="center" wrapText="1"/>
      <protection locked="0"/>
    </xf>
    <xf numFmtId="0" fontId="81" fillId="51" borderId="26" xfId="4" applyFont="1" applyFill="1" applyBorder="1" applyAlignment="1" applyProtection="1">
      <alignment vertical="top" wrapText="1"/>
      <protection locked="0"/>
    </xf>
    <xf numFmtId="0" fontId="97" fillId="51" borderId="54" xfId="4" applyFont="1" applyFill="1" applyBorder="1" applyAlignment="1" applyProtection="1">
      <alignment vertical="center" wrapText="1"/>
      <protection locked="0"/>
    </xf>
    <xf numFmtId="0" fontId="23" fillId="0" borderId="0" xfId="3" applyFont="1" applyProtection="1">
      <protection locked="0"/>
    </xf>
    <xf numFmtId="0" fontId="91" fillId="0" borderId="0" xfId="3" applyFont="1" applyAlignment="1" applyProtection="1">
      <alignment horizontal="center" vertical="center"/>
      <protection locked="0"/>
    </xf>
    <xf numFmtId="0" fontId="23" fillId="0" borderId="127" xfId="3" applyFont="1" applyBorder="1" applyProtection="1">
      <protection locked="0"/>
    </xf>
    <xf numFmtId="0" fontId="92" fillId="0" borderId="0" xfId="3" applyFont="1" applyProtection="1">
      <protection locked="0"/>
    </xf>
    <xf numFmtId="0" fontId="93" fillId="0" borderId="0" xfId="3" applyFont="1" applyAlignment="1">
      <alignment vertical="center"/>
    </xf>
    <xf numFmtId="0" fontId="93" fillId="0" borderId="0" xfId="3" applyFont="1"/>
    <xf numFmtId="0" fontId="23" fillId="3" borderId="0" xfId="3" applyFont="1" applyFill="1" applyProtection="1">
      <protection locked="0"/>
    </xf>
    <xf numFmtId="0" fontId="23" fillId="0" borderId="146" xfId="3" applyFont="1" applyBorder="1" applyProtection="1">
      <protection locked="0"/>
    </xf>
    <xf numFmtId="0" fontId="23" fillId="0" borderId="147" xfId="3" applyFont="1" applyBorder="1" applyProtection="1">
      <protection locked="0"/>
    </xf>
    <xf numFmtId="0" fontId="101" fillId="0" borderId="0" xfId="3" applyFont="1" applyProtection="1">
      <protection locked="0"/>
    </xf>
    <xf numFmtId="0" fontId="91" fillId="0" borderId="0" xfId="3" applyFont="1" applyAlignment="1" applyProtection="1">
      <alignment vertical="center"/>
      <protection locked="0"/>
    </xf>
    <xf numFmtId="0" fontId="105" fillId="0" borderId="0" xfId="3" applyFont="1"/>
    <xf numFmtId="0" fontId="91" fillId="0" borderId="4" xfId="3" applyFont="1" applyBorder="1" applyAlignment="1">
      <alignment horizontal="center" vertical="center"/>
    </xf>
    <xf numFmtId="0" fontId="91" fillId="0" borderId="16" xfId="3" applyFont="1" applyBorder="1" applyAlignment="1">
      <alignment horizontal="center" vertical="center"/>
    </xf>
    <xf numFmtId="0" fontId="91" fillId="0" borderId="54" xfId="3" applyFont="1" applyBorder="1" applyAlignment="1">
      <alignment horizontal="center" vertical="center"/>
    </xf>
    <xf numFmtId="0" fontId="91" fillId="0" borderId="178" xfId="3" applyFont="1" applyBorder="1" applyAlignment="1">
      <alignment horizontal="center" vertical="center"/>
    </xf>
    <xf numFmtId="0" fontId="91" fillId="0" borderId="179" xfId="3" applyFont="1" applyBorder="1" applyAlignment="1">
      <alignment horizontal="center" vertical="center"/>
    </xf>
    <xf numFmtId="0" fontId="104" fillId="49" borderId="174" xfId="3" applyFont="1" applyFill="1" applyBorder="1" applyAlignment="1">
      <alignment horizontal="center" vertical="center" wrapText="1"/>
    </xf>
    <xf numFmtId="0" fontId="104" fillId="49" borderId="57" xfId="3" applyFont="1" applyFill="1" applyBorder="1" applyAlignment="1">
      <alignment horizontal="center" vertical="center" wrapText="1"/>
    </xf>
    <xf numFmtId="0" fontId="23" fillId="0" borderId="0" xfId="3" applyFont="1" applyAlignment="1" applyProtection="1">
      <alignment horizontal="center"/>
      <protection locked="0"/>
    </xf>
    <xf numFmtId="1" fontId="104" fillId="48" borderId="14" xfId="5" applyNumberFormat="1" applyFont="1" applyFill="1" applyBorder="1" applyAlignment="1">
      <alignment horizontal="center" vertical="center"/>
    </xf>
    <xf numFmtId="168" fontId="97" fillId="3" borderId="14" xfId="5" applyNumberFormat="1" applyFont="1" applyFill="1" applyBorder="1" applyAlignment="1" applyProtection="1">
      <alignment horizontal="center" vertical="center"/>
      <protection locked="0"/>
    </xf>
    <xf numFmtId="1" fontId="104" fillId="48" borderId="105" xfId="5" applyNumberFormat="1" applyFont="1" applyFill="1" applyBorder="1" applyAlignment="1">
      <alignment horizontal="center" vertical="center"/>
    </xf>
    <xf numFmtId="168" fontId="97" fillId="3" borderId="58" xfId="5" applyNumberFormat="1" applyFont="1" applyFill="1" applyBorder="1" applyAlignment="1" applyProtection="1">
      <alignment horizontal="center" vertical="center"/>
      <protection locked="0"/>
    </xf>
    <xf numFmtId="0" fontId="98" fillId="0" borderId="0" xfId="3" applyFont="1"/>
    <xf numFmtId="1" fontId="104" fillId="48" borderId="16" xfId="5" applyNumberFormat="1" applyFont="1" applyFill="1" applyBorder="1" applyAlignment="1">
      <alignment horizontal="center" vertical="center"/>
    </xf>
    <xf numFmtId="168" fontId="97" fillId="3" borderId="52" xfId="5" applyNumberFormat="1" applyFont="1" applyFill="1" applyBorder="1" applyAlignment="1" applyProtection="1">
      <alignment horizontal="center" vertical="center"/>
      <protection locked="0"/>
    </xf>
    <xf numFmtId="0" fontId="81" fillId="0" borderId="0" xfId="3" applyFont="1"/>
    <xf numFmtId="9" fontId="100" fillId="0" borderId="0" xfId="3" applyNumberFormat="1" applyFont="1" applyAlignment="1">
      <alignment vertical="top"/>
    </xf>
    <xf numFmtId="9" fontId="100" fillId="0" borderId="0" xfId="3" applyNumberFormat="1" applyFont="1" applyAlignment="1">
      <alignment horizontal="right" vertical="top"/>
    </xf>
    <xf numFmtId="1" fontId="104" fillId="48" borderId="103" xfId="5" applyNumberFormat="1" applyFont="1" applyFill="1" applyBorder="1" applyAlignment="1">
      <alignment horizontal="center" vertical="center"/>
    </xf>
    <xf numFmtId="0" fontId="91" fillId="65" borderId="195" xfId="3" applyFont="1" applyFill="1" applyBorder="1" applyAlignment="1">
      <alignment vertical="center" wrapText="1"/>
    </xf>
    <xf numFmtId="0" fontId="26" fillId="65" borderId="195" xfId="3" applyFont="1" applyFill="1" applyBorder="1" applyAlignment="1">
      <alignment vertical="center" wrapText="1"/>
    </xf>
    <xf numFmtId="0" fontId="26" fillId="65" borderId="198" xfId="3" applyFont="1" applyFill="1" applyBorder="1" applyAlignment="1">
      <alignment vertical="center" wrapText="1"/>
    </xf>
    <xf numFmtId="0" fontId="31" fillId="3" borderId="105" xfId="1" applyFont="1" applyFill="1" applyBorder="1" applyAlignment="1">
      <alignment vertical="center" wrapText="1"/>
    </xf>
    <xf numFmtId="164" fontId="20" fillId="3" borderId="105" xfId="1" applyNumberFormat="1" applyFont="1" applyFill="1" applyBorder="1" applyAlignment="1">
      <alignment horizontal="center" vertical="center" wrapText="1"/>
    </xf>
    <xf numFmtId="9" fontId="20" fillId="34" borderId="16" xfId="1" applyNumberFormat="1" applyFont="1" applyFill="1" applyBorder="1" applyAlignment="1">
      <alignment horizontal="center" vertical="center" wrapText="1"/>
    </xf>
    <xf numFmtId="164" fontId="20" fillId="3" borderId="16" xfId="1" applyNumberFormat="1" applyFont="1" applyFill="1" applyBorder="1" applyAlignment="1">
      <alignment horizontal="center" vertical="center" wrapText="1"/>
    </xf>
    <xf numFmtId="0" fontId="19" fillId="3" borderId="0" xfId="0" applyFont="1" applyFill="1" applyAlignment="1">
      <alignment horizontal="left"/>
    </xf>
    <xf numFmtId="0" fontId="18" fillId="3" borderId="0" xfId="1" applyFont="1" applyFill="1" applyAlignment="1">
      <alignment horizontal="left" wrapText="1"/>
    </xf>
    <xf numFmtId="0" fontId="18" fillId="3" borderId="0" xfId="1" applyFont="1" applyFill="1" applyAlignment="1">
      <alignment horizontal="left"/>
    </xf>
    <xf numFmtId="0" fontId="20" fillId="3" borderId="58" xfId="1" applyFont="1" applyFill="1" applyBorder="1" applyAlignment="1">
      <alignment horizontal="left" vertical="center" wrapText="1"/>
    </xf>
    <xf numFmtId="0" fontId="20" fillId="3" borderId="105" xfId="1" applyFont="1" applyFill="1" applyBorder="1" applyAlignment="1">
      <alignment horizontal="left" vertical="center" wrapText="1"/>
    </xf>
    <xf numFmtId="0" fontId="20" fillId="3" borderId="16" xfId="1" applyFont="1" applyFill="1" applyBorder="1" applyAlignment="1">
      <alignment horizontal="left" vertical="center" wrapText="1"/>
    </xf>
    <xf numFmtId="0" fontId="20" fillId="3" borderId="108" xfId="1" applyFont="1" applyFill="1" applyBorder="1" applyAlignment="1">
      <alignment horizontal="left" vertical="center" wrapText="1"/>
    </xf>
    <xf numFmtId="0" fontId="46" fillId="44" borderId="58" xfId="0" applyFont="1" applyFill="1" applyBorder="1" applyAlignment="1">
      <alignment horizontal="left" vertical="center" wrapText="1"/>
    </xf>
    <xf numFmtId="0" fontId="46" fillId="44" borderId="105" xfId="0" applyFont="1" applyFill="1" applyBorder="1" applyAlignment="1">
      <alignment horizontal="left" vertical="center" wrapText="1"/>
    </xf>
    <xf numFmtId="0" fontId="20" fillId="3" borderId="14" xfId="1" applyFont="1" applyFill="1" applyBorder="1" applyAlignment="1">
      <alignment horizontal="left" vertical="center" wrapText="1"/>
    </xf>
    <xf numFmtId="0" fontId="26" fillId="3" borderId="14" xfId="0" applyFont="1" applyFill="1" applyBorder="1" applyAlignment="1">
      <alignment horizontal="left" vertical="center" wrapText="1"/>
    </xf>
    <xf numFmtId="0" fontId="26" fillId="3" borderId="105" xfId="0" applyFont="1" applyFill="1" applyBorder="1" applyAlignment="1">
      <alignment horizontal="left" vertical="center" wrapText="1"/>
    </xf>
    <xf numFmtId="0" fontId="20" fillId="0" borderId="105" xfId="1" applyFont="1" applyBorder="1" applyAlignment="1">
      <alignment horizontal="left" vertical="center" wrapText="1"/>
    </xf>
    <xf numFmtId="0" fontId="26" fillId="3" borderId="16" xfId="0" applyFont="1" applyFill="1" applyBorder="1" applyAlignment="1">
      <alignment horizontal="left" vertical="center" wrapText="1"/>
    </xf>
    <xf numFmtId="0" fontId="31" fillId="3" borderId="0" xfId="1" applyFont="1" applyFill="1" applyAlignment="1">
      <alignment horizontal="left"/>
    </xf>
    <xf numFmtId="0" fontId="70" fillId="31" borderId="107" xfId="1" applyFont="1" applyFill="1" applyBorder="1" applyAlignment="1">
      <alignment horizontal="center" vertical="center"/>
    </xf>
    <xf numFmtId="0" fontId="70" fillId="31" borderId="18" xfId="1" applyFont="1" applyFill="1" applyBorder="1" applyAlignment="1">
      <alignment horizontal="center" vertical="center"/>
    </xf>
    <xf numFmtId="0" fontId="135" fillId="31" borderId="107" xfId="1" applyFont="1" applyFill="1" applyBorder="1" applyAlignment="1">
      <alignment horizontal="center" vertical="center"/>
    </xf>
    <xf numFmtId="0" fontId="31" fillId="3" borderId="107" xfId="1" applyFont="1" applyFill="1" applyBorder="1" applyAlignment="1">
      <alignment vertical="top" wrapText="1"/>
    </xf>
    <xf numFmtId="0" fontId="143" fillId="0" borderId="105" xfId="0" applyFont="1" applyBorder="1" applyAlignment="1">
      <alignment horizontal="justify" vertical="center"/>
    </xf>
    <xf numFmtId="0" fontId="31" fillId="3" borderId="107" xfId="1" applyFont="1" applyFill="1" applyBorder="1" applyAlignment="1">
      <alignment vertical="center" wrapText="1"/>
    </xf>
    <xf numFmtId="0" fontId="137" fillId="3" borderId="107" xfId="6" applyFill="1" applyBorder="1" applyAlignment="1">
      <alignment vertical="top" wrapText="1"/>
    </xf>
    <xf numFmtId="0" fontId="143" fillId="0" borderId="105" xfId="0" applyFont="1" applyBorder="1" applyAlignment="1">
      <alignment horizontal="justify" vertical="top"/>
    </xf>
    <xf numFmtId="0" fontId="143" fillId="0" borderId="105" xfId="0" applyFont="1" applyBorder="1" applyAlignment="1">
      <alignment horizontal="justify" vertical="top" wrapText="1"/>
    </xf>
    <xf numFmtId="0" fontId="143" fillId="0" borderId="105" xfId="0" applyFont="1" applyBorder="1" applyAlignment="1">
      <alignment vertical="center" wrapText="1"/>
    </xf>
    <xf numFmtId="0" fontId="143" fillId="0" borderId="105" xfId="0" applyFont="1" applyBorder="1" applyAlignment="1">
      <alignment wrapText="1"/>
    </xf>
    <xf numFmtId="0" fontId="31" fillId="3" borderId="105" xfId="1" applyFont="1" applyFill="1" applyBorder="1" applyAlignment="1">
      <alignment vertical="top" wrapText="1"/>
    </xf>
    <xf numFmtId="0" fontId="31" fillId="3" borderId="105" xfId="1" applyFont="1" applyFill="1" applyBorder="1" applyAlignment="1">
      <alignment horizontal="justify" vertical="top"/>
    </xf>
    <xf numFmtId="0" fontId="31" fillId="3" borderId="105" xfId="1" applyFont="1" applyFill="1" applyBorder="1" applyAlignment="1">
      <alignment horizontal="justify" vertical="top" wrapText="1"/>
    </xf>
    <xf numFmtId="0" fontId="137" fillId="3" borderId="105" xfId="6" applyFill="1" applyBorder="1" applyAlignment="1">
      <alignment vertical="top" wrapText="1"/>
    </xf>
    <xf numFmtId="0" fontId="143" fillId="0" borderId="105" xfId="0" applyFont="1" applyBorder="1" applyAlignment="1">
      <alignment vertical="top" wrapText="1"/>
    </xf>
    <xf numFmtId="0" fontId="70" fillId="31" borderId="105" xfId="1" applyFont="1" applyFill="1" applyBorder="1" applyAlignment="1">
      <alignment horizontal="center" vertical="center"/>
    </xf>
    <xf numFmtId="0" fontId="137" fillId="3" borderId="105" xfId="6" applyFill="1" applyBorder="1" applyAlignment="1">
      <alignment wrapText="1"/>
    </xf>
    <xf numFmtId="0" fontId="143" fillId="0" borderId="105" xfId="0" applyFont="1" applyBorder="1" applyAlignment="1">
      <alignment horizontal="left" vertical="top" wrapText="1"/>
    </xf>
    <xf numFmtId="0" fontId="8" fillId="2" borderId="54" xfId="1" applyFont="1" applyFill="1" applyBorder="1" applyAlignment="1">
      <alignment horizontal="left" vertical="center" wrapText="1"/>
    </xf>
    <xf numFmtId="0" fontId="8" fillId="2" borderId="53" xfId="1" applyFont="1" applyFill="1" applyBorder="1" applyAlignment="1">
      <alignment horizontal="left" vertical="center" wrapText="1"/>
    </xf>
    <xf numFmtId="0" fontId="8" fillId="2" borderId="13" xfId="1" applyFont="1" applyFill="1" applyBorder="1" applyAlignment="1">
      <alignment horizontal="left" vertical="center" wrapText="1"/>
    </xf>
    <xf numFmtId="0" fontId="1" fillId="2" borderId="22" xfId="1" applyFont="1" applyFill="1" applyBorder="1" applyAlignment="1">
      <alignment horizontal="center" vertical="center"/>
    </xf>
    <xf numFmtId="0" fontId="1" fillId="2" borderId="23" xfId="1" applyFont="1" applyFill="1" applyBorder="1" applyAlignment="1">
      <alignment horizontal="center" vertical="center"/>
    </xf>
    <xf numFmtId="0" fontId="1" fillId="2" borderId="24" xfId="1" applyFont="1" applyFill="1" applyBorder="1" applyAlignment="1">
      <alignment horizontal="center" vertical="center"/>
    </xf>
    <xf numFmtId="0" fontId="6" fillId="2" borderId="73" xfId="1" applyFont="1" applyFill="1" applyBorder="1" applyAlignment="1">
      <alignment horizontal="left" vertical="center"/>
    </xf>
    <xf numFmtId="0" fontId="6" fillId="2" borderId="74" xfId="1" applyFont="1" applyFill="1" applyBorder="1" applyAlignment="1">
      <alignment horizontal="left" vertical="center"/>
    </xf>
    <xf numFmtId="0" fontId="6" fillId="2" borderId="75" xfId="1" applyFont="1" applyFill="1" applyBorder="1" applyAlignment="1">
      <alignment horizontal="left" vertical="center"/>
    </xf>
    <xf numFmtId="0" fontId="1" fillId="2" borderId="76" xfId="1" applyFont="1" applyFill="1" applyBorder="1" applyAlignment="1">
      <alignment horizontal="center" vertical="center"/>
    </xf>
    <xf numFmtId="0" fontId="1" fillId="2" borderId="77" xfId="1" applyFont="1" applyFill="1" applyBorder="1" applyAlignment="1">
      <alignment horizontal="center" vertical="center"/>
    </xf>
    <xf numFmtId="14" fontId="1" fillId="2" borderId="76" xfId="1" applyNumberFormat="1" applyFont="1" applyFill="1" applyBorder="1" applyAlignment="1">
      <alignment horizontal="center" vertical="center"/>
    </xf>
    <xf numFmtId="14" fontId="1" fillId="2" borderId="77" xfId="1" applyNumberFormat="1" applyFont="1" applyFill="1" applyBorder="1" applyAlignment="1">
      <alignment horizontal="center" vertical="center"/>
    </xf>
    <xf numFmtId="0" fontId="8" fillId="2" borderId="73" xfId="1" applyFont="1" applyFill="1" applyBorder="1" applyAlignment="1">
      <alignment horizontal="left" vertical="top" wrapText="1"/>
    </xf>
    <xf numFmtId="0" fontId="8" fillId="2" borderId="74" xfId="1" applyFont="1" applyFill="1" applyBorder="1" applyAlignment="1">
      <alignment horizontal="left" vertical="top" wrapText="1"/>
    </xf>
    <xf numFmtId="0" fontId="8" fillId="2" borderId="75" xfId="1" applyFont="1" applyFill="1" applyBorder="1" applyAlignment="1">
      <alignment horizontal="left" vertical="top" wrapText="1"/>
    </xf>
    <xf numFmtId="0" fontId="8" fillId="3" borderId="73" xfId="1" applyFont="1" applyFill="1" applyBorder="1" applyAlignment="1">
      <alignment horizontal="left" vertical="top" wrapText="1"/>
    </xf>
    <xf numFmtId="0" fontId="8" fillId="3" borderId="74" xfId="1" applyFont="1" applyFill="1" applyBorder="1" applyAlignment="1">
      <alignment horizontal="left" vertical="top" wrapText="1"/>
    </xf>
    <xf numFmtId="0" fontId="8" fillId="3" borderId="75" xfId="1" applyFont="1" applyFill="1" applyBorder="1" applyAlignment="1">
      <alignment horizontal="left" vertical="top" wrapText="1"/>
    </xf>
    <xf numFmtId="0" fontId="6" fillId="4" borderId="25" xfId="1" applyFont="1" applyFill="1" applyBorder="1" applyAlignment="1">
      <alignment horizontal="center" vertical="center"/>
    </xf>
    <xf numFmtId="0" fontId="6" fillId="4" borderId="0" xfId="1" applyFont="1" applyFill="1" applyAlignment="1">
      <alignment horizontal="center" vertical="center"/>
    </xf>
    <xf numFmtId="0" fontId="6" fillId="4" borderId="5" xfId="1" applyFont="1" applyFill="1" applyBorder="1" applyAlignment="1">
      <alignment horizontal="center" vertical="center"/>
    </xf>
    <xf numFmtId="0" fontId="8" fillId="3" borderId="73" xfId="1" applyFont="1" applyFill="1" applyBorder="1" applyAlignment="1">
      <alignment vertical="center" wrapText="1"/>
    </xf>
    <xf numFmtId="0" fontId="8" fillId="3" borderId="74" xfId="1" applyFont="1" applyFill="1" applyBorder="1" applyAlignment="1">
      <alignment vertical="center" wrapText="1"/>
    </xf>
    <xf numFmtId="0" fontId="8" fillId="3" borderId="75" xfId="1" applyFont="1" applyFill="1" applyBorder="1" applyAlignment="1">
      <alignment vertical="center" wrapText="1"/>
    </xf>
    <xf numFmtId="0" fontId="8" fillId="3" borderId="76" xfId="1" applyFont="1" applyFill="1" applyBorder="1" applyAlignment="1">
      <alignment horizontal="left" vertical="center"/>
    </xf>
    <xf numFmtId="0" fontId="8" fillId="3" borderId="77" xfId="1" applyFont="1" applyFill="1" applyBorder="1" applyAlignment="1">
      <alignment horizontal="left" vertical="center"/>
    </xf>
    <xf numFmtId="0" fontId="8" fillId="3" borderId="73" xfId="1" applyFont="1" applyFill="1" applyBorder="1" applyAlignment="1">
      <alignment horizontal="left" vertical="center" wrapText="1"/>
    </xf>
    <xf numFmtId="0" fontId="8" fillId="3" borderId="74" xfId="1" applyFont="1" applyFill="1" applyBorder="1" applyAlignment="1">
      <alignment horizontal="left" vertical="center" wrapText="1"/>
    </xf>
    <xf numFmtId="0" fontId="8" fillId="3" borderId="75" xfId="1" applyFont="1" applyFill="1" applyBorder="1" applyAlignment="1">
      <alignment horizontal="left" vertical="center" wrapText="1"/>
    </xf>
    <xf numFmtId="0" fontId="8" fillId="5" borderId="70" xfId="1" applyFont="1" applyFill="1" applyBorder="1" applyAlignment="1">
      <alignment horizontal="left" vertical="center" wrapText="1"/>
    </xf>
    <xf numFmtId="0" fontId="1" fillId="2" borderId="6" xfId="1" applyFont="1" applyFill="1" applyBorder="1" applyAlignment="1">
      <alignment horizontal="center" vertical="center"/>
    </xf>
    <xf numFmtId="0" fontId="1" fillId="2" borderId="7" xfId="1" applyFont="1" applyFill="1" applyBorder="1" applyAlignment="1">
      <alignment horizontal="center" vertical="center"/>
    </xf>
    <xf numFmtId="0" fontId="1" fillId="2" borderId="8" xfId="1" applyFont="1" applyFill="1" applyBorder="1" applyAlignment="1">
      <alignment horizontal="center" vertical="center"/>
    </xf>
    <xf numFmtId="0" fontId="6" fillId="2" borderId="26" xfId="1" applyFont="1" applyFill="1" applyBorder="1" applyAlignment="1">
      <alignment horizontal="left" vertical="center"/>
    </xf>
    <xf numFmtId="0" fontId="6" fillId="2" borderId="23" xfId="1" applyFont="1" applyFill="1" applyBorder="1" applyAlignment="1">
      <alignment horizontal="left" vertical="center"/>
    </xf>
    <xf numFmtId="0" fontId="6" fillId="2" borderId="24" xfId="1" applyFont="1" applyFill="1" applyBorder="1" applyAlignment="1">
      <alignment horizontal="left" vertical="center"/>
    </xf>
    <xf numFmtId="0" fontId="1" fillId="2" borderId="82" xfId="1" applyFont="1" applyFill="1" applyBorder="1" applyAlignment="1">
      <alignment horizontal="center" vertical="center"/>
    </xf>
    <xf numFmtId="0" fontId="1" fillId="2" borderId="83" xfId="1" applyFont="1" applyFill="1" applyBorder="1" applyAlignment="1">
      <alignment horizontal="center" vertical="center"/>
    </xf>
    <xf numFmtId="0" fontId="1" fillId="2" borderId="84" xfId="1" applyFont="1" applyFill="1" applyBorder="1" applyAlignment="1">
      <alignment horizontal="center" vertical="center"/>
    </xf>
    <xf numFmtId="14" fontId="1" fillId="2" borderId="59" xfId="1" applyNumberFormat="1" applyFont="1" applyFill="1" applyBorder="1" applyAlignment="1">
      <alignment horizontal="center" vertical="center"/>
    </xf>
    <xf numFmtId="14" fontId="1" fillId="2" borderId="63" xfId="1" applyNumberFormat="1" applyFont="1" applyFill="1" applyBorder="1" applyAlignment="1">
      <alignment horizontal="center" vertical="center"/>
    </xf>
    <xf numFmtId="14" fontId="1" fillId="2" borderId="62" xfId="1" applyNumberFormat="1" applyFont="1" applyFill="1" applyBorder="1" applyAlignment="1">
      <alignment horizontal="center" vertical="center"/>
    </xf>
    <xf numFmtId="0" fontId="8" fillId="2" borderId="82" xfId="1" applyFont="1" applyFill="1" applyBorder="1" applyAlignment="1">
      <alignment horizontal="left" vertical="center" wrapText="1"/>
    </xf>
    <xf numFmtId="0" fontId="8" fillId="2" borderId="83" xfId="1" applyFont="1" applyFill="1" applyBorder="1" applyAlignment="1">
      <alignment horizontal="left" vertical="center" wrapText="1"/>
    </xf>
    <xf numFmtId="0" fontId="8" fillId="2" borderId="84" xfId="1" applyFont="1" applyFill="1" applyBorder="1" applyAlignment="1">
      <alignment horizontal="left" vertical="center" wrapText="1"/>
    </xf>
    <xf numFmtId="0" fontId="8" fillId="2" borderId="54" xfId="1" applyFont="1" applyFill="1" applyBorder="1" applyAlignment="1">
      <alignment horizontal="left" wrapText="1"/>
    </xf>
    <xf numFmtId="0" fontId="8" fillId="2" borderId="53" xfId="1" applyFont="1" applyFill="1" applyBorder="1" applyAlignment="1">
      <alignment horizontal="left" wrapText="1"/>
    </xf>
    <xf numFmtId="0" fontId="8" fillId="2" borderId="13" xfId="1" applyFont="1" applyFill="1" applyBorder="1" applyAlignment="1">
      <alignment horizontal="left" wrapText="1"/>
    </xf>
    <xf numFmtId="0" fontId="6" fillId="4" borderId="2"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8" fillId="3" borderId="26" xfId="1" applyFont="1" applyFill="1" applyBorder="1" applyAlignment="1">
      <alignment horizontal="left" vertical="center" wrapText="1"/>
    </xf>
    <xf numFmtId="0" fontId="8" fillId="3" borderId="23" xfId="1" applyFont="1" applyFill="1" applyBorder="1" applyAlignment="1">
      <alignment horizontal="left" vertical="center" wrapText="1"/>
    </xf>
    <xf numFmtId="0" fontId="8" fillId="3" borderId="24" xfId="1" applyFont="1" applyFill="1" applyBorder="1" applyAlignment="1">
      <alignment horizontal="left" vertical="center" wrapText="1"/>
    </xf>
    <xf numFmtId="0" fontId="8" fillId="3" borderId="16" xfId="1" applyFont="1" applyFill="1" applyBorder="1" applyAlignment="1">
      <alignment horizontal="left" vertical="center" wrapText="1"/>
    </xf>
    <xf numFmtId="0" fontId="8" fillId="3" borderId="18" xfId="1" applyFont="1" applyFill="1" applyBorder="1" applyAlignment="1">
      <alignment horizontal="left" vertical="center" wrapText="1"/>
    </xf>
    <xf numFmtId="0" fontId="16" fillId="3" borderId="36" xfId="2" applyFont="1" applyFill="1" applyBorder="1" applyAlignment="1">
      <alignment horizontal="center" vertical="center" wrapText="1"/>
    </xf>
    <xf numFmtId="0" fontId="16" fillId="3" borderId="37" xfId="2" applyFont="1" applyFill="1" applyBorder="1" applyAlignment="1">
      <alignment horizontal="center" vertical="center" wrapText="1"/>
    </xf>
    <xf numFmtId="0" fontId="16" fillId="3" borderId="43" xfId="2" applyFont="1" applyFill="1" applyBorder="1" applyAlignment="1">
      <alignment horizontal="center" vertical="center" wrapText="1"/>
    </xf>
    <xf numFmtId="0" fontId="16" fillId="3" borderId="44" xfId="2" applyFont="1" applyFill="1" applyBorder="1" applyAlignment="1">
      <alignment horizontal="center" vertical="center" wrapText="1"/>
    </xf>
    <xf numFmtId="0" fontId="15" fillId="15" borderId="36" xfId="2" applyFont="1" applyFill="1" applyBorder="1" applyAlignment="1">
      <alignment horizontal="left" vertical="center" wrapText="1"/>
    </xf>
    <xf numFmtId="0" fontId="15" fillId="15" borderId="37" xfId="2" applyFont="1" applyFill="1" applyBorder="1" applyAlignment="1">
      <alignment horizontal="left" vertical="center" wrapText="1"/>
    </xf>
    <xf numFmtId="0" fontId="15" fillId="15" borderId="36" xfId="2" applyFont="1" applyFill="1" applyBorder="1" applyAlignment="1">
      <alignment horizontal="center" vertical="center" wrapText="1"/>
    </xf>
    <xf numFmtId="0" fontId="15" fillId="15" borderId="37" xfId="2" applyFont="1" applyFill="1" applyBorder="1" applyAlignment="1">
      <alignment horizontal="center" vertical="center" wrapText="1"/>
    </xf>
    <xf numFmtId="0" fontId="15" fillId="15" borderId="41" xfId="2" applyFont="1" applyFill="1" applyBorder="1" applyAlignment="1">
      <alignment horizontal="center" vertical="center" wrapText="1"/>
    </xf>
    <xf numFmtId="0" fontId="15" fillId="15" borderId="46" xfId="2" applyFont="1" applyFill="1" applyBorder="1" applyAlignment="1">
      <alignment horizontal="center" vertical="center" wrapText="1"/>
    </xf>
    <xf numFmtId="0" fontId="8" fillId="5" borderId="30" xfId="1" applyFont="1" applyFill="1" applyBorder="1" applyAlignment="1">
      <alignment horizontal="left" vertical="center" wrapText="1"/>
    </xf>
    <xf numFmtId="0" fontId="8" fillId="5" borderId="32" xfId="1" applyFont="1" applyFill="1" applyBorder="1" applyAlignment="1">
      <alignment horizontal="left" vertical="center" wrapText="1"/>
    </xf>
    <xf numFmtId="14" fontId="6" fillId="2" borderId="82" xfId="1" applyNumberFormat="1" applyFont="1" applyFill="1" applyBorder="1" applyAlignment="1">
      <alignment horizontal="center" vertical="center"/>
    </xf>
    <xf numFmtId="14" fontId="6" fillId="2" borderId="83" xfId="1" applyNumberFormat="1" applyFont="1" applyFill="1" applyBorder="1" applyAlignment="1">
      <alignment horizontal="center" vertical="center"/>
    </xf>
    <xf numFmtId="14" fontId="6" fillId="2" borderId="84" xfId="1" applyNumberFormat="1" applyFont="1" applyFill="1" applyBorder="1" applyAlignment="1">
      <alignment horizontal="center" vertical="center"/>
    </xf>
    <xf numFmtId="0" fontId="1" fillId="3" borderId="85" xfId="1" applyFont="1" applyFill="1" applyBorder="1" applyAlignment="1">
      <alignment horizontal="center" vertical="center"/>
    </xf>
    <xf numFmtId="0" fontId="1" fillId="3" borderId="83" xfId="1" applyFont="1" applyFill="1" applyBorder="1" applyAlignment="1">
      <alignment horizontal="center" vertical="center"/>
    </xf>
    <xf numFmtId="0" fontId="1" fillId="3" borderId="84" xfId="1" applyFont="1" applyFill="1" applyBorder="1" applyAlignment="1">
      <alignment horizontal="center" vertical="center"/>
    </xf>
    <xf numFmtId="0" fontId="12" fillId="2" borderId="64" xfId="1" applyFont="1" applyFill="1" applyBorder="1" applyAlignment="1">
      <alignment vertical="center"/>
    </xf>
    <xf numFmtId="0" fontId="12" fillId="2" borderId="65" xfId="1" applyFont="1" applyFill="1" applyBorder="1" applyAlignment="1">
      <alignment vertical="center"/>
    </xf>
    <xf numFmtId="0" fontId="12" fillId="2" borderId="66" xfId="1" applyFont="1" applyFill="1" applyBorder="1" applyAlignment="1">
      <alignment vertical="center"/>
    </xf>
    <xf numFmtId="0" fontId="12" fillId="2" borderId="86" xfId="1" applyFont="1" applyFill="1" applyBorder="1" applyAlignment="1">
      <alignment vertical="center" wrapText="1"/>
    </xf>
    <xf numFmtId="0" fontId="12" fillId="2" borderId="87" xfId="1" applyFont="1" applyFill="1" applyBorder="1" applyAlignment="1">
      <alignment vertical="center"/>
    </xf>
    <xf numFmtId="0" fontId="12" fillId="2" borderId="88" xfId="1" applyFont="1" applyFill="1" applyBorder="1" applyAlignment="1">
      <alignment vertical="center"/>
    </xf>
    <xf numFmtId="0" fontId="12" fillId="2" borderId="89" xfId="1" applyFont="1" applyFill="1" applyBorder="1" applyAlignment="1">
      <alignment vertical="center" wrapText="1"/>
    </xf>
    <xf numFmtId="0" fontId="12" fillId="2" borderId="90" xfId="1" applyFont="1" applyFill="1" applyBorder="1" applyAlignment="1">
      <alignment vertical="center"/>
    </xf>
    <xf numFmtId="0" fontId="12" fillId="2" borderId="91" xfId="1" applyFont="1" applyFill="1" applyBorder="1" applyAlignment="1">
      <alignment vertical="center"/>
    </xf>
    <xf numFmtId="0" fontId="1" fillId="2" borderId="29" xfId="1" applyFont="1" applyFill="1" applyBorder="1" applyAlignment="1">
      <alignment horizontal="center" vertical="center"/>
    </xf>
    <xf numFmtId="0" fontId="12" fillId="5" borderId="49" xfId="1" applyFont="1" applyFill="1" applyBorder="1" applyAlignment="1">
      <alignment horizontal="left" vertical="center" wrapText="1"/>
    </xf>
    <xf numFmtId="0" fontId="12" fillId="5" borderId="70" xfId="1" applyFont="1" applyFill="1" applyBorder="1" applyAlignment="1">
      <alignment horizontal="left" vertical="center" wrapText="1"/>
    </xf>
    <xf numFmtId="0" fontId="1" fillId="2" borderId="19" xfId="1" applyFont="1" applyFill="1" applyBorder="1" applyAlignment="1">
      <alignment horizontal="center" vertical="center"/>
    </xf>
    <xf numFmtId="0" fontId="1" fillId="2" borderId="20" xfId="1" applyFont="1" applyFill="1" applyBorder="1" applyAlignment="1">
      <alignment horizontal="center" vertical="center"/>
    </xf>
    <xf numFmtId="0" fontId="1" fillId="2" borderId="21" xfId="1" applyFont="1" applyFill="1" applyBorder="1" applyAlignment="1">
      <alignment horizontal="center" vertical="center"/>
    </xf>
    <xf numFmtId="0" fontId="6" fillId="2" borderId="58" xfId="1" applyFont="1" applyFill="1" applyBorder="1" applyAlignment="1">
      <alignment horizontal="left" vertical="center"/>
    </xf>
    <xf numFmtId="0" fontId="6" fillId="2" borderId="48" xfId="1" applyFont="1" applyFill="1" applyBorder="1" applyAlignment="1">
      <alignment horizontal="left" vertical="center"/>
    </xf>
    <xf numFmtId="14" fontId="6" fillId="2" borderId="76" xfId="1" applyNumberFormat="1" applyFont="1" applyFill="1" applyBorder="1" applyAlignment="1">
      <alignment horizontal="center" vertical="center"/>
    </xf>
    <xf numFmtId="14" fontId="6" fillId="2" borderId="71" xfId="1" applyNumberFormat="1" applyFont="1" applyFill="1" applyBorder="1" applyAlignment="1">
      <alignment horizontal="center" vertical="center"/>
    </xf>
    <xf numFmtId="0" fontId="8" fillId="2" borderId="76" xfId="1" applyFont="1" applyFill="1" applyBorder="1" applyAlignment="1">
      <alignment horizontal="left" vertical="center" wrapText="1"/>
    </xf>
    <xf numFmtId="0" fontId="8" fillId="2" borderId="71" xfId="1" applyFont="1" applyFill="1" applyBorder="1" applyAlignment="1">
      <alignment horizontal="left" vertical="center" wrapText="1"/>
    </xf>
    <xf numFmtId="0" fontId="1" fillId="4" borderId="70" xfId="1" applyFont="1" applyFill="1" applyBorder="1" applyAlignment="1">
      <alignment horizontal="center" vertical="center"/>
    </xf>
    <xf numFmtId="0" fontId="1" fillId="4" borderId="76" xfId="1" applyFont="1" applyFill="1" applyBorder="1" applyAlignment="1">
      <alignment horizontal="center" vertical="center"/>
    </xf>
    <xf numFmtId="0" fontId="1" fillId="4" borderId="71" xfId="1" applyFont="1" applyFill="1" applyBorder="1" applyAlignment="1">
      <alignment horizontal="center" vertical="center"/>
    </xf>
    <xf numFmtId="0" fontId="12" fillId="3" borderId="76" xfId="1" applyFont="1" applyFill="1" applyBorder="1" applyAlignment="1">
      <alignment vertical="center"/>
    </xf>
    <xf numFmtId="0" fontId="12" fillId="3" borderId="71" xfId="1" applyFont="1" applyFill="1" applyBorder="1" applyAlignment="1">
      <alignment vertical="center"/>
    </xf>
    <xf numFmtId="0" fontId="12" fillId="3" borderId="76" xfId="1" applyFont="1" applyFill="1" applyBorder="1" applyAlignment="1">
      <alignment vertical="center" wrapText="1"/>
    </xf>
    <xf numFmtId="0" fontId="12" fillId="3" borderId="71" xfId="1" applyFont="1" applyFill="1" applyBorder="1" applyAlignment="1">
      <alignment vertical="center" wrapText="1"/>
    </xf>
    <xf numFmtId="0" fontId="13" fillId="2" borderId="16" xfId="1" applyFont="1" applyFill="1" applyBorder="1" applyAlignment="1">
      <alignment horizontal="left" vertical="top" wrapText="1"/>
    </xf>
    <xf numFmtId="0" fontId="13" fillId="2" borderId="18" xfId="1" applyFont="1" applyFill="1" applyBorder="1" applyAlignment="1">
      <alignment horizontal="left" vertical="top" wrapText="1"/>
    </xf>
    <xf numFmtId="0" fontId="1" fillId="3" borderId="20" xfId="1" applyFont="1" applyFill="1" applyBorder="1" applyAlignment="1">
      <alignment horizontal="center" vertical="center"/>
    </xf>
    <xf numFmtId="0" fontId="12" fillId="3" borderId="94" xfId="1" applyFont="1" applyFill="1" applyBorder="1" applyAlignment="1">
      <alignment vertical="center" wrapText="1"/>
    </xf>
    <xf numFmtId="0" fontId="12" fillId="3" borderId="95" xfId="1" applyFont="1" applyFill="1" applyBorder="1" applyAlignment="1">
      <alignment vertical="center"/>
    </xf>
    <xf numFmtId="0" fontId="12" fillId="3" borderId="96" xfId="1" applyFont="1" applyFill="1" applyBorder="1" applyAlignment="1">
      <alignment vertical="center"/>
    </xf>
    <xf numFmtId="0" fontId="12" fillId="5" borderId="70" xfId="1" applyFont="1" applyFill="1" applyBorder="1" applyAlignment="1">
      <alignment horizontal="center" vertical="center" wrapText="1"/>
    </xf>
    <xf numFmtId="0" fontId="12" fillId="5" borderId="4" xfId="1" applyFont="1" applyFill="1" applyBorder="1" applyAlignment="1">
      <alignment horizontal="left" vertical="center" wrapText="1"/>
    </xf>
    <xf numFmtId="0" fontId="1" fillId="2" borderId="3" xfId="1" applyFont="1" applyFill="1" applyBorder="1" applyAlignment="1">
      <alignment horizontal="center" vertical="center"/>
    </xf>
    <xf numFmtId="0" fontId="1" fillId="2" borderId="14" xfId="1" applyFont="1" applyFill="1" applyBorder="1" applyAlignment="1">
      <alignment horizontal="center" vertical="center"/>
    </xf>
    <xf numFmtId="0" fontId="1" fillId="2" borderId="15" xfId="1" applyFont="1" applyFill="1" applyBorder="1" applyAlignment="1">
      <alignment horizontal="center" vertical="center"/>
    </xf>
    <xf numFmtId="0" fontId="1" fillId="2" borderId="73" xfId="1" applyFont="1" applyFill="1" applyBorder="1" applyAlignment="1">
      <alignment horizontal="left" vertical="center"/>
    </xf>
    <xf numFmtId="0" fontId="1" fillId="2" borderId="83" xfId="1" applyFont="1" applyFill="1" applyBorder="1" applyAlignment="1">
      <alignment horizontal="left" vertical="center"/>
    </xf>
    <xf numFmtId="0" fontId="1" fillId="2" borderId="84" xfId="1" applyFont="1" applyFill="1" applyBorder="1" applyAlignment="1">
      <alignment horizontal="left" vertical="center"/>
    </xf>
    <xf numFmtId="0" fontId="8" fillId="2" borderId="16" xfId="1" applyFont="1" applyFill="1" applyBorder="1" applyAlignment="1">
      <alignment horizontal="center" vertical="center" wrapText="1"/>
    </xf>
    <xf numFmtId="0" fontId="8" fillId="2" borderId="18" xfId="1" applyFont="1" applyFill="1" applyBorder="1" applyAlignment="1">
      <alignment horizontal="center" vertical="center" wrapText="1"/>
    </xf>
    <xf numFmtId="0" fontId="1" fillId="4" borderId="6" xfId="1" applyFont="1" applyFill="1" applyBorder="1" applyAlignment="1">
      <alignment horizontal="center" vertical="center"/>
    </xf>
    <xf numFmtId="0" fontId="1" fillId="4" borderId="7" xfId="1" applyFont="1" applyFill="1" applyBorder="1" applyAlignment="1">
      <alignment horizontal="center" vertical="center"/>
    </xf>
    <xf numFmtId="0" fontId="1" fillId="4" borderId="8" xfId="1" applyFont="1" applyFill="1" applyBorder="1" applyAlignment="1">
      <alignment horizontal="center" vertical="center"/>
    </xf>
    <xf numFmtId="0" fontId="12" fillId="3" borderId="9" xfId="1" applyFont="1" applyFill="1" applyBorder="1" applyAlignment="1">
      <alignment vertical="center"/>
    </xf>
    <xf numFmtId="0" fontId="12" fillId="3" borderId="10" xfId="1" applyFont="1" applyFill="1" applyBorder="1" applyAlignment="1">
      <alignment vertical="center"/>
    </xf>
    <xf numFmtId="0" fontId="12" fillId="3" borderId="12" xfId="1" applyFont="1" applyFill="1" applyBorder="1" applyAlignment="1">
      <alignment vertical="center"/>
    </xf>
    <xf numFmtId="0" fontId="1" fillId="2" borderId="70" xfId="1" applyFont="1" applyFill="1" applyBorder="1" applyAlignment="1">
      <alignment horizontal="center" vertical="center" wrapText="1"/>
    </xf>
    <xf numFmtId="0" fontId="12" fillId="3" borderId="94" xfId="1" applyFont="1" applyFill="1" applyBorder="1" applyAlignment="1">
      <alignment vertical="center"/>
    </xf>
    <xf numFmtId="0" fontId="12" fillId="3" borderId="95" xfId="1" applyFont="1" applyFill="1" applyBorder="1" applyAlignment="1">
      <alignment vertical="center" wrapText="1"/>
    </xf>
    <xf numFmtId="0" fontId="12" fillId="3" borderId="96" xfId="1" applyFont="1" applyFill="1" applyBorder="1" applyAlignment="1">
      <alignment vertical="center" wrapText="1"/>
    </xf>
    <xf numFmtId="0" fontId="13" fillId="3" borderId="99" xfId="1" applyFont="1" applyFill="1" applyBorder="1" applyAlignment="1">
      <alignment horizontal="left" vertical="center" wrapText="1"/>
    </xf>
    <xf numFmtId="0" fontId="13" fillId="3" borderId="100" xfId="1" applyFont="1" applyFill="1" applyBorder="1" applyAlignment="1">
      <alignment horizontal="left" vertical="center" wrapText="1"/>
    </xf>
    <xf numFmtId="0" fontId="13" fillId="3" borderId="101" xfId="1" applyFont="1" applyFill="1" applyBorder="1" applyAlignment="1">
      <alignment horizontal="left" vertical="center" wrapText="1"/>
    </xf>
    <xf numFmtId="0" fontId="12" fillId="3" borderId="54" xfId="1" applyFont="1" applyFill="1" applyBorder="1" applyAlignment="1">
      <alignment vertical="center"/>
    </xf>
    <xf numFmtId="0" fontId="12" fillId="3" borderId="53" xfId="1" applyFont="1" applyFill="1" applyBorder="1" applyAlignment="1">
      <alignment vertical="center"/>
    </xf>
    <xf numFmtId="0" fontId="12" fillId="3" borderId="13" xfId="1" applyFont="1" applyFill="1" applyBorder="1" applyAlignment="1">
      <alignment vertical="center"/>
    </xf>
    <xf numFmtId="0" fontId="1" fillId="2" borderId="35" xfId="1" applyFont="1" applyFill="1" applyBorder="1" applyAlignment="1">
      <alignment horizontal="center" vertical="center" wrapText="1"/>
    </xf>
    <xf numFmtId="0" fontId="1" fillId="2" borderId="34" xfId="1" applyFont="1" applyFill="1" applyBorder="1" applyAlignment="1">
      <alignment horizontal="center" vertical="center" wrapText="1"/>
    </xf>
    <xf numFmtId="0" fontId="1" fillId="2" borderId="49" xfId="1" applyFont="1" applyFill="1" applyBorder="1" applyAlignment="1">
      <alignment horizontal="center" vertical="center" wrapText="1"/>
    </xf>
    <xf numFmtId="0" fontId="136" fillId="31" borderId="106" xfId="1" applyFont="1" applyFill="1" applyBorder="1" applyAlignment="1">
      <alignment horizontal="center" vertical="center" wrapText="1"/>
    </xf>
    <xf numFmtId="0" fontId="136" fillId="31" borderId="74" xfId="1" applyFont="1" applyFill="1" applyBorder="1" applyAlignment="1">
      <alignment horizontal="center" vertical="center" wrapText="1"/>
    </xf>
    <xf numFmtId="0" fontId="136" fillId="31" borderId="75" xfId="1" applyFont="1" applyFill="1" applyBorder="1" applyAlignment="1">
      <alignment horizontal="center" vertical="center" wrapText="1"/>
    </xf>
    <xf numFmtId="0" fontId="136" fillId="31" borderId="54" xfId="1" applyFont="1" applyFill="1" applyBorder="1" applyAlignment="1">
      <alignment horizontal="center" vertical="center" wrapText="1"/>
    </xf>
    <xf numFmtId="0" fontId="136" fillId="31" borderId="53" xfId="1" applyFont="1" applyFill="1" applyBorder="1" applyAlignment="1">
      <alignment horizontal="center" vertical="center" wrapText="1"/>
    </xf>
    <xf numFmtId="0" fontId="136" fillId="31" borderId="13" xfId="1" applyFont="1" applyFill="1" applyBorder="1" applyAlignment="1">
      <alignment horizontal="center" vertical="center" wrapText="1"/>
    </xf>
    <xf numFmtId="9" fontId="20" fillId="6" borderId="104" xfId="1" applyNumberFormat="1" applyFont="1" applyFill="1" applyBorder="1" applyAlignment="1">
      <alignment horizontal="center" vertical="center" wrapText="1"/>
    </xf>
    <xf numFmtId="9" fontId="20" fillId="6" borderId="105" xfId="1" applyNumberFormat="1" applyFont="1" applyFill="1" applyBorder="1" applyAlignment="1">
      <alignment horizontal="center" vertical="center" wrapText="1"/>
    </xf>
    <xf numFmtId="9" fontId="20" fillId="34" borderId="105" xfId="1" applyNumberFormat="1" applyFont="1" applyFill="1" applyBorder="1" applyAlignment="1">
      <alignment horizontal="center" vertical="center" wrapText="1"/>
    </xf>
    <xf numFmtId="9" fontId="20" fillId="6" borderId="116" xfId="1" applyNumberFormat="1" applyFont="1" applyFill="1" applyBorder="1" applyAlignment="1">
      <alignment horizontal="center" vertical="center" wrapText="1"/>
    </xf>
    <xf numFmtId="9" fontId="20" fillId="6" borderId="108" xfId="1" applyNumberFormat="1" applyFont="1" applyFill="1" applyBorder="1" applyAlignment="1">
      <alignment horizontal="center" vertical="center" wrapText="1"/>
    </xf>
    <xf numFmtId="9" fontId="20" fillId="3" borderId="108" xfId="1" applyNumberFormat="1" applyFont="1" applyFill="1" applyBorder="1" applyAlignment="1">
      <alignment horizontal="center" vertical="center" wrapText="1"/>
    </xf>
    <xf numFmtId="9" fontId="20" fillId="6" borderId="4" xfId="1" applyNumberFormat="1" applyFont="1" applyFill="1" applyBorder="1" applyAlignment="1">
      <alignment horizontal="center" vertical="center" wrapText="1"/>
    </xf>
    <xf numFmtId="9" fontId="20" fillId="6" borderId="16" xfId="1" applyNumberFormat="1" applyFont="1" applyFill="1" applyBorder="1" applyAlignment="1">
      <alignment horizontal="center" vertical="center" wrapText="1"/>
    </xf>
    <xf numFmtId="9" fontId="20" fillId="3" borderId="16" xfId="1" applyNumberFormat="1" applyFont="1" applyFill="1" applyBorder="1" applyAlignment="1">
      <alignment horizontal="center" vertical="center" wrapText="1"/>
    </xf>
    <xf numFmtId="0" fontId="24" fillId="0" borderId="105" xfId="1" applyFont="1" applyBorder="1" applyAlignment="1">
      <alignment horizontal="left" vertical="center" wrapText="1"/>
    </xf>
    <xf numFmtId="0" fontId="24" fillId="0" borderId="107" xfId="1" applyFont="1" applyBorder="1" applyAlignment="1">
      <alignment horizontal="left" vertical="center" wrapText="1"/>
    </xf>
    <xf numFmtId="0" fontId="25" fillId="3" borderId="16" xfId="0" applyFont="1" applyFill="1" applyBorder="1" applyAlignment="1">
      <alignment horizontal="left" vertical="center" wrapText="1"/>
    </xf>
    <xf numFmtId="0" fontId="25" fillId="3" borderId="18" xfId="0" applyFont="1" applyFill="1" applyBorder="1" applyAlignment="1">
      <alignment horizontal="left" vertical="center" wrapText="1"/>
    </xf>
    <xf numFmtId="0" fontId="50" fillId="66" borderId="106" xfId="0" applyFont="1" applyFill="1" applyBorder="1" applyAlignment="1">
      <alignment horizontal="left" vertical="center" wrapText="1"/>
    </xf>
    <xf numFmtId="0" fontId="50" fillId="66" borderId="74" xfId="0" applyFont="1" applyFill="1" applyBorder="1" applyAlignment="1">
      <alignment horizontal="left" vertical="center" wrapText="1"/>
    </xf>
    <xf numFmtId="0" fontId="50" fillId="66" borderId="103" xfId="0" applyFont="1" applyFill="1" applyBorder="1" applyAlignment="1">
      <alignment horizontal="left" vertical="center" wrapText="1"/>
    </xf>
    <xf numFmtId="0" fontId="138" fillId="67" borderId="59" xfId="0" applyFont="1" applyFill="1" applyBorder="1" applyAlignment="1">
      <alignment horizontal="center" vertical="center" wrapText="1"/>
    </xf>
    <xf numFmtId="0" fontId="138" fillId="67" borderId="63" xfId="0" applyFont="1" applyFill="1" applyBorder="1" applyAlignment="1">
      <alignment horizontal="center" vertical="center" wrapText="1"/>
    </xf>
    <xf numFmtId="0" fontId="138" fillId="67" borderId="62" xfId="0" applyFont="1" applyFill="1" applyBorder="1" applyAlignment="1">
      <alignment horizontal="center" vertical="center" wrapText="1"/>
    </xf>
    <xf numFmtId="0" fontId="138" fillId="67" borderId="106" xfId="0" applyFont="1" applyFill="1" applyBorder="1" applyAlignment="1">
      <alignment horizontal="center" vertical="center" wrapText="1"/>
    </xf>
    <xf numFmtId="0" fontId="138" fillId="67" borderId="74" xfId="0" applyFont="1" applyFill="1" applyBorder="1" applyAlignment="1">
      <alignment horizontal="center" vertical="center" wrapText="1"/>
    </xf>
    <xf numFmtId="0" fontId="138" fillId="67" borderId="75" xfId="0" applyFont="1" applyFill="1" applyBorder="1" applyAlignment="1">
      <alignment horizontal="center" vertical="center" wrapText="1"/>
    </xf>
    <xf numFmtId="0" fontId="138" fillId="67" borderId="54" xfId="0" applyFont="1" applyFill="1" applyBorder="1" applyAlignment="1">
      <alignment horizontal="center" vertical="center" wrapText="1"/>
    </xf>
    <xf numFmtId="0" fontId="138" fillId="67" borderId="53" xfId="0" applyFont="1" applyFill="1" applyBorder="1" applyAlignment="1">
      <alignment horizontal="center" vertical="center" wrapText="1"/>
    </xf>
    <xf numFmtId="0" fontId="138" fillId="67" borderId="13" xfId="0" applyFont="1" applyFill="1" applyBorder="1" applyAlignment="1">
      <alignment horizontal="center" vertical="center" wrapText="1"/>
    </xf>
    <xf numFmtId="0" fontId="50" fillId="66" borderId="206" xfId="0" applyFont="1" applyFill="1" applyBorder="1" applyAlignment="1">
      <alignment horizontal="left" vertical="center" wrapText="1"/>
    </xf>
    <xf numFmtId="0" fontId="50" fillId="66" borderId="204" xfId="0" applyFont="1" applyFill="1" applyBorder="1" applyAlignment="1">
      <alignment horizontal="left" vertical="center" wrapText="1"/>
    </xf>
    <xf numFmtId="0" fontId="50" fillId="66" borderId="207" xfId="0" applyFont="1" applyFill="1" applyBorder="1" applyAlignment="1">
      <alignment horizontal="left" vertical="center" wrapText="1"/>
    </xf>
    <xf numFmtId="0" fontId="32" fillId="34" borderId="105" xfId="1" applyFont="1" applyFill="1" applyBorder="1" applyAlignment="1">
      <alignment horizontal="center" vertical="center" wrapText="1"/>
    </xf>
    <xf numFmtId="0" fontId="32" fillId="34" borderId="107" xfId="1" applyFont="1" applyFill="1" applyBorder="1" applyAlignment="1">
      <alignment horizontal="center" vertical="center" wrapText="1"/>
    </xf>
    <xf numFmtId="0" fontId="50" fillId="66" borderId="206" xfId="0" applyFont="1" applyFill="1" applyBorder="1" applyAlignment="1">
      <alignment horizontal="center" vertical="center" wrapText="1"/>
    </xf>
    <xf numFmtId="0" fontId="50" fillId="66" borderId="204" xfId="0" applyFont="1" applyFill="1" applyBorder="1" applyAlignment="1">
      <alignment horizontal="center" vertical="center" wrapText="1"/>
    </xf>
    <xf numFmtId="0" fontId="50" fillId="66" borderId="207" xfId="0" applyFont="1" applyFill="1" applyBorder="1" applyAlignment="1">
      <alignment horizontal="center" vertical="center" wrapText="1"/>
    </xf>
    <xf numFmtId="0" fontId="50" fillId="66" borderId="202" xfId="0" applyFont="1" applyFill="1" applyBorder="1" applyAlignment="1">
      <alignment vertical="center" wrapText="1"/>
    </xf>
    <xf numFmtId="0" fontId="50" fillId="66" borderId="203" xfId="0" applyFont="1" applyFill="1" applyBorder="1" applyAlignment="1">
      <alignment vertical="center" wrapText="1"/>
    </xf>
    <xf numFmtId="0" fontId="50" fillId="66" borderId="202" xfId="0" applyFont="1" applyFill="1" applyBorder="1" applyAlignment="1">
      <alignment vertical="center"/>
    </xf>
    <xf numFmtId="0" fontId="50" fillId="66" borderId="211" xfId="0" applyFont="1" applyFill="1" applyBorder="1" applyAlignment="1">
      <alignment vertical="center"/>
    </xf>
    <xf numFmtId="0" fontId="50" fillId="66" borderId="203" xfId="0" applyFont="1" applyFill="1" applyBorder="1" applyAlignment="1">
      <alignment vertical="center"/>
    </xf>
    <xf numFmtId="9" fontId="20" fillId="6" borderId="126" xfId="1" applyNumberFormat="1" applyFont="1" applyFill="1" applyBorder="1" applyAlignment="1">
      <alignment horizontal="center" vertical="center" wrapText="1"/>
    </xf>
    <xf numFmtId="9" fontId="20" fillId="6" borderId="74" xfId="1" applyNumberFormat="1" applyFont="1" applyFill="1" applyBorder="1" applyAlignment="1">
      <alignment horizontal="center" vertical="center" wrapText="1"/>
    </xf>
    <xf numFmtId="9" fontId="20" fillId="6" borderId="103" xfId="1" applyNumberFormat="1" applyFont="1" applyFill="1" applyBorder="1" applyAlignment="1">
      <alignment horizontal="center" vertical="center" wrapText="1"/>
    </xf>
    <xf numFmtId="0" fontId="83" fillId="41" borderId="3" xfId="0" applyFont="1" applyFill="1" applyBorder="1" applyAlignment="1">
      <alignment horizontal="center" vertical="center" wrapText="1"/>
    </xf>
    <xf numFmtId="0" fontId="83" fillId="41" borderId="14" xfId="0" applyFont="1" applyFill="1" applyBorder="1" applyAlignment="1">
      <alignment horizontal="center" vertical="center" wrapText="1"/>
    </xf>
    <xf numFmtId="0" fontId="45" fillId="3" borderId="14" xfId="0" applyFont="1" applyFill="1" applyBorder="1" applyAlignment="1">
      <alignment horizontal="left" vertical="center" wrapText="1"/>
    </xf>
    <xf numFmtId="0" fontId="45" fillId="3" borderId="15" xfId="0" applyFont="1" applyFill="1" applyBorder="1" applyAlignment="1">
      <alignment horizontal="left" vertical="center" wrapText="1"/>
    </xf>
    <xf numFmtId="0" fontId="83" fillId="34" borderId="104" xfId="0" applyFont="1" applyFill="1" applyBorder="1" applyAlignment="1">
      <alignment horizontal="center" vertical="center" wrapText="1"/>
    </xf>
    <xf numFmtId="0" fontId="83" fillId="34" borderId="105" xfId="0" applyFont="1" applyFill="1" applyBorder="1" applyAlignment="1">
      <alignment horizontal="center" vertical="center" wrapText="1"/>
    </xf>
    <xf numFmtId="0" fontId="45" fillId="3" borderId="105" xfId="0" applyFont="1" applyFill="1" applyBorder="1" applyAlignment="1">
      <alignment horizontal="left" vertical="center" wrapText="1"/>
    </xf>
    <xf numFmtId="0" fontId="45" fillId="3" borderId="107" xfId="0" applyFont="1" applyFill="1" applyBorder="1" applyAlignment="1">
      <alignment horizontal="left" vertical="center" wrapText="1"/>
    </xf>
    <xf numFmtId="0" fontId="83" fillId="38" borderId="4" xfId="0" applyFont="1" applyFill="1" applyBorder="1" applyAlignment="1">
      <alignment horizontal="center" vertical="center" wrapText="1"/>
    </xf>
    <xf numFmtId="0" fontId="83" fillId="38" borderId="16" xfId="0" applyFont="1" applyFill="1" applyBorder="1" applyAlignment="1">
      <alignment horizontal="center" vertical="center" wrapText="1"/>
    </xf>
    <xf numFmtId="0" fontId="45" fillId="3" borderId="16" xfId="0" applyFont="1" applyFill="1" applyBorder="1" applyAlignment="1">
      <alignment horizontal="left" vertical="center" wrapText="1"/>
    </xf>
    <xf numFmtId="0" fontId="45" fillId="3" borderId="18" xfId="0" applyFont="1" applyFill="1" applyBorder="1" applyAlignment="1">
      <alignment horizontal="left" vertical="center" wrapText="1"/>
    </xf>
    <xf numFmtId="0" fontId="35" fillId="40" borderId="17" xfId="1" applyFont="1" applyFill="1" applyBorder="1" applyAlignment="1">
      <alignment horizontal="center" vertical="center"/>
    </xf>
    <xf numFmtId="0" fontId="35" fillId="40" borderId="0" xfId="1" applyFont="1" applyFill="1" applyAlignment="1">
      <alignment horizontal="center" vertical="center"/>
    </xf>
    <xf numFmtId="0" fontId="35" fillId="40" borderId="5" xfId="1" applyFont="1" applyFill="1" applyBorder="1" applyAlignment="1">
      <alignment horizontal="center" vertical="center"/>
    </xf>
    <xf numFmtId="0" fontId="88" fillId="34" borderId="105" xfId="3" applyFont="1" applyFill="1" applyBorder="1" applyAlignment="1" applyProtection="1">
      <alignment horizontal="center" vertical="center" wrapText="1"/>
      <protection locked="0"/>
    </xf>
    <xf numFmtId="0" fontId="88" fillId="34" borderId="107" xfId="3" applyFont="1" applyFill="1" applyBorder="1" applyAlignment="1" applyProtection="1">
      <alignment horizontal="center" vertical="center" wrapText="1"/>
      <protection locked="0"/>
    </xf>
    <xf numFmtId="0" fontId="65" fillId="34" borderId="104" xfId="4" applyFont="1" applyFill="1" applyBorder="1" applyAlignment="1" applyProtection="1">
      <alignment horizontal="center" vertical="center" wrapText="1"/>
      <protection locked="0"/>
    </xf>
    <xf numFmtId="0" fontId="65" fillId="34" borderId="105" xfId="4" applyFont="1" applyFill="1" applyBorder="1" applyAlignment="1" applyProtection="1">
      <alignment horizontal="center" vertical="center" wrapText="1"/>
      <protection locked="0"/>
    </xf>
    <xf numFmtId="0" fontId="65" fillId="34" borderId="74" xfId="4" applyFont="1" applyFill="1" applyBorder="1" applyAlignment="1" applyProtection="1">
      <alignment horizontal="center" vertical="center" wrapText="1"/>
      <protection locked="0"/>
    </xf>
    <xf numFmtId="0" fontId="65" fillId="34" borderId="75" xfId="4" applyFont="1" applyFill="1" applyBorder="1" applyAlignment="1" applyProtection="1">
      <alignment horizontal="center" vertical="center" wrapText="1"/>
      <protection locked="0"/>
    </xf>
    <xf numFmtId="0" fontId="39" fillId="38" borderId="104" xfId="4" applyFont="1" applyFill="1" applyBorder="1" applyAlignment="1" applyProtection="1">
      <alignment horizontal="center" vertical="center" wrapText="1"/>
      <protection locked="0"/>
    </xf>
    <xf numFmtId="0" fontId="39" fillId="38" borderId="105" xfId="4" applyFont="1" applyFill="1" applyBorder="1" applyAlignment="1" applyProtection="1">
      <alignment horizontal="center" vertical="center" wrapText="1"/>
      <protection locked="0"/>
    </xf>
    <xf numFmtId="0" fontId="39" fillId="38" borderId="108" xfId="4" applyFont="1" applyFill="1" applyBorder="1" applyAlignment="1" applyProtection="1">
      <alignment horizontal="center" vertical="center" wrapText="1"/>
      <protection locked="0"/>
    </xf>
    <xf numFmtId="0" fontId="79" fillId="38" borderId="111" xfId="4" applyFont="1" applyFill="1" applyBorder="1" applyAlignment="1" applyProtection="1">
      <alignment horizontal="center" vertical="center" wrapText="1"/>
      <protection locked="0"/>
    </xf>
    <xf numFmtId="0" fontId="79" fillId="38" borderId="113" xfId="4" applyFont="1" applyFill="1" applyBorder="1" applyAlignment="1" applyProtection="1">
      <alignment horizontal="center" vertical="center" wrapText="1"/>
      <protection locked="0"/>
    </xf>
    <xf numFmtId="0" fontId="68" fillId="36" borderId="106" xfId="4" applyFont="1" applyFill="1" applyBorder="1" applyAlignment="1" applyProtection="1">
      <alignment horizontal="left" vertical="center" wrapText="1"/>
      <protection locked="0"/>
    </xf>
    <xf numFmtId="0" fontId="68" fillId="36" borderId="74" xfId="4" applyFont="1" applyFill="1" applyBorder="1" applyAlignment="1" applyProtection="1">
      <alignment horizontal="left" vertical="center" wrapText="1"/>
      <protection locked="0"/>
    </xf>
    <xf numFmtId="0" fontId="68" fillId="36" borderId="54" xfId="4" applyFont="1" applyFill="1" applyBorder="1" applyAlignment="1" applyProtection="1">
      <alignment horizontal="left" vertical="center" wrapText="1"/>
      <protection locked="0"/>
    </xf>
    <xf numFmtId="0" fontId="68" fillId="36" borderId="53" xfId="4" applyFont="1" applyFill="1" applyBorder="1" applyAlignment="1" applyProtection="1">
      <alignment horizontal="left" vertical="center" wrapText="1"/>
      <protection locked="0"/>
    </xf>
    <xf numFmtId="0" fontId="82" fillId="49" borderId="3" xfId="0" applyFont="1" applyFill="1" applyBorder="1" applyAlignment="1">
      <alignment horizontal="center" vertical="center"/>
    </xf>
    <xf numFmtId="0" fontId="82" fillId="49" borderId="14" xfId="0" applyFont="1" applyFill="1" applyBorder="1" applyAlignment="1">
      <alignment horizontal="center" vertical="center"/>
    </xf>
    <xf numFmtId="0" fontId="82" fillId="49" borderId="15" xfId="0" applyFont="1" applyFill="1" applyBorder="1" applyAlignment="1">
      <alignment horizontal="center" vertical="center"/>
    </xf>
    <xf numFmtId="0" fontId="86" fillId="35" borderId="105" xfId="0" applyFont="1" applyFill="1" applyBorder="1" applyAlignment="1">
      <alignment horizontal="center" vertical="center"/>
    </xf>
    <xf numFmtId="0" fontId="86" fillId="35" borderId="107" xfId="0" applyFont="1" applyFill="1" applyBorder="1" applyAlignment="1">
      <alignment horizontal="center" vertical="center"/>
    </xf>
    <xf numFmtId="0" fontId="85" fillId="51" borderId="104" xfId="0" applyFont="1" applyFill="1" applyBorder="1" applyAlignment="1">
      <alignment horizontal="center" vertical="center"/>
    </xf>
    <xf numFmtId="0" fontId="85" fillId="51" borderId="105" xfId="0" applyFont="1" applyFill="1" applyBorder="1" applyAlignment="1">
      <alignment horizontal="center" vertical="center"/>
    </xf>
    <xf numFmtId="0" fontId="60" fillId="3" borderId="106" xfId="4" applyFont="1" applyFill="1" applyBorder="1" applyAlignment="1" applyProtection="1">
      <alignment horizontal="left" vertical="center" wrapText="1"/>
      <protection locked="0"/>
    </xf>
    <xf numFmtId="0" fontId="60" fillId="3" borderId="74" xfId="4" applyFont="1" applyFill="1" applyBorder="1" applyAlignment="1" applyProtection="1">
      <alignment horizontal="left" vertical="center" wrapText="1"/>
      <protection locked="0"/>
    </xf>
    <xf numFmtId="0" fontId="60" fillId="3" borderId="103" xfId="4" applyFont="1" applyFill="1" applyBorder="1" applyAlignment="1" applyProtection="1">
      <alignment horizontal="left" vertical="center" wrapText="1"/>
      <protection locked="0"/>
    </xf>
    <xf numFmtId="0" fontId="60" fillId="3" borderId="54" xfId="4" applyFont="1" applyFill="1" applyBorder="1" applyAlignment="1" applyProtection="1">
      <alignment horizontal="left" vertical="center" wrapText="1"/>
      <protection locked="0"/>
    </xf>
    <xf numFmtId="0" fontId="60" fillId="3" borderId="53" xfId="4" applyFont="1" applyFill="1" applyBorder="1" applyAlignment="1" applyProtection="1">
      <alignment horizontal="left" vertical="center" wrapText="1"/>
      <protection locked="0"/>
    </xf>
    <xf numFmtId="0" fontId="60" fillId="3" borderId="50" xfId="4" applyFont="1" applyFill="1" applyBorder="1" applyAlignment="1" applyProtection="1">
      <alignment horizontal="left" vertical="center" wrapText="1"/>
      <protection locked="0"/>
    </xf>
    <xf numFmtId="0" fontId="83" fillId="51" borderId="104" xfId="0" applyFont="1" applyFill="1" applyBorder="1" applyAlignment="1">
      <alignment horizontal="center" vertical="center" wrapText="1"/>
    </xf>
    <xf numFmtId="0" fontId="83" fillId="51" borderId="105" xfId="0" applyFont="1" applyFill="1" applyBorder="1" applyAlignment="1">
      <alignment horizontal="center" vertical="center" wrapText="1"/>
    </xf>
    <xf numFmtId="0" fontId="83" fillId="51" borderId="4" xfId="0" applyFont="1" applyFill="1" applyBorder="1" applyAlignment="1">
      <alignment horizontal="center" vertical="center" wrapText="1"/>
    </xf>
    <xf numFmtId="0" fontId="83" fillId="51" borderId="16" xfId="0" applyFont="1" applyFill="1" applyBorder="1" applyAlignment="1">
      <alignment horizontal="center" vertical="center" wrapText="1"/>
    </xf>
    <xf numFmtId="9" fontId="20" fillId="3" borderId="105" xfId="1" applyNumberFormat="1" applyFont="1" applyFill="1" applyBorder="1" applyAlignment="1">
      <alignment horizontal="center" vertical="center" wrapText="1"/>
    </xf>
    <xf numFmtId="9" fontId="20" fillId="34" borderId="106" xfId="1" applyNumberFormat="1" applyFont="1" applyFill="1" applyBorder="1" applyAlignment="1">
      <alignment horizontal="center" vertical="center" wrapText="1"/>
    </xf>
    <xf numFmtId="9" fontId="20" fillId="34" borderId="74" xfId="1" applyNumberFormat="1" applyFont="1" applyFill="1" applyBorder="1" applyAlignment="1">
      <alignment horizontal="center" vertical="center" wrapText="1"/>
    </xf>
    <xf numFmtId="9" fontId="20" fillId="34" borderId="103" xfId="1" applyNumberFormat="1" applyFont="1" applyFill="1" applyBorder="1" applyAlignment="1">
      <alignment horizontal="center" vertical="center" wrapText="1"/>
    </xf>
    <xf numFmtId="0" fontId="24" fillId="2" borderId="106" xfId="1" applyFont="1" applyFill="1" applyBorder="1" applyAlignment="1">
      <alignment horizontal="left" vertical="center" wrapText="1"/>
    </xf>
    <xf numFmtId="0" fontId="24" fillId="2" borderId="74" xfId="1" applyFont="1" applyFill="1" applyBorder="1" applyAlignment="1">
      <alignment horizontal="left" vertical="center" wrapText="1"/>
    </xf>
    <xf numFmtId="0" fontId="24" fillId="2" borderId="103" xfId="1" applyFont="1" applyFill="1" applyBorder="1" applyAlignment="1">
      <alignment horizontal="left" vertical="center" wrapText="1"/>
    </xf>
    <xf numFmtId="0" fontId="53" fillId="44" borderId="118" xfId="0" applyFont="1" applyFill="1" applyBorder="1" applyAlignment="1">
      <alignment horizontal="center" vertical="center" wrapText="1"/>
    </xf>
    <xf numFmtId="0" fontId="53" fillId="44" borderId="111" xfId="0" applyFont="1" applyFill="1" applyBorder="1" applyAlignment="1">
      <alignment horizontal="center" vertical="center" wrapText="1"/>
    </xf>
    <xf numFmtId="0" fontId="53" fillId="44" borderId="109" xfId="0" applyFont="1" applyFill="1" applyBorder="1" applyAlignment="1">
      <alignment horizontal="center" vertical="center" wrapText="1"/>
    </xf>
    <xf numFmtId="0" fontId="53" fillId="44" borderId="119" xfId="0" applyFont="1" applyFill="1" applyBorder="1" applyAlignment="1">
      <alignment horizontal="center" vertical="center" wrapText="1"/>
    </xf>
    <xf numFmtId="0" fontId="53" fillId="44" borderId="63" xfId="0" applyFont="1" applyFill="1" applyBorder="1" applyAlignment="1">
      <alignment horizontal="center" vertical="center" wrapText="1"/>
    </xf>
    <xf numFmtId="0" fontId="53" fillId="44" borderId="68" xfId="0" applyFont="1" applyFill="1" applyBorder="1" applyAlignment="1">
      <alignment horizontal="center" vertical="center" wrapText="1"/>
    </xf>
    <xf numFmtId="0" fontId="31" fillId="2" borderId="106" xfId="1" applyFont="1" applyFill="1" applyBorder="1" applyAlignment="1">
      <alignment horizontal="left" vertical="center" wrapText="1"/>
    </xf>
    <xf numFmtId="0" fontId="31" fillId="2" borderId="74" xfId="1" applyFont="1" applyFill="1" applyBorder="1" applyAlignment="1">
      <alignment horizontal="left" vertical="center" wrapText="1"/>
    </xf>
    <xf numFmtId="0" fontId="31" fillId="2" borderId="103" xfId="1" applyFont="1" applyFill="1" applyBorder="1" applyAlignment="1">
      <alignment horizontal="left" vertical="center" wrapText="1"/>
    </xf>
    <xf numFmtId="0" fontId="31" fillId="2" borderId="112" xfId="1" applyFont="1" applyFill="1" applyBorder="1" applyAlignment="1">
      <alignment horizontal="left" vertical="center" wrapText="1"/>
    </xf>
    <xf numFmtId="0" fontId="31" fillId="2" borderId="111" xfId="1" applyFont="1" applyFill="1" applyBorder="1" applyAlignment="1">
      <alignment horizontal="left" vertical="center" wrapText="1"/>
    </xf>
    <xf numFmtId="0" fontId="31" fillId="2" borderId="109" xfId="1" applyFont="1" applyFill="1" applyBorder="1" applyAlignment="1">
      <alignment horizontal="left" vertical="center" wrapText="1"/>
    </xf>
    <xf numFmtId="0" fontId="31" fillId="2" borderId="59" xfId="1" applyFont="1" applyFill="1" applyBorder="1" applyAlignment="1">
      <alignment horizontal="left" vertical="center" wrapText="1"/>
    </xf>
    <xf numFmtId="0" fontId="31" fillId="2" borderId="63" xfId="1" applyFont="1" applyFill="1" applyBorder="1" applyAlignment="1">
      <alignment horizontal="left" vertical="center" wrapText="1"/>
    </xf>
    <xf numFmtId="0" fontId="31" fillId="2" borderId="68" xfId="1" applyFont="1" applyFill="1" applyBorder="1" applyAlignment="1">
      <alignment horizontal="left" vertical="center" wrapText="1"/>
    </xf>
    <xf numFmtId="0" fontId="66" fillId="35" borderId="105" xfId="4" applyFont="1" applyFill="1" applyBorder="1" applyAlignment="1" applyProtection="1">
      <alignment horizontal="center" vertical="center" wrapText="1"/>
      <protection locked="0"/>
    </xf>
    <xf numFmtId="0" fontId="31" fillId="0" borderId="105" xfId="1" applyFont="1" applyBorder="1" applyAlignment="1">
      <alignment vertical="center" wrapText="1"/>
    </xf>
    <xf numFmtId="0" fontId="21" fillId="0" borderId="16" xfId="1" applyFont="1" applyBorder="1" applyAlignment="1">
      <alignment horizontal="center" vertical="center" wrapText="1"/>
    </xf>
    <xf numFmtId="0" fontId="32" fillId="33" borderId="104" xfId="1" applyFont="1" applyFill="1" applyBorder="1" applyAlignment="1">
      <alignment horizontal="center" vertical="center" wrapText="1"/>
    </xf>
    <xf numFmtId="0" fontId="32" fillId="33" borderId="105" xfId="1" applyFont="1" applyFill="1" applyBorder="1" applyAlignment="1">
      <alignment horizontal="center" vertical="center" wrapText="1"/>
    </xf>
    <xf numFmtId="0" fontId="31" fillId="35" borderId="106" xfId="1" applyFont="1" applyFill="1" applyBorder="1" applyAlignment="1">
      <alignment horizontal="left" vertical="center" wrapText="1"/>
    </xf>
    <xf numFmtId="0" fontId="31" fillId="35" borderId="103" xfId="1" applyFont="1" applyFill="1" applyBorder="1" applyAlignment="1">
      <alignment horizontal="left" vertical="center"/>
    </xf>
    <xf numFmtId="0" fontId="50" fillId="66" borderId="208" xfId="0" applyFont="1" applyFill="1" applyBorder="1" applyAlignment="1">
      <alignment horizontal="left" vertical="center" wrapText="1"/>
    </xf>
    <xf numFmtId="0" fontId="50" fillId="66" borderId="210" xfId="0" applyFont="1" applyFill="1" applyBorder="1" applyAlignment="1">
      <alignment horizontal="left" vertical="center" wrapText="1"/>
    </xf>
    <xf numFmtId="0" fontId="50" fillId="66" borderId="208" xfId="0" applyFont="1" applyFill="1" applyBorder="1" applyAlignment="1">
      <alignment horizontal="left" vertical="center"/>
    </xf>
    <xf numFmtId="0" fontId="50" fillId="66" borderId="209" xfId="0" applyFont="1" applyFill="1" applyBorder="1" applyAlignment="1">
      <alignment horizontal="left" vertical="center"/>
    </xf>
    <xf numFmtId="0" fontId="50" fillId="66" borderId="210" xfId="0" applyFont="1" applyFill="1" applyBorder="1" applyAlignment="1">
      <alignment horizontal="left" vertical="center"/>
    </xf>
    <xf numFmtId="0" fontId="50" fillId="66" borderId="208" xfId="0" applyFont="1" applyFill="1" applyBorder="1" applyAlignment="1">
      <alignment vertical="center" wrapText="1"/>
    </xf>
    <xf numFmtId="0" fontId="50" fillId="66" borderId="210" xfId="0" applyFont="1" applyFill="1" applyBorder="1" applyAlignment="1">
      <alignment vertical="center" wrapText="1"/>
    </xf>
    <xf numFmtId="0" fontId="50" fillId="66" borderId="209" xfId="0" applyFont="1" applyFill="1" applyBorder="1" applyAlignment="1">
      <alignment vertical="center" wrapText="1"/>
    </xf>
    <xf numFmtId="9" fontId="20" fillId="6" borderId="106" xfId="1" applyNumberFormat="1" applyFont="1" applyFill="1" applyBorder="1" applyAlignment="1">
      <alignment horizontal="center" vertical="center" wrapText="1"/>
    </xf>
    <xf numFmtId="0" fontId="50" fillId="66" borderId="106" xfId="0" applyFont="1" applyFill="1" applyBorder="1" applyAlignment="1">
      <alignment horizontal="left" vertical="center"/>
    </xf>
    <xf numFmtId="0" fontId="50" fillId="66" borderId="74" xfId="0" applyFont="1" applyFill="1" applyBorder="1" applyAlignment="1">
      <alignment horizontal="left" vertical="center"/>
    </xf>
    <xf numFmtId="0" fontId="50" fillId="66" borderId="103" xfId="0" applyFont="1" applyFill="1" applyBorder="1" applyAlignment="1">
      <alignment horizontal="left" vertical="center"/>
    </xf>
    <xf numFmtId="0" fontId="31" fillId="35" borderId="105" xfId="1" applyFont="1" applyFill="1" applyBorder="1" applyAlignment="1">
      <alignment horizontal="left" vertical="center" wrapText="1"/>
    </xf>
    <xf numFmtId="0" fontId="51" fillId="32" borderId="104" xfId="1" applyFont="1" applyFill="1" applyBorder="1" applyAlignment="1">
      <alignment horizontal="center" vertical="center" wrapText="1"/>
    </xf>
    <xf numFmtId="0" fontId="51" fillId="32" borderId="105" xfId="1" applyFont="1" applyFill="1" applyBorder="1" applyAlignment="1">
      <alignment horizontal="center" vertical="center" wrapText="1"/>
    </xf>
    <xf numFmtId="0" fontId="28" fillId="32" borderId="3" xfId="1" applyFont="1" applyFill="1" applyBorder="1" applyAlignment="1">
      <alignment horizontal="center" vertical="center" wrapText="1"/>
    </xf>
    <xf numFmtId="0" fontId="28" fillId="32" borderId="14" xfId="1" applyFont="1" applyFill="1" applyBorder="1" applyAlignment="1">
      <alignment horizontal="center" vertical="center" wrapText="1"/>
    </xf>
    <xf numFmtId="0" fontId="24" fillId="3" borderId="14" xfId="1" applyFont="1" applyFill="1" applyBorder="1" applyAlignment="1">
      <alignment horizontal="left" vertical="center" wrapText="1"/>
    </xf>
    <xf numFmtId="0" fontId="24" fillId="3" borderId="15" xfId="1" applyFont="1" applyFill="1" applyBorder="1" applyAlignment="1">
      <alignment horizontal="left" vertical="center" wrapText="1"/>
    </xf>
    <xf numFmtId="0" fontId="21" fillId="3" borderId="105" xfId="1" applyFont="1" applyFill="1" applyBorder="1" applyAlignment="1">
      <alignment horizontal="center" vertical="center"/>
    </xf>
    <xf numFmtId="0" fontId="24" fillId="3" borderId="105" xfId="1" applyFont="1" applyFill="1" applyBorder="1" applyAlignment="1">
      <alignment horizontal="left" vertical="center" wrapText="1"/>
    </xf>
    <xf numFmtId="0" fontId="24" fillId="3" borderId="107" xfId="1" applyFont="1" applyFill="1" applyBorder="1" applyAlignment="1">
      <alignment horizontal="left" vertical="center" wrapText="1"/>
    </xf>
    <xf numFmtId="0" fontId="21" fillId="3" borderId="105" xfId="1" applyFont="1" applyFill="1" applyBorder="1" applyAlignment="1">
      <alignment horizontal="center" vertical="center" wrapText="1"/>
    </xf>
    <xf numFmtId="0" fontId="21" fillId="0" borderId="105" xfId="1" applyFont="1" applyBorder="1" applyAlignment="1">
      <alignment horizontal="center" vertical="center" wrapText="1"/>
    </xf>
    <xf numFmtId="0" fontId="50" fillId="66" borderId="202" xfId="0" applyFont="1" applyFill="1" applyBorder="1" applyAlignment="1">
      <alignment horizontal="left" vertical="center" wrapText="1"/>
    </xf>
    <xf numFmtId="0" fontId="50" fillId="66" borderId="203" xfId="0" applyFont="1" applyFill="1" applyBorder="1" applyAlignment="1">
      <alignment horizontal="left" vertical="center" wrapText="1"/>
    </xf>
    <xf numFmtId="0" fontId="139" fillId="66" borderId="106" xfId="6" applyFont="1" applyFill="1" applyBorder="1" applyAlignment="1">
      <alignment vertical="center" wrapText="1"/>
    </xf>
    <xf numFmtId="0" fontId="139" fillId="66" borderId="74" xfId="6" applyFont="1" applyFill="1" applyBorder="1" applyAlignment="1">
      <alignment vertical="center" wrapText="1"/>
    </xf>
    <xf numFmtId="0" fontId="139" fillId="66" borderId="103" xfId="6" applyFont="1" applyFill="1" applyBorder="1" applyAlignment="1">
      <alignment vertical="center" wrapText="1"/>
    </xf>
    <xf numFmtId="0" fontId="50" fillId="66" borderId="200" xfId="0" applyFont="1" applyFill="1" applyBorder="1" applyAlignment="1">
      <alignment vertical="center" wrapText="1"/>
    </xf>
    <xf numFmtId="0" fontId="50" fillId="66" borderId="201" xfId="0" applyFont="1" applyFill="1" applyBorder="1" applyAlignment="1">
      <alignment vertical="center" wrapText="1"/>
    </xf>
    <xf numFmtId="0" fontId="50" fillId="66" borderId="105" xfId="0" applyFont="1" applyFill="1" applyBorder="1" applyAlignment="1">
      <alignment vertical="center" wrapText="1"/>
    </xf>
    <xf numFmtId="0" fontId="50" fillId="66" borderId="206" xfId="0" applyFont="1" applyFill="1" applyBorder="1" applyAlignment="1">
      <alignment vertical="center" wrapText="1"/>
    </xf>
    <xf numFmtId="0" fontId="50" fillId="66" borderId="207" xfId="0" applyFont="1" applyFill="1" applyBorder="1" applyAlignment="1">
      <alignment vertical="center" wrapText="1"/>
    </xf>
    <xf numFmtId="0" fontId="139" fillId="66" borderId="206" xfId="6" applyFont="1" applyFill="1" applyBorder="1" applyAlignment="1">
      <alignment vertical="center" wrapText="1"/>
    </xf>
    <xf numFmtId="0" fontId="139" fillId="66" borderId="204" xfId="6" applyFont="1" applyFill="1" applyBorder="1" applyAlignment="1">
      <alignment vertical="center" wrapText="1"/>
    </xf>
    <xf numFmtId="0" fontId="139" fillId="66" borderId="207" xfId="6" applyFont="1" applyFill="1" applyBorder="1" applyAlignment="1">
      <alignment vertical="center" wrapText="1"/>
    </xf>
    <xf numFmtId="0" fontId="78" fillId="42" borderId="58" xfId="1" applyFont="1" applyFill="1" applyBorder="1" applyAlignment="1">
      <alignment horizontal="center" vertical="center" wrapText="1"/>
    </xf>
    <xf numFmtId="0" fontId="78" fillId="42" borderId="48" xfId="1" applyFont="1" applyFill="1" applyBorder="1" applyAlignment="1">
      <alignment horizontal="center" vertical="center" wrapText="1"/>
    </xf>
    <xf numFmtId="0" fontId="57" fillId="2" borderId="105" xfId="1" applyFont="1" applyFill="1" applyBorder="1" applyAlignment="1">
      <alignment horizontal="left" vertical="center" wrapText="1"/>
    </xf>
    <xf numFmtId="0" fontId="57" fillId="2" borderId="107" xfId="1" applyFont="1" applyFill="1" applyBorder="1" applyAlignment="1">
      <alignment horizontal="left" vertical="center" wrapText="1"/>
    </xf>
    <xf numFmtId="0" fontId="55" fillId="2" borderId="105" xfId="1" applyFont="1" applyFill="1" applyBorder="1" applyAlignment="1">
      <alignment horizontal="left" vertical="center" wrapText="1"/>
    </xf>
    <xf numFmtId="0" fontId="55" fillId="2" borderId="107" xfId="1" applyFont="1" applyFill="1" applyBorder="1" applyAlignment="1">
      <alignment horizontal="left" vertical="center" wrapText="1"/>
    </xf>
    <xf numFmtId="0" fontId="57" fillId="3" borderId="105" xfId="1" applyFont="1" applyFill="1" applyBorder="1" applyAlignment="1">
      <alignment horizontal="left" vertical="center" wrapText="1"/>
    </xf>
    <xf numFmtId="0" fontId="57" fillId="3" borderId="107" xfId="1" applyFont="1" applyFill="1" applyBorder="1" applyAlignment="1">
      <alignment horizontal="left" vertical="center" wrapText="1"/>
    </xf>
    <xf numFmtId="0" fontId="18" fillId="3" borderId="0" xfId="1" applyFont="1" applyFill="1" applyAlignment="1">
      <alignment horizontal="center"/>
    </xf>
    <xf numFmtId="0" fontId="55" fillId="3" borderId="16" xfId="1" applyFont="1" applyFill="1" applyBorder="1" applyAlignment="1">
      <alignment horizontal="left" vertical="center" wrapText="1"/>
    </xf>
    <xf numFmtId="0" fontId="55" fillId="3" borderId="18" xfId="1" applyFont="1" applyFill="1" applyBorder="1" applyAlignment="1">
      <alignment horizontal="left" vertical="center" wrapText="1"/>
    </xf>
    <xf numFmtId="0" fontId="27" fillId="32" borderId="14" xfId="1" applyFont="1" applyFill="1" applyBorder="1" applyAlignment="1">
      <alignment horizontal="center" vertical="center" wrapText="1"/>
    </xf>
    <xf numFmtId="0" fontId="27" fillId="32" borderId="105" xfId="1" applyFont="1" applyFill="1" applyBorder="1" applyAlignment="1">
      <alignment horizontal="center" vertical="center" wrapText="1"/>
    </xf>
    <xf numFmtId="0" fontId="34" fillId="32" borderId="14" xfId="1" applyFont="1" applyFill="1" applyBorder="1" applyAlignment="1">
      <alignment horizontal="center" vertical="center" wrapText="1"/>
    </xf>
    <xf numFmtId="0" fontId="34" fillId="32" borderId="105" xfId="1" applyFont="1" applyFill="1" applyBorder="1" applyAlignment="1">
      <alignment horizontal="center" vertical="center" wrapText="1"/>
    </xf>
    <xf numFmtId="0" fontId="48" fillId="41" borderId="4" xfId="1" applyFont="1" applyFill="1" applyBorder="1" applyAlignment="1">
      <alignment horizontal="left" vertical="center" wrapText="1"/>
    </xf>
    <xf numFmtId="0" fontId="48" fillId="41" borderId="16" xfId="1" applyFont="1" applyFill="1" applyBorder="1" applyAlignment="1">
      <alignment horizontal="left" vertical="center" wrapText="1"/>
    </xf>
    <xf numFmtId="0" fontId="28" fillId="32" borderId="104" xfId="1" applyFont="1" applyFill="1" applyBorder="1" applyAlignment="1">
      <alignment horizontal="center" vertical="center" wrapText="1"/>
    </xf>
    <xf numFmtId="0" fontId="28" fillId="32" borderId="105" xfId="1" applyFont="1" applyFill="1" applyBorder="1" applyAlignment="1">
      <alignment horizontal="center" vertical="center" wrapText="1"/>
    </xf>
    <xf numFmtId="0" fontId="48" fillId="41" borderId="104" xfId="1" applyFont="1" applyFill="1" applyBorder="1" applyAlignment="1">
      <alignment horizontal="left" vertical="center" wrapText="1"/>
    </xf>
    <xf numFmtId="0" fontId="48" fillId="41" borderId="105" xfId="1" applyFont="1" applyFill="1" applyBorder="1" applyAlignment="1">
      <alignment horizontal="left" vertical="center" wrapText="1"/>
    </xf>
    <xf numFmtId="0" fontId="21" fillId="3" borderId="14" xfId="1" applyFont="1" applyFill="1" applyBorder="1" applyAlignment="1">
      <alignment horizontal="center" vertical="center" wrapText="1"/>
    </xf>
    <xf numFmtId="0" fontId="71" fillId="40" borderId="42" xfId="1" applyFont="1" applyFill="1" applyBorder="1" applyAlignment="1">
      <alignment horizontal="center" vertical="center"/>
    </xf>
    <xf numFmtId="0" fontId="71" fillId="40" borderId="11" xfId="1" applyFont="1" applyFill="1" applyBorder="1" applyAlignment="1">
      <alignment horizontal="center" vertical="center"/>
    </xf>
    <xf numFmtId="0" fontId="48" fillId="41" borderId="126" xfId="1" applyFont="1" applyFill="1" applyBorder="1" applyAlignment="1">
      <alignment horizontal="left" vertical="center"/>
    </xf>
    <xf numFmtId="0" fontId="48" fillId="41" borderId="103" xfId="1" applyFont="1" applyFill="1" applyBorder="1" applyAlignment="1">
      <alignment horizontal="left" vertical="center"/>
    </xf>
    <xf numFmtId="0" fontId="72" fillId="40" borderId="7" xfId="1" applyFont="1" applyFill="1" applyBorder="1" applyAlignment="1">
      <alignment horizontal="center" vertical="center" wrapText="1"/>
    </xf>
    <xf numFmtId="0" fontId="72" fillId="40" borderId="8" xfId="1" applyFont="1" applyFill="1" applyBorder="1" applyAlignment="1">
      <alignment horizontal="center" vertical="center" wrapText="1"/>
    </xf>
    <xf numFmtId="0" fontId="46" fillId="3" borderId="105" xfId="1" applyFont="1" applyFill="1" applyBorder="1" applyAlignment="1">
      <alignment horizontal="center" vertical="center" wrapText="1"/>
    </xf>
    <xf numFmtId="14" fontId="33" fillId="36" borderId="16" xfId="4" applyNumberFormat="1" applyFont="1" applyFill="1" applyBorder="1" applyAlignment="1" applyProtection="1">
      <alignment horizontal="left" vertical="center" wrapText="1"/>
      <protection locked="0"/>
    </xf>
    <xf numFmtId="14" fontId="39" fillId="3" borderId="105" xfId="4" applyNumberFormat="1" applyFont="1" applyFill="1" applyBorder="1" applyAlignment="1" applyProtection="1">
      <alignment horizontal="center" vertical="center" wrapText="1"/>
      <protection locked="0"/>
    </xf>
    <xf numFmtId="0" fontId="37" fillId="36" borderId="110" xfId="4" applyFont="1" applyFill="1" applyBorder="1" applyAlignment="1" applyProtection="1">
      <alignment horizontal="center" vertical="center" wrapText="1"/>
      <protection locked="0"/>
    </xf>
    <xf numFmtId="0" fontId="37" fillId="36" borderId="53" xfId="4" applyFont="1" applyFill="1" applyBorder="1" applyAlignment="1" applyProtection="1">
      <alignment horizontal="center" vertical="center" wrapText="1"/>
      <protection locked="0"/>
    </xf>
    <xf numFmtId="0" fontId="37" fillId="36" borderId="50" xfId="4" applyFont="1" applyFill="1" applyBorder="1" applyAlignment="1" applyProtection="1">
      <alignment horizontal="center" vertical="center" wrapText="1"/>
      <protection locked="0"/>
    </xf>
    <xf numFmtId="0" fontId="32" fillId="33" borderId="4" xfId="1" applyFont="1" applyFill="1" applyBorder="1" applyAlignment="1">
      <alignment horizontal="center" vertical="center" wrapText="1"/>
    </xf>
    <xf numFmtId="0" fontId="32" fillId="33" borderId="16" xfId="1" applyFont="1" applyFill="1" applyBorder="1" applyAlignment="1">
      <alignment horizontal="center" vertical="center" wrapText="1"/>
    </xf>
    <xf numFmtId="0" fontId="52" fillId="32" borderId="105" xfId="1" applyFont="1" applyFill="1" applyBorder="1" applyAlignment="1">
      <alignment horizontal="center" vertical="center" wrapText="1"/>
    </xf>
    <xf numFmtId="0" fontId="28" fillId="2" borderId="0" xfId="1" applyFont="1" applyFill="1" applyAlignment="1">
      <alignment horizontal="center" vertical="center" wrapText="1"/>
    </xf>
    <xf numFmtId="0" fontId="28" fillId="31" borderId="105" xfId="0" applyFont="1" applyFill="1" applyBorder="1" applyAlignment="1">
      <alignment horizontal="left" vertical="center" wrapText="1"/>
    </xf>
    <xf numFmtId="0" fontId="28" fillId="31" borderId="105" xfId="0" applyFont="1" applyFill="1" applyBorder="1" applyAlignment="1">
      <alignment horizontal="center" vertical="center" wrapText="1"/>
    </xf>
    <xf numFmtId="0" fontId="28" fillId="31" borderId="107" xfId="0" applyFont="1" applyFill="1" applyBorder="1" applyAlignment="1">
      <alignment horizontal="center" vertical="center" wrapText="1"/>
    </xf>
    <xf numFmtId="0" fontId="50" fillId="66" borderId="204" xfId="0" applyFont="1" applyFill="1" applyBorder="1" applyAlignment="1">
      <alignment vertical="center" wrapText="1"/>
    </xf>
    <xf numFmtId="0" fontId="50" fillId="66" borderId="211" xfId="0"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69" xfId="1" applyFont="1" applyFill="1" applyBorder="1" applyAlignment="1">
      <alignment horizontal="left" vertical="center" wrapText="1"/>
    </xf>
    <xf numFmtId="0" fontId="31" fillId="2" borderId="60" xfId="1" applyFont="1" applyFill="1" applyBorder="1" applyAlignment="1">
      <alignment horizontal="left" vertical="center" wrapText="1"/>
    </xf>
    <xf numFmtId="0" fontId="31" fillId="2" borderId="56" xfId="1" applyFont="1" applyFill="1" applyBorder="1" applyAlignment="1">
      <alignment horizontal="left" vertical="center" wrapText="1"/>
    </xf>
    <xf numFmtId="0" fontId="31" fillId="2" borderId="61" xfId="1" applyFont="1" applyFill="1" applyBorder="1" applyAlignment="1">
      <alignment horizontal="left" vertical="center" wrapText="1"/>
    </xf>
    <xf numFmtId="0" fontId="31" fillId="3" borderId="105" xfId="1" applyFont="1" applyFill="1" applyBorder="1" applyAlignment="1">
      <alignment vertical="center" wrapText="1"/>
    </xf>
    <xf numFmtId="0" fontId="31" fillId="0" borderId="105" xfId="1" applyFont="1" applyBorder="1" applyAlignment="1">
      <alignment horizontal="left" vertical="center" wrapText="1"/>
    </xf>
    <xf numFmtId="0" fontId="31" fillId="33" borderId="118" xfId="1" applyFont="1" applyFill="1" applyBorder="1" applyAlignment="1">
      <alignment horizontal="center" vertical="center" wrapText="1"/>
    </xf>
    <xf numFmtId="0" fontId="31" fillId="33" borderId="109" xfId="1" applyFont="1" applyFill="1" applyBorder="1" applyAlignment="1">
      <alignment horizontal="center" vertical="center" wrapText="1"/>
    </xf>
    <xf numFmtId="0" fontId="31" fillId="33" borderId="25" xfId="1" applyFont="1" applyFill="1" applyBorder="1" applyAlignment="1">
      <alignment horizontal="center" vertical="center" wrapText="1"/>
    </xf>
    <xf numFmtId="0" fontId="31" fillId="33" borderId="69" xfId="1" applyFont="1" applyFill="1" applyBorder="1" applyAlignment="1">
      <alignment horizontal="center" vertical="center" wrapText="1"/>
    </xf>
    <xf numFmtId="0" fontId="31" fillId="33" borderId="119" xfId="1" applyFont="1" applyFill="1" applyBorder="1" applyAlignment="1">
      <alignment horizontal="center" vertical="center" wrapText="1"/>
    </xf>
    <xf numFmtId="0" fontId="31" fillId="33" borderId="68" xfId="1" applyFont="1" applyFill="1" applyBorder="1" applyAlignment="1">
      <alignment horizontal="center" vertical="center" wrapText="1"/>
    </xf>
    <xf numFmtId="0" fontId="47" fillId="43" borderId="49" xfId="4" applyFont="1" applyFill="1" applyBorder="1" applyAlignment="1" applyProtection="1">
      <alignment horizontal="center" vertical="center" wrapText="1"/>
      <protection locked="0"/>
    </xf>
    <xf numFmtId="0" fontId="47" fillId="43" borderId="58" xfId="4" applyFont="1" applyFill="1" applyBorder="1" applyAlignment="1" applyProtection="1">
      <alignment horizontal="center" vertical="center" wrapText="1"/>
      <protection locked="0"/>
    </xf>
    <xf numFmtId="0" fontId="48" fillId="41" borderId="104" xfId="1" applyFont="1" applyFill="1" applyBorder="1" applyAlignment="1">
      <alignment horizontal="left" vertical="center"/>
    </xf>
    <xf numFmtId="0" fontId="48" fillId="41" borderId="105" xfId="1" applyFont="1" applyFill="1" applyBorder="1" applyAlignment="1">
      <alignment horizontal="left" vertical="center"/>
    </xf>
    <xf numFmtId="0" fontId="32" fillId="34" borderId="16" xfId="1" applyFont="1" applyFill="1" applyBorder="1" applyAlignment="1">
      <alignment horizontal="center" vertical="center" wrapText="1"/>
    </xf>
    <xf numFmtId="0" fontId="32" fillId="34" borderId="18" xfId="1" applyFont="1" applyFill="1" applyBorder="1" applyAlignment="1">
      <alignment horizontal="center" vertical="center" wrapText="1"/>
    </xf>
    <xf numFmtId="0" fontId="45" fillId="34" borderId="14" xfId="0" applyFont="1" applyFill="1" applyBorder="1" applyAlignment="1">
      <alignment horizontal="center" vertical="center" wrapText="1"/>
    </xf>
    <xf numFmtId="0" fontId="45" fillId="34" borderId="15" xfId="0" applyFont="1" applyFill="1" applyBorder="1" applyAlignment="1">
      <alignment horizontal="center" vertical="center" wrapText="1"/>
    </xf>
    <xf numFmtId="0" fontId="29" fillId="40" borderId="35" xfId="1" applyFont="1" applyFill="1" applyBorder="1" applyAlignment="1">
      <alignment horizontal="center" vertical="center" wrapText="1"/>
    </xf>
    <xf numFmtId="0" fontId="29" fillId="40" borderId="114" xfId="1" applyFont="1" applyFill="1" applyBorder="1" applyAlignment="1">
      <alignment horizontal="center" vertical="center" wrapText="1"/>
    </xf>
    <xf numFmtId="0" fontId="29" fillId="40" borderId="125" xfId="1" applyFont="1" applyFill="1" applyBorder="1" applyAlignment="1">
      <alignment horizontal="center" vertical="center" wrapText="1"/>
    </xf>
    <xf numFmtId="0" fontId="139" fillId="66" borderId="202" xfId="6" applyFont="1" applyFill="1" applyBorder="1" applyAlignment="1">
      <alignment vertical="center" wrapText="1"/>
    </xf>
    <xf numFmtId="0" fontId="139" fillId="66" borderId="211" xfId="6" applyFont="1" applyFill="1" applyBorder="1" applyAlignment="1">
      <alignment vertical="center" wrapText="1"/>
    </xf>
    <xf numFmtId="0" fontId="139" fillId="66" borderId="203" xfId="6" applyFont="1" applyFill="1" applyBorder="1" applyAlignment="1">
      <alignment vertical="center" wrapText="1"/>
    </xf>
    <xf numFmtId="0" fontId="50" fillId="66" borderId="112" xfId="0" applyFont="1" applyFill="1" applyBorder="1" applyAlignment="1">
      <alignment horizontal="left" vertical="center" wrapText="1"/>
    </xf>
    <xf numFmtId="0" fontId="50" fillId="66" borderId="109" xfId="0" applyFont="1" applyFill="1" applyBorder="1" applyAlignment="1">
      <alignment horizontal="left" vertical="center" wrapText="1"/>
    </xf>
    <xf numFmtId="0" fontId="48" fillId="34" borderId="25" xfId="1" applyFont="1" applyFill="1" applyBorder="1" applyAlignment="1">
      <alignment horizontal="center" vertical="center" wrapText="1"/>
    </xf>
    <xf numFmtId="0" fontId="48" fillId="34" borderId="0" xfId="1" applyFont="1" applyFill="1" applyAlignment="1">
      <alignment horizontal="center" vertical="center" wrapText="1"/>
    </xf>
    <xf numFmtId="0" fontId="48" fillId="34" borderId="69" xfId="1" applyFont="1" applyFill="1" applyBorder="1" applyAlignment="1">
      <alignment horizontal="center" vertical="center" wrapText="1"/>
    </xf>
    <xf numFmtId="0" fontId="48" fillId="34" borderId="55" xfId="1" applyFont="1" applyFill="1" applyBorder="1" applyAlignment="1">
      <alignment horizontal="center" vertical="center" wrapText="1"/>
    </xf>
    <xf numFmtId="0" fontId="48" fillId="34" borderId="56" xfId="1" applyFont="1" applyFill="1" applyBorder="1" applyAlignment="1">
      <alignment horizontal="center" vertical="center" wrapText="1"/>
    </xf>
    <xf numFmtId="0" fontId="48" fillId="34" borderId="61" xfId="1" applyFont="1" applyFill="1" applyBorder="1" applyAlignment="1">
      <alignment horizontal="center" vertical="center" wrapText="1"/>
    </xf>
    <xf numFmtId="0" fontId="22" fillId="3" borderId="58" xfId="1" applyFont="1" applyFill="1" applyBorder="1" applyAlignment="1">
      <alignment horizontal="center" vertical="center" wrapText="1"/>
    </xf>
    <xf numFmtId="0" fontId="22" fillId="3" borderId="105" xfId="1" applyFont="1" applyFill="1" applyBorder="1" applyAlignment="1">
      <alignment horizontal="center" vertical="center" wrapText="1"/>
    </xf>
    <xf numFmtId="0" fontId="23" fillId="3" borderId="105" xfId="0" applyFont="1" applyFill="1" applyBorder="1" applyAlignment="1">
      <alignment horizontal="center" vertical="center" wrapText="1"/>
    </xf>
    <xf numFmtId="0" fontId="26" fillId="3" borderId="105" xfId="0" applyFont="1" applyFill="1" applyBorder="1" applyAlignment="1">
      <alignment horizontal="center" vertical="center" wrapText="1"/>
    </xf>
    <xf numFmtId="0" fontId="25" fillId="3" borderId="105" xfId="0" applyFont="1" applyFill="1" applyBorder="1" applyAlignment="1">
      <alignment horizontal="center" vertical="center" wrapText="1"/>
    </xf>
    <xf numFmtId="0" fontId="145" fillId="3" borderId="58" xfId="1" applyFont="1" applyFill="1" applyBorder="1" applyAlignment="1">
      <alignment vertical="center" wrapText="1"/>
    </xf>
    <xf numFmtId="0" fontId="145" fillId="3" borderId="48" xfId="1" applyFont="1" applyFill="1" applyBorder="1" applyAlignment="1">
      <alignment vertical="center" wrapText="1"/>
    </xf>
    <xf numFmtId="0" fontId="145" fillId="3" borderId="105" xfId="1" applyFont="1" applyFill="1" applyBorder="1" applyAlignment="1">
      <alignment vertical="center" wrapText="1"/>
    </xf>
    <xf numFmtId="0" fontId="145" fillId="3" borderId="107" xfId="1" applyFont="1" applyFill="1" applyBorder="1" applyAlignment="1">
      <alignment vertical="center" wrapText="1"/>
    </xf>
    <xf numFmtId="0" fontId="146" fillId="3" borderId="105" xfId="0" applyFont="1" applyFill="1" applyBorder="1" applyAlignment="1">
      <alignment horizontal="left" vertical="center" wrapText="1"/>
    </xf>
    <xf numFmtId="0" fontId="146" fillId="3" borderId="107" xfId="0" applyFont="1" applyFill="1" applyBorder="1" applyAlignment="1">
      <alignment horizontal="left" vertical="center" wrapText="1"/>
    </xf>
    <xf numFmtId="0" fontId="145" fillId="3" borderId="105" xfId="1" applyFont="1" applyFill="1" applyBorder="1" applyAlignment="1">
      <alignment horizontal="left" vertical="center" wrapText="1"/>
    </xf>
    <xf numFmtId="0" fontId="145" fillId="3" borderId="107" xfId="1" applyFont="1" applyFill="1" applyBorder="1" applyAlignment="1">
      <alignment horizontal="left" vertical="center" wrapText="1"/>
    </xf>
    <xf numFmtId="0" fontId="20" fillId="3" borderId="106" xfId="1" applyFont="1" applyFill="1" applyBorder="1" applyAlignment="1">
      <alignment horizontal="center" vertical="center" wrapText="1"/>
    </xf>
    <xf numFmtId="0" fontId="20" fillId="3" borderId="74" xfId="1" applyFont="1" applyFill="1" applyBorder="1" applyAlignment="1">
      <alignment horizontal="center" vertical="center" wrapText="1"/>
    </xf>
    <xf numFmtId="0" fontId="20" fillId="3" borderId="103" xfId="1" applyFont="1" applyFill="1" applyBorder="1" applyAlignment="1">
      <alignment horizontal="center" vertical="center" wrapText="1"/>
    </xf>
    <xf numFmtId="0" fontId="50" fillId="66" borderId="106" xfId="0" applyFont="1" applyFill="1" applyBorder="1" applyAlignment="1">
      <alignment vertical="center" wrapText="1"/>
    </xf>
    <xf numFmtId="0" fontId="50" fillId="66" borderId="103" xfId="0" applyFont="1" applyFill="1" applyBorder="1" applyAlignment="1">
      <alignment vertical="center" wrapText="1"/>
    </xf>
    <xf numFmtId="0" fontId="29" fillId="40" borderId="19" xfId="1" applyFont="1" applyFill="1" applyBorder="1" applyAlignment="1">
      <alignment horizontal="center" vertical="center" wrapText="1"/>
    </xf>
    <xf numFmtId="0" fontId="29" fillId="40" borderId="20" xfId="1" applyFont="1" applyFill="1" applyBorder="1" applyAlignment="1">
      <alignment horizontal="center" vertical="center" wrapText="1"/>
    </xf>
    <xf numFmtId="0" fontId="29" fillId="40" borderId="21" xfId="1" applyFont="1" applyFill="1" applyBorder="1" applyAlignment="1">
      <alignment horizontal="center" vertical="center" wrapText="1"/>
    </xf>
    <xf numFmtId="0" fontId="50" fillId="66" borderId="209" xfId="0" applyFont="1" applyFill="1" applyBorder="1" applyAlignment="1">
      <alignment horizontal="left" vertical="center" wrapText="1"/>
    </xf>
    <xf numFmtId="0" fontId="19" fillId="3" borderId="0" xfId="0" applyFont="1" applyFill="1" applyAlignment="1">
      <alignment horizontal="center"/>
    </xf>
    <xf numFmtId="0" fontId="42" fillId="39" borderId="58" xfId="4" applyFont="1" applyFill="1" applyBorder="1" applyAlignment="1" applyProtection="1">
      <alignment horizontal="center" vertical="center" wrapText="1"/>
      <protection locked="0"/>
    </xf>
    <xf numFmtId="0" fontId="42" fillId="39" borderId="105" xfId="4" applyFont="1" applyFill="1" applyBorder="1" applyAlignment="1" applyProtection="1">
      <alignment horizontal="center" vertical="center" wrapText="1"/>
      <protection locked="0"/>
    </xf>
    <xf numFmtId="0" fontId="42" fillId="39" borderId="48" xfId="4" applyFont="1" applyFill="1" applyBorder="1" applyAlignment="1" applyProtection="1">
      <alignment horizontal="center" vertical="center" wrapText="1"/>
      <protection locked="0"/>
    </xf>
    <xf numFmtId="0" fontId="42" fillId="39" borderId="107" xfId="4" applyFont="1" applyFill="1" applyBorder="1" applyAlignment="1" applyProtection="1">
      <alignment horizontal="center" vertical="center" wrapText="1"/>
      <protection locked="0"/>
    </xf>
    <xf numFmtId="0" fontId="33" fillId="30" borderId="105" xfId="4" applyFont="1" applyFill="1" applyBorder="1" applyAlignment="1" applyProtection="1">
      <alignment horizontal="left" vertical="center" wrapText="1"/>
      <protection locked="0"/>
    </xf>
    <xf numFmtId="0" fontId="33" fillId="30" borderId="103" xfId="4" applyFont="1" applyFill="1" applyBorder="1" applyAlignment="1" applyProtection="1">
      <alignment horizontal="left" vertical="center" wrapText="1"/>
      <protection locked="0"/>
    </xf>
    <xf numFmtId="0" fontId="66" fillId="45" borderId="105" xfId="4" applyFont="1" applyFill="1" applyBorder="1" applyAlignment="1" applyProtection="1">
      <alignment horizontal="center" vertical="center" wrapText="1"/>
      <protection locked="0"/>
    </xf>
    <xf numFmtId="0" fontId="25" fillId="30" borderId="105" xfId="4" applyFont="1" applyFill="1" applyBorder="1" applyAlignment="1" applyProtection="1">
      <alignment horizontal="left" vertical="center" wrapText="1"/>
      <protection locked="0"/>
    </xf>
    <xf numFmtId="0" fontId="25" fillId="30" borderId="74" xfId="4" applyFont="1" applyFill="1" applyBorder="1" applyAlignment="1" applyProtection="1">
      <alignment horizontal="left" vertical="center" wrapText="1"/>
      <protection locked="0"/>
    </xf>
    <xf numFmtId="0" fontId="25" fillId="30" borderId="103" xfId="4" applyFont="1" applyFill="1" applyBorder="1" applyAlignment="1" applyProtection="1">
      <alignment horizontal="left" vertical="center" wrapText="1"/>
      <protection locked="0"/>
    </xf>
    <xf numFmtId="0" fontId="17" fillId="3" borderId="0" xfId="1" applyFont="1" applyFill="1" applyAlignment="1">
      <alignment horizontal="center" vertical="center" wrapText="1"/>
    </xf>
    <xf numFmtId="0" fontId="28" fillId="32" borderId="15" xfId="1" applyFont="1" applyFill="1" applyBorder="1" applyAlignment="1">
      <alignment horizontal="center" vertical="center" wrapText="1"/>
    </xf>
    <xf numFmtId="0" fontId="28" fillId="32" borderId="107" xfId="1" applyFont="1" applyFill="1" applyBorder="1" applyAlignment="1">
      <alignment horizontal="center" vertical="center" wrapText="1"/>
    </xf>
    <xf numFmtId="0" fontId="33" fillId="30" borderId="106" xfId="4" applyFont="1" applyFill="1" applyBorder="1" applyAlignment="1" applyProtection="1">
      <alignment horizontal="left" vertical="center" wrapText="1"/>
      <protection locked="0"/>
    </xf>
    <xf numFmtId="0" fontId="33" fillId="30" borderId="74" xfId="4" applyFont="1" applyFill="1" applyBorder="1" applyAlignment="1" applyProtection="1">
      <alignment horizontal="left" vertical="center" wrapText="1"/>
      <protection locked="0"/>
    </xf>
    <xf numFmtId="0" fontId="37" fillId="34" borderId="58" xfId="4" applyFont="1" applyFill="1" applyBorder="1" applyAlignment="1" applyProtection="1">
      <alignment horizontal="center" vertical="center" wrapText="1"/>
      <protection locked="0"/>
    </xf>
    <xf numFmtId="0" fontId="37" fillId="34" borderId="48" xfId="4" applyFont="1" applyFill="1" applyBorder="1" applyAlignment="1" applyProtection="1">
      <alignment horizontal="center" vertical="center" wrapText="1"/>
      <protection locked="0"/>
    </xf>
    <xf numFmtId="0" fontId="66" fillId="47" borderId="105" xfId="4" applyFont="1" applyFill="1" applyBorder="1" applyAlignment="1" applyProtection="1">
      <alignment horizontal="center" vertical="center" wrapText="1"/>
      <protection locked="0"/>
    </xf>
    <xf numFmtId="0" fontId="65" fillId="47" borderId="105" xfId="4" applyFont="1" applyFill="1" applyBorder="1" applyAlignment="1" applyProtection="1">
      <alignment horizontal="center" vertical="center" wrapText="1"/>
      <protection locked="0"/>
    </xf>
    <xf numFmtId="0" fontId="31" fillId="2" borderId="54" xfId="1" applyFont="1" applyFill="1" applyBorder="1" applyAlignment="1">
      <alignment horizontal="left" vertical="center" wrapText="1"/>
    </xf>
    <xf numFmtId="0" fontId="31" fillId="2" borderId="53" xfId="1" applyFont="1" applyFill="1" applyBorder="1" applyAlignment="1">
      <alignment horizontal="left" vertical="center" wrapText="1"/>
    </xf>
    <xf numFmtId="0" fontId="31" fillId="2" borderId="50" xfId="1" applyFont="1" applyFill="1" applyBorder="1" applyAlignment="1">
      <alignment horizontal="left" vertical="center" wrapText="1"/>
    </xf>
    <xf numFmtId="0" fontId="39" fillId="30" borderId="49" xfId="4" applyFont="1" applyFill="1" applyBorder="1" applyAlignment="1" applyProtection="1">
      <alignment horizontal="center" vertical="center" wrapText="1"/>
      <protection locked="0"/>
    </xf>
    <xf numFmtId="0" fontId="39" fillId="30" borderId="58" xfId="4" applyFont="1" applyFill="1" applyBorder="1" applyAlignment="1" applyProtection="1">
      <alignment horizontal="center" vertical="center" wrapText="1"/>
      <protection locked="0"/>
    </xf>
    <xf numFmtId="0" fontId="39" fillId="30" borderId="59" xfId="4" applyFont="1" applyFill="1" applyBorder="1" applyAlignment="1" applyProtection="1">
      <alignment horizontal="center" vertical="center" wrapText="1"/>
      <protection locked="0"/>
    </xf>
    <xf numFmtId="0" fontId="39" fillId="30" borderId="104" xfId="4" applyFont="1" applyFill="1" applyBorder="1" applyAlignment="1" applyProtection="1">
      <alignment horizontal="center" vertical="center" wrapText="1"/>
      <protection locked="0"/>
    </xf>
    <xf numFmtId="0" fontId="39" fillId="30" borderId="105" xfId="4" applyFont="1" applyFill="1" applyBorder="1" applyAlignment="1" applyProtection="1">
      <alignment horizontal="center" vertical="center" wrapText="1"/>
      <protection locked="0"/>
    </xf>
    <xf numFmtId="0" fontId="39" fillId="30" borderId="106" xfId="4" applyFont="1" applyFill="1" applyBorder="1" applyAlignment="1" applyProtection="1">
      <alignment horizontal="center" vertical="center" wrapText="1"/>
      <protection locked="0"/>
    </xf>
    <xf numFmtId="0" fontId="39" fillId="30" borderId="4" xfId="4" applyFont="1" applyFill="1" applyBorder="1" applyAlignment="1" applyProtection="1">
      <alignment horizontal="center" vertical="center" wrapText="1"/>
      <protection locked="0"/>
    </xf>
    <xf numFmtId="0" fontId="39" fillId="30" borderId="16" xfId="4" applyFont="1" applyFill="1" applyBorder="1" applyAlignment="1" applyProtection="1">
      <alignment horizontal="center" vertical="center" wrapText="1"/>
      <protection locked="0"/>
    </xf>
    <xf numFmtId="0" fontId="39" fillId="30" borderId="54" xfId="4" applyFont="1" applyFill="1" applyBorder="1" applyAlignment="1" applyProtection="1">
      <alignment horizontal="center" vertical="center" wrapText="1"/>
      <protection locked="0"/>
    </xf>
    <xf numFmtId="0" fontId="22" fillId="3" borderId="106" xfId="1" applyFont="1" applyFill="1" applyBorder="1" applyAlignment="1">
      <alignment horizontal="center" vertical="center" wrapText="1"/>
    </xf>
    <xf numFmtId="0" fontId="22" fillId="3" borderId="74" xfId="1" applyFont="1" applyFill="1" applyBorder="1" applyAlignment="1">
      <alignment horizontal="center" vertical="center" wrapText="1"/>
    </xf>
    <xf numFmtId="0" fontId="22" fillId="3" borderId="103" xfId="1" applyFont="1" applyFill="1" applyBorder="1" applyAlignment="1">
      <alignment horizontal="center" vertical="center" wrapText="1"/>
    </xf>
    <xf numFmtId="0" fontId="72" fillId="40" borderId="7" xfId="1" applyFont="1" applyFill="1" applyBorder="1" applyAlignment="1">
      <alignment horizontal="center" vertical="center"/>
    </xf>
    <xf numFmtId="0" fontId="72" fillId="40" borderId="8" xfId="1" applyFont="1" applyFill="1" applyBorder="1" applyAlignment="1">
      <alignment horizontal="center" vertical="center"/>
    </xf>
    <xf numFmtId="0" fontId="31" fillId="35" borderId="54" xfId="1" applyFont="1" applyFill="1" applyBorder="1" applyAlignment="1">
      <alignment horizontal="left" vertical="center" wrapText="1"/>
    </xf>
    <xf numFmtId="0" fontId="31" fillId="35" borderId="50" xfId="1" applyFont="1" applyFill="1" applyBorder="1" applyAlignment="1">
      <alignment horizontal="left" vertical="center"/>
    </xf>
    <xf numFmtId="0" fontId="61" fillId="46" borderId="121" xfId="4" applyFont="1" applyFill="1" applyBorder="1" applyAlignment="1" applyProtection="1">
      <alignment horizontal="center" vertical="center" textRotation="255" wrapText="1"/>
      <protection locked="0"/>
    </xf>
    <xf numFmtId="0" fontId="64" fillId="46" borderId="123" xfId="4" applyFont="1" applyFill="1" applyBorder="1" applyAlignment="1" applyProtection="1">
      <alignment horizontal="center" vertical="center" textRotation="255" wrapText="1"/>
      <protection locked="0"/>
    </xf>
    <xf numFmtId="0" fontId="64" fillId="46" borderId="124" xfId="4" applyFont="1" applyFill="1" applyBorder="1" applyAlignment="1" applyProtection="1">
      <alignment horizontal="center" vertical="center" textRotation="255" wrapText="1"/>
      <protection locked="0"/>
    </xf>
    <xf numFmtId="0" fontId="67" fillId="46" borderId="106" xfId="4" applyFont="1" applyFill="1" applyBorder="1" applyAlignment="1" applyProtection="1">
      <alignment horizontal="center" vertical="center" textRotation="255" wrapText="1"/>
      <protection locked="0"/>
    </xf>
    <xf numFmtId="0" fontId="67" fillId="46" borderId="54" xfId="4" applyFont="1" applyFill="1" applyBorder="1" applyAlignment="1" applyProtection="1">
      <alignment horizontal="center" vertical="center" textRotation="255" wrapText="1"/>
      <protection locked="0"/>
    </xf>
    <xf numFmtId="0" fontId="33" fillId="30" borderId="54" xfId="4" applyFont="1" applyFill="1" applyBorder="1" applyAlignment="1" applyProtection="1">
      <alignment horizontal="left" vertical="center" wrapText="1"/>
      <protection locked="0"/>
    </xf>
    <xf numFmtId="0" fontId="33" fillId="30" borderId="53" xfId="4" applyFont="1" applyFill="1" applyBorder="1" applyAlignment="1" applyProtection="1">
      <alignment horizontal="left" vertical="center" wrapText="1"/>
      <protection locked="0"/>
    </xf>
    <xf numFmtId="0" fontId="33" fillId="30" borderId="50" xfId="4" applyFont="1" applyFill="1" applyBorder="1" applyAlignment="1" applyProtection="1">
      <alignment horizontal="left" vertical="center" wrapText="1"/>
      <protection locked="0"/>
    </xf>
    <xf numFmtId="0" fontId="31" fillId="35" borderId="103" xfId="1" applyFont="1" applyFill="1" applyBorder="1" applyAlignment="1">
      <alignment horizontal="left" vertical="center" wrapText="1"/>
    </xf>
    <xf numFmtId="0" fontId="48" fillId="34" borderId="3" xfId="1" applyFont="1" applyFill="1" applyBorder="1" applyAlignment="1">
      <alignment horizontal="center" vertical="center" wrapText="1"/>
    </xf>
    <xf numFmtId="0" fontId="48" fillId="34" borderId="14" xfId="1" applyFont="1" applyFill="1" applyBorder="1" applyAlignment="1">
      <alignment horizontal="center" vertical="center" wrapText="1"/>
    </xf>
    <xf numFmtId="0" fontId="48" fillId="34" borderId="104" xfId="1" applyFont="1" applyFill="1" applyBorder="1" applyAlignment="1">
      <alignment horizontal="center" vertical="center" wrapText="1"/>
    </xf>
    <xf numFmtId="0" fontId="48" fillId="34" borderId="105" xfId="1" applyFont="1" applyFill="1" applyBorder="1" applyAlignment="1">
      <alignment horizontal="center" vertical="center" wrapText="1"/>
    </xf>
    <xf numFmtId="0" fontId="48" fillId="34" borderId="4" xfId="1" applyFont="1" applyFill="1" applyBorder="1" applyAlignment="1">
      <alignment horizontal="center" vertical="center" wrapText="1"/>
    </xf>
    <xf numFmtId="0" fontId="48" fillId="34" borderId="16" xfId="1" applyFont="1" applyFill="1" applyBorder="1" applyAlignment="1">
      <alignment horizontal="center" vertical="center" wrapText="1"/>
    </xf>
    <xf numFmtId="0" fontId="31" fillId="35" borderId="16" xfId="1" applyFont="1" applyFill="1" applyBorder="1" applyAlignment="1">
      <alignment horizontal="left" vertical="center" wrapText="1"/>
    </xf>
    <xf numFmtId="0" fontId="31" fillId="35" borderId="16" xfId="1" applyFont="1" applyFill="1" applyBorder="1" applyAlignment="1">
      <alignment horizontal="left" vertical="center"/>
    </xf>
    <xf numFmtId="0" fontId="43" fillId="3" borderId="105" xfId="1" applyFont="1" applyFill="1" applyBorder="1" applyAlignment="1">
      <alignment horizontal="left" vertical="center" wrapText="1"/>
    </xf>
    <xf numFmtId="0" fontId="43" fillId="3" borderId="107" xfId="1" applyFont="1" applyFill="1" applyBorder="1" applyAlignment="1">
      <alignment horizontal="left" vertical="center" wrapText="1"/>
    </xf>
    <xf numFmtId="0" fontId="50" fillId="66" borderId="54" xfId="0" applyFont="1" applyFill="1" applyBorder="1" applyAlignment="1">
      <alignment horizontal="left" vertical="center"/>
    </xf>
    <xf numFmtId="0" fontId="50" fillId="66" borderId="53" xfId="0" applyFont="1" applyFill="1" applyBorder="1" applyAlignment="1">
      <alignment horizontal="left" vertical="center"/>
    </xf>
    <xf numFmtId="0" fontId="50" fillId="66" borderId="50" xfId="0" applyFont="1" applyFill="1" applyBorder="1" applyAlignment="1">
      <alignment horizontal="left" vertical="center"/>
    </xf>
    <xf numFmtId="0" fontId="24" fillId="3" borderId="105" xfId="1" applyFont="1" applyFill="1" applyBorder="1" applyAlignment="1">
      <alignment vertical="center" wrapText="1"/>
    </xf>
    <xf numFmtId="0" fontId="24" fillId="3" borderId="107" xfId="1" applyFont="1" applyFill="1" applyBorder="1" applyAlignment="1">
      <alignment vertical="center" wrapText="1"/>
    </xf>
    <xf numFmtId="0" fontId="70" fillId="41" borderId="4" xfId="1" applyFont="1" applyFill="1" applyBorder="1" applyAlignment="1">
      <alignment horizontal="left" vertical="center" wrapText="1"/>
    </xf>
    <xf numFmtId="0" fontId="70" fillId="41" borderId="16" xfId="1" applyFont="1" applyFill="1" applyBorder="1" applyAlignment="1">
      <alignment horizontal="left" vertical="center" wrapText="1"/>
    </xf>
    <xf numFmtId="0" fontId="24" fillId="3" borderId="16" xfId="1" applyFont="1" applyFill="1" applyBorder="1" applyAlignment="1">
      <alignment horizontal="left" vertical="center" wrapText="1"/>
    </xf>
    <xf numFmtId="0" fontId="24" fillId="3" borderId="18" xfId="1" applyFont="1" applyFill="1" applyBorder="1" applyAlignment="1">
      <alignment horizontal="left" vertical="center" wrapText="1"/>
    </xf>
    <xf numFmtId="0" fontId="22" fillId="3" borderId="54" xfId="1" applyFont="1" applyFill="1" applyBorder="1" applyAlignment="1">
      <alignment horizontal="center" vertical="center" wrapText="1"/>
    </xf>
    <xf numFmtId="0" fontId="22" fillId="3" borderId="53" xfId="1" applyFont="1" applyFill="1" applyBorder="1" applyAlignment="1">
      <alignment horizontal="center" vertical="center" wrapText="1"/>
    </xf>
    <xf numFmtId="0" fontId="22" fillId="3" borderId="50" xfId="1" applyFont="1" applyFill="1" applyBorder="1" applyAlignment="1">
      <alignment horizontal="center" vertical="center" wrapText="1"/>
    </xf>
    <xf numFmtId="0" fontId="31" fillId="35" borderId="74" xfId="1" applyFont="1" applyFill="1" applyBorder="1" applyAlignment="1">
      <alignment horizontal="left" vertical="center" wrapText="1"/>
    </xf>
    <xf numFmtId="0" fontId="50" fillId="66" borderId="112" xfId="0" applyFont="1" applyFill="1" applyBorder="1" applyAlignment="1">
      <alignment vertical="center" wrapText="1"/>
    </xf>
    <xf numFmtId="0" fontId="50" fillId="66" borderId="109" xfId="0" applyFont="1" applyFill="1" applyBorder="1" applyAlignment="1">
      <alignment vertical="center" wrapText="1"/>
    </xf>
    <xf numFmtId="0" fontId="81" fillId="30" borderId="58" xfId="4" applyFont="1" applyFill="1" applyBorder="1" applyAlignment="1" applyProtection="1">
      <alignment horizontal="left" vertical="center" wrapText="1"/>
      <protection locked="0"/>
    </xf>
    <xf numFmtId="0" fontId="81" fillId="30" borderId="105" xfId="4" applyFont="1" applyFill="1" applyBorder="1" applyAlignment="1" applyProtection="1">
      <alignment horizontal="left" vertical="center" wrapText="1"/>
      <protection locked="0"/>
    </xf>
    <xf numFmtId="0" fontId="48" fillId="34" borderId="49" xfId="1" applyFont="1" applyFill="1" applyBorder="1" applyAlignment="1">
      <alignment horizontal="center" vertical="center" wrapText="1"/>
    </xf>
    <xf numFmtId="0" fontId="48" fillId="34" borderId="58" xfId="1" applyFont="1" applyFill="1" applyBorder="1" applyAlignment="1">
      <alignment horizontal="center" vertical="center" wrapText="1"/>
    </xf>
    <xf numFmtId="0" fontId="46" fillId="3" borderId="16" xfId="1" applyFont="1" applyFill="1" applyBorder="1" applyAlignment="1">
      <alignment horizontal="center" vertical="center" wrapText="1"/>
    </xf>
    <xf numFmtId="0" fontId="80" fillId="39" borderId="115" xfId="4" applyFont="1" applyFill="1" applyBorder="1" applyAlignment="1" applyProtection="1">
      <alignment horizontal="center" vertical="center" wrapText="1"/>
      <protection locked="0"/>
    </xf>
    <xf numFmtId="0" fontId="80" fillId="39" borderId="58" xfId="4" applyFont="1" applyFill="1" applyBorder="1" applyAlignment="1" applyProtection="1">
      <alignment horizontal="center" vertical="center" wrapText="1"/>
      <protection locked="0"/>
    </xf>
    <xf numFmtId="0" fontId="38" fillId="42" borderId="26" xfId="1" applyFont="1" applyFill="1" applyBorder="1" applyAlignment="1">
      <alignment horizontal="center" vertical="center" wrapText="1"/>
    </xf>
    <xf numFmtId="0" fontId="38" fillId="42" borderId="23" xfId="1" applyFont="1" applyFill="1" applyBorder="1" applyAlignment="1">
      <alignment horizontal="center" vertical="center" wrapText="1"/>
    </xf>
    <xf numFmtId="0" fontId="38" fillId="42" borderId="24" xfId="1" applyFont="1" applyFill="1" applyBorder="1" applyAlignment="1">
      <alignment horizontal="center" vertical="center" wrapText="1"/>
    </xf>
    <xf numFmtId="0" fontId="43" fillId="2" borderId="105" xfId="1" applyFont="1" applyFill="1" applyBorder="1" applyAlignment="1">
      <alignment horizontal="left" vertical="center" wrapText="1"/>
    </xf>
    <xf numFmtId="0" fontId="56" fillId="2" borderId="105" xfId="1" applyFont="1" applyFill="1" applyBorder="1" applyAlignment="1">
      <alignment horizontal="left" vertical="center" wrapText="1"/>
    </xf>
    <xf numFmtId="0" fontId="56" fillId="2" borderId="107" xfId="1" applyFont="1" applyFill="1" applyBorder="1" applyAlignment="1">
      <alignment horizontal="left" vertical="center" wrapText="1"/>
    </xf>
    <xf numFmtId="0" fontId="33" fillId="30" borderId="16" xfId="4" applyFont="1" applyFill="1" applyBorder="1" applyAlignment="1" applyProtection="1">
      <alignment horizontal="left" vertical="center" wrapText="1"/>
      <protection locked="0"/>
    </xf>
    <xf numFmtId="0" fontId="39" fillId="41" borderId="118" xfId="4" applyFont="1" applyFill="1" applyBorder="1" applyAlignment="1" applyProtection="1">
      <alignment horizontal="center" vertical="center" wrapText="1"/>
      <protection locked="0"/>
    </xf>
    <xf numFmtId="0" fontId="39" fillId="41" borderId="111" xfId="4" applyFont="1" applyFill="1" applyBorder="1" applyAlignment="1" applyProtection="1">
      <alignment horizontal="center" vertical="center" wrapText="1"/>
      <protection locked="0"/>
    </xf>
    <xf numFmtId="0" fontId="39" fillId="41" borderId="109" xfId="4" applyFont="1" applyFill="1" applyBorder="1" applyAlignment="1" applyProtection="1">
      <alignment horizontal="center" vertical="center" wrapText="1"/>
      <protection locked="0"/>
    </xf>
    <xf numFmtId="0" fontId="39" fillId="41" borderId="119" xfId="4" applyFont="1" applyFill="1" applyBorder="1" applyAlignment="1" applyProtection="1">
      <alignment horizontal="center" vertical="center" wrapText="1"/>
      <protection locked="0"/>
    </xf>
    <xf numFmtId="0" fontId="39" fillId="41" borderId="63" xfId="4" applyFont="1" applyFill="1" applyBorder="1" applyAlignment="1" applyProtection="1">
      <alignment horizontal="center" vertical="center" wrapText="1"/>
      <protection locked="0"/>
    </xf>
    <xf numFmtId="0" fontId="39" fillId="41" borderId="68" xfId="4" applyFont="1" applyFill="1" applyBorder="1" applyAlignment="1" applyProtection="1">
      <alignment horizontal="center" vertical="center" wrapText="1"/>
      <protection locked="0"/>
    </xf>
    <xf numFmtId="0" fontId="71" fillId="40" borderId="6" xfId="1" applyFont="1" applyFill="1" applyBorder="1" applyAlignment="1">
      <alignment horizontal="center" vertical="center"/>
    </xf>
    <xf numFmtId="0" fontId="71" fillId="40" borderId="7" xfId="1" applyFont="1" applyFill="1" applyBorder="1" applyAlignment="1">
      <alignment horizontal="center" vertical="center"/>
    </xf>
    <xf numFmtId="0" fontId="70" fillId="41" borderId="49" xfId="1" applyFont="1" applyFill="1" applyBorder="1" applyAlignment="1">
      <alignment horizontal="left" vertical="center"/>
    </xf>
    <xf numFmtId="0" fontId="70" fillId="41" borderId="58" xfId="1" applyFont="1" applyFill="1" applyBorder="1" applyAlignment="1">
      <alignment horizontal="left" vertical="center"/>
    </xf>
    <xf numFmtId="0" fontId="48" fillId="34" borderId="42" xfId="1" applyFont="1" applyFill="1" applyBorder="1" applyAlignment="1">
      <alignment horizontal="center" vertical="center" wrapText="1"/>
    </xf>
    <xf numFmtId="0" fontId="48" fillId="34" borderId="11" xfId="1" applyFont="1" applyFill="1" applyBorder="1" applyAlignment="1">
      <alignment horizontal="center" vertical="center" wrapText="1"/>
    </xf>
    <xf numFmtId="0" fontId="48" fillId="34" borderId="67" xfId="1" applyFont="1" applyFill="1" applyBorder="1" applyAlignment="1">
      <alignment horizontal="center" vertical="center" wrapText="1"/>
    </xf>
    <xf numFmtId="0" fontId="21" fillId="3" borderId="51" xfId="1" applyFont="1" applyFill="1" applyBorder="1" applyAlignment="1">
      <alignment horizontal="center" vertical="center" wrapText="1"/>
    </xf>
    <xf numFmtId="0" fontId="21" fillId="3" borderId="11" xfId="1" applyFont="1" applyFill="1" applyBorder="1" applyAlignment="1">
      <alignment horizontal="center" vertical="center" wrapText="1"/>
    </xf>
    <xf numFmtId="0" fontId="21" fillId="3" borderId="67" xfId="1" applyFont="1" applyFill="1" applyBorder="1" applyAlignment="1">
      <alignment horizontal="center" vertical="center" wrapText="1"/>
    </xf>
    <xf numFmtId="0" fontId="21" fillId="3" borderId="59" xfId="1" applyFont="1" applyFill="1" applyBorder="1" applyAlignment="1">
      <alignment horizontal="center" vertical="center" wrapText="1"/>
    </xf>
    <xf numFmtId="0" fontId="21" fillId="3" borderId="63" xfId="1" applyFont="1" applyFill="1" applyBorder="1" applyAlignment="1">
      <alignment horizontal="center" vertical="center" wrapText="1"/>
    </xf>
    <xf numFmtId="0" fontId="21" fillId="3" borderId="68" xfId="1" applyFont="1" applyFill="1" applyBorder="1" applyAlignment="1">
      <alignment horizontal="center" vertical="center" wrapText="1"/>
    </xf>
    <xf numFmtId="0" fontId="20" fillId="3" borderId="58" xfId="1" applyFont="1" applyFill="1" applyBorder="1" applyAlignment="1">
      <alignment horizontal="left" vertical="center" wrapText="1"/>
    </xf>
    <xf numFmtId="0" fontId="20" fillId="3" borderId="105" xfId="1" applyFont="1" applyFill="1" applyBorder="1" applyAlignment="1">
      <alignment horizontal="left" vertical="center" wrapText="1"/>
    </xf>
    <xf numFmtId="0" fontId="33" fillId="2" borderId="58" xfId="1" applyFont="1" applyFill="1" applyBorder="1" applyAlignment="1">
      <alignment vertical="center" wrapText="1"/>
    </xf>
    <xf numFmtId="0" fontId="33" fillId="2" borderId="48" xfId="1" applyFont="1" applyFill="1" applyBorder="1" applyAlignment="1">
      <alignment vertical="center" wrapText="1"/>
    </xf>
    <xf numFmtId="0" fontId="33" fillId="2" borderId="105" xfId="1" applyFont="1" applyFill="1" applyBorder="1" applyAlignment="1">
      <alignment vertical="center" wrapText="1"/>
    </xf>
    <xf numFmtId="0" fontId="33" fillId="2" borderId="107" xfId="1" applyFont="1" applyFill="1" applyBorder="1" applyAlignment="1">
      <alignment vertical="center" wrapText="1"/>
    </xf>
    <xf numFmtId="0" fontId="70" fillId="41" borderId="104" xfId="1" applyFont="1" applyFill="1" applyBorder="1" applyAlignment="1">
      <alignment horizontal="left" vertical="center"/>
    </xf>
    <xf numFmtId="0" fontId="70" fillId="41" borderId="105" xfId="1" applyFont="1" applyFill="1" applyBorder="1" applyAlignment="1">
      <alignment horizontal="left" vertical="center"/>
    </xf>
    <xf numFmtId="0" fontId="24" fillId="2" borderId="105" xfId="1" applyFont="1" applyFill="1" applyBorder="1" applyAlignment="1">
      <alignment horizontal="left" vertical="center" wrapText="1"/>
    </xf>
    <xf numFmtId="0" fontId="24" fillId="2" borderId="107" xfId="1" applyFont="1" applyFill="1" applyBorder="1" applyAlignment="1">
      <alignment horizontal="left" vertical="center" wrapText="1"/>
    </xf>
    <xf numFmtId="0" fontId="22" fillId="3" borderId="112" xfId="1" applyFont="1" applyFill="1" applyBorder="1" applyAlignment="1">
      <alignment horizontal="center" vertical="center" wrapText="1"/>
    </xf>
    <xf numFmtId="0" fontId="22" fillId="3" borderId="111" xfId="1" applyFont="1" applyFill="1" applyBorder="1" applyAlignment="1">
      <alignment horizontal="center" vertical="center" wrapText="1"/>
    </xf>
    <xf numFmtId="0" fontId="22" fillId="3" borderId="109" xfId="1" applyFont="1" applyFill="1" applyBorder="1" applyAlignment="1">
      <alignment horizontal="center" vertical="center" wrapText="1"/>
    </xf>
    <xf numFmtId="0" fontId="22" fillId="3" borderId="59" xfId="1" applyFont="1" applyFill="1" applyBorder="1" applyAlignment="1">
      <alignment horizontal="center" vertical="center" wrapText="1"/>
    </xf>
    <xf numFmtId="0" fontId="22" fillId="3" borderId="63" xfId="1" applyFont="1" applyFill="1" applyBorder="1" applyAlignment="1">
      <alignment horizontal="center" vertical="center" wrapText="1"/>
    </xf>
    <xf numFmtId="0" fontId="22" fillId="3" borderId="68" xfId="1" applyFont="1" applyFill="1" applyBorder="1" applyAlignment="1">
      <alignment horizontal="center" vertical="center" wrapText="1"/>
    </xf>
    <xf numFmtId="0" fontId="70" fillId="41" borderId="104" xfId="1" applyFont="1" applyFill="1" applyBorder="1" applyAlignment="1">
      <alignment horizontal="left" vertical="center" wrapText="1"/>
    </xf>
    <xf numFmtId="0" fontId="70" fillId="41" borderId="105" xfId="1" applyFont="1" applyFill="1" applyBorder="1" applyAlignment="1">
      <alignment horizontal="left" vertical="center" wrapText="1"/>
    </xf>
    <xf numFmtId="0" fontId="42" fillId="39" borderId="115" xfId="4" applyFont="1" applyFill="1" applyBorder="1" applyAlignment="1" applyProtection="1">
      <alignment horizontal="center" vertical="center" wrapText="1"/>
      <protection locked="0"/>
    </xf>
    <xf numFmtId="0" fontId="24" fillId="3" borderId="112" xfId="1" applyFont="1" applyFill="1" applyBorder="1" applyAlignment="1">
      <alignment horizontal="left" vertical="center" wrapText="1"/>
    </xf>
    <xf numFmtId="0" fontId="24" fillId="3" borderId="111" xfId="1" applyFont="1" applyFill="1" applyBorder="1" applyAlignment="1">
      <alignment horizontal="left" vertical="center" wrapText="1"/>
    </xf>
    <xf numFmtId="0" fontId="24" fillId="3" borderId="113" xfId="1" applyFont="1" applyFill="1" applyBorder="1" applyAlignment="1">
      <alignment horizontal="left" vertical="center" wrapText="1"/>
    </xf>
    <xf numFmtId="0" fontId="24" fillId="3" borderId="59" xfId="1" applyFont="1" applyFill="1" applyBorder="1" applyAlignment="1">
      <alignment horizontal="left" vertical="center" wrapText="1"/>
    </xf>
    <xf numFmtId="0" fontId="24" fillId="3" borderId="63" xfId="1" applyFont="1" applyFill="1" applyBorder="1" applyAlignment="1">
      <alignment horizontal="left" vertical="center" wrapText="1"/>
    </xf>
    <xf numFmtId="0" fontId="24" fillId="3" borderId="62" xfId="1" applyFont="1" applyFill="1" applyBorder="1" applyAlignment="1">
      <alignment horizontal="left" vertical="center" wrapText="1"/>
    </xf>
    <xf numFmtId="0" fontId="48" fillId="41" borderId="118" xfId="1" applyFont="1" applyFill="1" applyBorder="1" applyAlignment="1">
      <alignment horizontal="left" vertical="center"/>
    </xf>
    <xf numFmtId="0" fontId="48" fillId="41" borderId="109" xfId="1" applyFont="1" applyFill="1" applyBorder="1" applyAlignment="1">
      <alignment horizontal="left" vertical="center"/>
    </xf>
    <xf numFmtId="0" fontId="48" fillId="41" borderId="119" xfId="1" applyFont="1" applyFill="1" applyBorder="1" applyAlignment="1">
      <alignment horizontal="left" vertical="center"/>
    </xf>
    <xf numFmtId="0" fontId="48" fillId="41" borderId="68" xfId="1" applyFont="1" applyFill="1" applyBorder="1" applyAlignment="1">
      <alignment horizontal="left" vertical="center"/>
    </xf>
    <xf numFmtId="0" fontId="24" fillId="2" borderId="112" xfId="1" applyFont="1" applyFill="1" applyBorder="1" applyAlignment="1">
      <alignment horizontal="left" vertical="center" wrapText="1"/>
    </xf>
    <xf numFmtId="0" fontId="24" fillId="2" borderId="111" xfId="1" applyFont="1" applyFill="1" applyBorder="1" applyAlignment="1">
      <alignment horizontal="left" vertical="center" wrapText="1"/>
    </xf>
    <xf numFmtId="0" fontId="24" fillId="2" borderId="113" xfId="1" applyFont="1" applyFill="1" applyBorder="1" applyAlignment="1">
      <alignment horizontal="left" vertical="center" wrapText="1"/>
    </xf>
    <xf numFmtId="0" fontId="24" fillId="2" borderId="59" xfId="1" applyFont="1" applyFill="1" applyBorder="1" applyAlignment="1">
      <alignment horizontal="left" vertical="center" wrapText="1"/>
    </xf>
    <xf numFmtId="0" fontId="24" fillId="2" borderId="63" xfId="1" applyFont="1" applyFill="1" applyBorder="1" applyAlignment="1">
      <alignment horizontal="left" vertical="center" wrapText="1"/>
    </xf>
    <xf numFmtId="0" fontId="24" fillId="2" borderId="62" xfId="1" applyFont="1" applyFill="1" applyBorder="1" applyAlignment="1">
      <alignment horizontal="left" vertical="center" wrapText="1"/>
    </xf>
    <xf numFmtId="0" fontId="31" fillId="33" borderId="104" xfId="1" applyFont="1" applyFill="1" applyBorder="1" applyAlignment="1">
      <alignment horizontal="center" vertical="center" wrapText="1"/>
    </xf>
    <xf numFmtId="0" fontId="31" fillId="33" borderId="105" xfId="1" applyFont="1" applyFill="1" applyBorder="1" applyAlignment="1">
      <alignment horizontal="center" vertical="center" wrapText="1"/>
    </xf>
    <xf numFmtId="9" fontId="20" fillId="6" borderId="63" xfId="1" applyNumberFormat="1" applyFont="1" applyFill="1" applyBorder="1" applyAlignment="1">
      <alignment horizontal="center" vertical="center" wrapText="1"/>
    </xf>
    <xf numFmtId="9" fontId="20" fillId="3" borderId="106" xfId="1" applyNumberFormat="1" applyFont="1" applyFill="1" applyBorder="1" applyAlignment="1">
      <alignment horizontal="center" vertical="center" wrapText="1"/>
    </xf>
    <xf numFmtId="9" fontId="20" fillId="3" borderId="74" xfId="1" applyNumberFormat="1" applyFont="1" applyFill="1" applyBorder="1" applyAlignment="1">
      <alignment horizontal="center" vertical="center" wrapText="1"/>
    </xf>
    <xf numFmtId="9" fontId="20" fillId="3" borderId="103" xfId="1" applyNumberFormat="1" applyFont="1" applyFill="1" applyBorder="1" applyAlignment="1">
      <alignment horizontal="center" vertical="center" wrapText="1"/>
    </xf>
    <xf numFmtId="0" fontId="50" fillId="66" borderId="212" xfId="0" applyFont="1" applyFill="1" applyBorder="1" applyAlignment="1">
      <alignment vertical="center" wrapText="1"/>
    </xf>
    <xf numFmtId="0" fontId="50" fillId="66" borderId="213" xfId="0" applyFont="1" applyFill="1" applyBorder="1" applyAlignment="1">
      <alignment vertical="center" wrapText="1"/>
    </xf>
    <xf numFmtId="0" fontId="139" fillId="66" borderId="212" xfId="6" applyFont="1" applyFill="1" applyBorder="1" applyAlignment="1">
      <alignment vertical="center" wrapText="1"/>
    </xf>
    <xf numFmtId="0" fontId="139" fillId="66" borderId="214" xfId="6" applyFont="1" applyFill="1" applyBorder="1" applyAlignment="1">
      <alignment vertical="center" wrapText="1"/>
    </xf>
    <xf numFmtId="0" fontId="139" fillId="66" borderId="213" xfId="6" applyFont="1" applyFill="1" applyBorder="1" applyAlignment="1">
      <alignment vertical="center" wrapText="1"/>
    </xf>
    <xf numFmtId="0" fontId="51" fillId="32" borderId="108" xfId="1" applyFont="1" applyFill="1" applyBorder="1" applyAlignment="1">
      <alignment horizontal="center" vertical="center" wrapText="1"/>
    </xf>
    <xf numFmtId="0" fontId="36" fillId="30" borderId="58" xfId="4" applyFont="1" applyFill="1" applyBorder="1" applyAlignment="1" applyProtection="1">
      <alignment horizontal="center" vertical="center" wrapText="1"/>
      <protection locked="0"/>
    </xf>
    <xf numFmtId="0" fontId="36" fillId="30" borderId="105" xfId="4" applyFont="1" applyFill="1" applyBorder="1" applyAlignment="1" applyProtection="1">
      <alignment horizontal="center" vertical="center" wrapText="1"/>
      <protection locked="0"/>
    </xf>
    <xf numFmtId="0" fontId="36" fillId="30" borderId="16" xfId="4" applyFont="1" applyFill="1" applyBorder="1" applyAlignment="1" applyProtection="1">
      <alignment horizontal="center" vertical="center" wrapText="1"/>
      <protection locked="0"/>
    </xf>
    <xf numFmtId="0" fontId="40" fillId="30" borderId="58" xfId="4" applyFont="1" applyFill="1" applyBorder="1" applyAlignment="1" applyProtection="1">
      <alignment horizontal="left" vertical="center" wrapText="1"/>
      <protection locked="0"/>
    </xf>
    <xf numFmtId="0" fontId="40" fillId="30" borderId="105" xfId="4" applyFont="1" applyFill="1" applyBorder="1" applyAlignment="1" applyProtection="1">
      <alignment horizontal="left" vertical="center" wrapText="1"/>
      <protection locked="0"/>
    </xf>
    <xf numFmtId="0" fontId="40" fillId="30" borderId="16" xfId="4" applyFont="1" applyFill="1" applyBorder="1" applyAlignment="1" applyProtection="1">
      <alignment horizontal="left" vertical="center" wrapText="1"/>
      <protection locked="0"/>
    </xf>
    <xf numFmtId="0" fontId="37" fillId="35" borderId="17" xfId="4" applyFont="1" applyFill="1" applyBorder="1" applyAlignment="1" applyProtection="1">
      <alignment horizontal="center" vertical="center" wrapText="1"/>
      <protection locked="0"/>
    </xf>
    <xf numFmtId="0" fontId="37" fillId="35" borderId="69" xfId="4" applyFont="1" applyFill="1" applyBorder="1" applyAlignment="1" applyProtection="1">
      <alignment horizontal="center" vertical="center" wrapText="1"/>
      <protection locked="0"/>
    </xf>
    <xf numFmtId="0" fontId="37" fillId="35" borderId="60" xfId="4" applyFont="1" applyFill="1" applyBorder="1" applyAlignment="1" applyProtection="1">
      <alignment horizontal="center" vertical="center" wrapText="1"/>
      <protection locked="0"/>
    </xf>
    <xf numFmtId="0" fontId="37" fillId="35" borderId="61" xfId="4" applyFont="1" applyFill="1" applyBorder="1" applyAlignment="1" applyProtection="1">
      <alignment horizontal="center" vertical="center" wrapText="1"/>
      <protection locked="0"/>
    </xf>
    <xf numFmtId="0" fontId="20" fillId="3" borderId="58" xfId="1" applyFont="1" applyFill="1" applyBorder="1" applyAlignment="1">
      <alignment horizontal="center" vertical="center" wrapText="1"/>
    </xf>
    <xf numFmtId="0" fontId="24" fillId="3" borderId="58" xfId="1" applyFont="1" applyFill="1" applyBorder="1" applyAlignment="1">
      <alignment vertical="center" wrapText="1"/>
    </xf>
    <xf numFmtId="0" fontId="24" fillId="3" borderId="48" xfId="1" applyFont="1" applyFill="1" applyBorder="1" applyAlignment="1">
      <alignment vertical="center" wrapText="1"/>
    </xf>
    <xf numFmtId="0" fontId="20" fillId="3" borderId="105" xfId="1" applyFont="1" applyFill="1" applyBorder="1" applyAlignment="1">
      <alignment horizontal="center" vertical="center" wrapText="1"/>
    </xf>
    <xf numFmtId="0" fontId="22" fillId="3" borderId="51" xfId="1" applyFont="1" applyFill="1" applyBorder="1" applyAlignment="1">
      <alignment horizontal="center" vertical="center" wrapText="1"/>
    </xf>
    <xf numFmtId="0" fontId="22" fillId="3" borderId="11" xfId="1" applyFont="1" applyFill="1" applyBorder="1" applyAlignment="1">
      <alignment horizontal="center" vertical="center" wrapText="1"/>
    </xf>
    <xf numFmtId="0" fontId="22" fillId="3" borderId="67" xfId="1" applyFont="1" applyFill="1" applyBorder="1" applyAlignment="1">
      <alignment horizontal="center" vertical="center" wrapText="1"/>
    </xf>
    <xf numFmtId="0" fontId="22" fillId="3" borderId="17" xfId="1" applyFont="1" applyFill="1" applyBorder="1" applyAlignment="1">
      <alignment horizontal="center" vertical="center" wrapText="1"/>
    </xf>
    <xf numFmtId="0" fontId="22" fillId="3" borderId="0" xfId="1" applyFont="1" applyFill="1" applyAlignment="1">
      <alignment horizontal="center" vertical="center" wrapText="1"/>
    </xf>
    <xf numFmtId="0" fontId="22" fillId="3" borderId="69" xfId="1" applyFont="1" applyFill="1" applyBorder="1" applyAlignment="1">
      <alignment horizontal="center" vertical="center" wrapText="1"/>
    </xf>
    <xf numFmtId="0" fontId="20" fillId="3" borderId="114" xfId="1" applyFont="1" applyFill="1" applyBorder="1" applyAlignment="1">
      <alignment horizontal="left" vertical="center" wrapText="1"/>
    </xf>
    <xf numFmtId="0" fontId="20" fillId="3" borderId="115" xfId="1" applyFont="1" applyFill="1" applyBorder="1" applyAlignment="1">
      <alignment horizontal="left" vertical="center" wrapText="1"/>
    </xf>
    <xf numFmtId="0" fontId="24" fillId="3" borderId="51" xfId="1" applyFont="1" applyFill="1" applyBorder="1" applyAlignment="1">
      <alignment horizontal="center" vertical="center" wrapText="1"/>
    </xf>
    <xf numFmtId="0" fontId="24" fillId="3" borderId="11" xfId="1" applyFont="1" applyFill="1" applyBorder="1" applyAlignment="1">
      <alignment horizontal="center" vertical="center" wrapText="1"/>
    </xf>
    <xf numFmtId="0" fontId="24" fillId="3" borderId="27" xfId="1" applyFont="1" applyFill="1" applyBorder="1" applyAlignment="1">
      <alignment horizontal="center" vertical="center" wrapText="1"/>
    </xf>
    <xf numFmtId="0" fontId="24" fillId="3" borderId="17" xfId="1" applyFont="1" applyFill="1" applyBorder="1" applyAlignment="1">
      <alignment horizontal="center" vertical="center" wrapText="1"/>
    </xf>
    <xf numFmtId="0" fontId="24" fillId="3" borderId="0" xfId="1" applyFont="1" applyFill="1" applyAlignment="1">
      <alignment horizontal="center" vertical="center" wrapText="1"/>
    </xf>
    <xf numFmtId="0" fontId="24" fillId="3" borderId="5" xfId="1" applyFont="1" applyFill="1" applyBorder="1" applyAlignment="1">
      <alignment horizontal="center" vertical="center" wrapText="1"/>
    </xf>
    <xf numFmtId="0" fontId="24" fillId="3" borderId="59" xfId="1" applyFont="1" applyFill="1" applyBorder="1" applyAlignment="1">
      <alignment horizontal="center" vertical="center" wrapText="1"/>
    </xf>
    <xf numFmtId="0" fontId="24" fillId="3" borderId="63" xfId="1" applyFont="1" applyFill="1" applyBorder="1" applyAlignment="1">
      <alignment horizontal="center" vertical="center" wrapText="1"/>
    </xf>
    <xf numFmtId="0" fontId="24" fillId="3" borderId="62" xfId="1" applyFont="1" applyFill="1" applyBorder="1" applyAlignment="1">
      <alignment horizontal="center" vertical="center" wrapText="1"/>
    </xf>
    <xf numFmtId="0" fontId="43" fillId="2" borderId="107" xfId="1" applyFont="1" applyFill="1" applyBorder="1" applyAlignment="1">
      <alignment horizontal="left" vertical="center" wrapText="1"/>
    </xf>
    <xf numFmtId="0" fontId="22" fillId="3" borderId="60" xfId="1" applyFont="1" applyFill="1" applyBorder="1" applyAlignment="1">
      <alignment horizontal="center" vertical="center" wrapText="1"/>
    </xf>
    <xf numFmtId="0" fontId="22" fillId="3" borderId="56" xfId="1" applyFont="1" applyFill="1" applyBorder="1" applyAlignment="1">
      <alignment horizontal="center" vertical="center" wrapText="1"/>
    </xf>
    <xf numFmtId="0" fontId="22" fillId="3" borderId="61" xfId="1" applyFont="1" applyFill="1" applyBorder="1" applyAlignment="1">
      <alignment horizontal="center" vertical="center" wrapText="1"/>
    </xf>
    <xf numFmtId="0" fontId="20" fillId="3" borderId="108" xfId="1" applyFont="1" applyFill="1" applyBorder="1" applyAlignment="1">
      <alignment horizontal="left" vertical="center" wrapText="1"/>
    </xf>
    <xf numFmtId="0" fontId="20" fillId="3" borderId="52" xfId="1" applyFont="1" applyFill="1" applyBorder="1" applyAlignment="1">
      <alignment horizontal="left" vertical="center" wrapText="1"/>
    </xf>
    <xf numFmtId="0" fontId="24" fillId="3" borderId="112" xfId="1" applyFont="1" applyFill="1" applyBorder="1" applyAlignment="1">
      <alignment horizontal="center" vertical="center" wrapText="1"/>
    </xf>
    <xf numFmtId="0" fontId="24" fillId="3" borderId="111" xfId="1" applyFont="1" applyFill="1" applyBorder="1" applyAlignment="1">
      <alignment horizontal="center" vertical="center" wrapText="1"/>
    </xf>
    <xf numFmtId="0" fontId="24" fillId="3" borderId="113" xfId="1" applyFont="1" applyFill="1" applyBorder="1" applyAlignment="1">
      <alignment horizontal="center" vertical="center" wrapText="1"/>
    </xf>
    <xf numFmtId="0" fontId="24" fillId="3" borderId="60" xfId="1" applyFont="1" applyFill="1" applyBorder="1" applyAlignment="1">
      <alignment horizontal="center" vertical="center" wrapText="1"/>
    </xf>
    <xf numFmtId="0" fontId="24" fillId="3" borderId="56" xfId="1" applyFont="1" applyFill="1" applyBorder="1" applyAlignment="1">
      <alignment horizontal="center" vertical="center" wrapText="1"/>
    </xf>
    <xf numFmtId="0" fontId="24" fillId="3" borderId="57" xfId="1" applyFont="1" applyFill="1" applyBorder="1" applyAlignment="1">
      <alignment horizontal="center" vertical="center" wrapText="1"/>
    </xf>
    <xf numFmtId="0" fontId="50" fillId="66" borderId="202" xfId="0" applyFont="1" applyFill="1" applyBorder="1" applyAlignment="1">
      <alignment horizontal="left" vertical="center"/>
    </xf>
    <xf numFmtId="0" fontId="50" fillId="66" borderId="211" xfId="0" applyFont="1" applyFill="1" applyBorder="1" applyAlignment="1">
      <alignment horizontal="left" vertical="center"/>
    </xf>
    <xf numFmtId="0" fontId="50" fillId="66" borderId="203" xfId="0" applyFont="1" applyFill="1" applyBorder="1" applyAlignment="1">
      <alignment horizontal="left" vertical="center"/>
    </xf>
    <xf numFmtId="0" fontId="50" fillId="66" borderId="211" xfId="0" applyFont="1" applyFill="1" applyBorder="1" applyAlignment="1">
      <alignment vertical="center" wrapText="1"/>
    </xf>
    <xf numFmtId="0" fontId="50" fillId="66" borderId="200" xfId="0" applyFont="1" applyFill="1" applyBorder="1" applyAlignment="1">
      <alignment horizontal="left" vertical="center" wrapText="1"/>
    </xf>
    <xf numFmtId="0" fontId="50" fillId="66" borderId="205" xfId="0" applyFont="1" applyFill="1" applyBorder="1" applyAlignment="1">
      <alignment horizontal="left" vertical="center" wrapText="1"/>
    </xf>
    <xf numFmtId="0" fontId="50" fillId="66" borderId="201" xfId="0" applyFont="1" applyFill="1" applyBorder="1" applyAlignment="1">
      <alignment horizontal="left" vertical="center" wrapText="1"/>
    </xf>
    <xf numFmtId="0" fontId="53" fillId="44" borderId="106" xfId="0" applyFont="1" applyFill="1" applyBorder="1" applyAlignment="1">
      <alignment horizontal="center" vertical="center" wrapText="1"/>
    </xf>
    <xf numFmtId="0" fontId="53" fillId="44" borderId="74" xfId="0" applyFont="1" applyFill="1" applyBorder="1" applyAlignment="1">
      <alignment horizontal="center" vertical="center" wrapText="1"/>
    </xf>
    <xf numFmtId="0" fontId="53" fillId="44" borderId="103" xfId="0" applyFont="1" applyFill="1" applyBorder="1" applyAlignment="1">
      <alignment horizontal="center" vertical="center" wrapText="1"/>
    </xf>
    <xf numFmtId="0" fontId="54" fillId="44" borderId="106" xfId="0" applyFont="1" applyFill="1" applyBorder="1" applyAlignment="1">
      <alignment horizontal="left" vertical="center" wrapText="1"/>
    </xf>
    <xf numFmtId="0" fontId="54" fillId="44" borderId="74" xfId="0" applyFont="1" applyFill="1" applyBorder="1" applyAlignment="1">
      <alignment horizontal="left" vertical="center" wrapText="1"/>
    </xf>
    <xf numFmtId="0" fontId="54" fillId="44" borderId="75" xfId="0" applyFont="1" applyFill="1" applyBorder="1" applyAlignment="1">
      <alignment horizontal="left" vertical="center" wrapText="1"/>
    </xf>
    <xf numFmtId="0" fontId="53" fillId="3" borderId="54" xfId="1" applyFont="1" applyFill="1" applyBorder="1" applyAlignment="1">
      <alignment horizontal="center" vertical="center" wrapText="1"/>
    </xf>
    <xf numFmtId="0" fontId="24" fillId="3" borderId="54" xfId="1" applyFont="1" applyFill="1" applyBorder="1" applyAlignment="1">
      <alignment horizontal="left" vertical="center" wrapText="1"/>
    </xf>
    <xf numFmtId="0" fontId="24" fillId="3" borderId="53" xfId="1" applyFont="1" applyFill="1" applyBorder="1" applyAlignment="1">
      <alignment horizontal="left" vertical="center" wrapText="1"/>
    </xf>
    <xf numFmtId="0" fontId="24" fillId="3" borderId="13" xfId="1" applyFont="1" applyFill="1" applyBorder="1" applyAlignment="1">
      <alignment horizontal="left" vertical="center" wrapText="1"/>
    </xf>
    <xf numFmtId="0" fontId="53" fillId="44" borderId="59" xfId="0" applyFont="1" applyFill="1" applyBorder="1" applyAlignment="1">
      <alignment horizontal="center" vertical="center" wrapText="1"/>
    </xf>
    <xf numFmtId="0" fontId="54" fillId="44" borderId="59" xfId="0" applyFont="1" applyFill="1" applyBorder="1" applyAlignment="1">
      <alignment horizontal="left" vertical="center" wrapText="1"/>
    </xf>
    <xf numFmtId="0" fontId="54" fillId="44" borderId="63" xfId="0" applyFont="1" applyFill="1" applyBorder="1" applyAlignment="1">
      <alignment horizontal="left" vertical="center" wrapText="1"/>
    </xf>
    <xf numFmtId="0" fontId="54" fillId="44" borderId="62" xfId="0" applyFont="1" applyFill="1" applyBorder="1" applyAlignment="1">
      <alignment horizontal="left" vertical="center" wrapText="1"/>
    </xf>
    <xf numFmtId="0" fontId="48" fillId="41" borderId="126" xfId="1" applyFont="1" applyFill="1" applyBorder="1" applyAlignment="1">
      <alignment horizontal="left" vertical="center" wrapText="1"/>
    </xf>
    <xf numFmtId="0" fontId="48" fillId="41" borderId="103" xfId="1" applyFont="1" applyFill="1" applyBorder="1" applyAlignment="1">
      <alignment horizontal="left" vertical="center" wrapText="1"/>
    </xf>
    <xf numFmtId="0" fontId="48" fillId="41" borderId="118" xfId="1" applyFont="1" applyFill="1" applyBorder="1" applyAlignment="1">
      <alignment horizontal="left" vertical="center" wrapText="1"/>
    </xf>
    <xf numFmtId="0" fontId="48" fillId="41" borderId="109" xfId="1" applyFont="1" applyFill="1" applyBorder="1" applyAlignment="1">
      <alignment horizontal="left" vertical="center" wrapText="1"/>
    </xf>
    <xf numFmtId="0" fontId="48" fillId="41" borderId="55" xfId="1" applyFont="1" applyFill="1" applyBorder="1" applyAlignment="1">
      <alignment horizontal="left" vertical="center" wrapText="1"/>
    </xf>
    <xf numFmtId="0" fontId="48" fillId="41" borderId="61" xfId="1" applyFont="1" applyFill="1" applyBorder="1" applyAlignment="1">
      <alignment horizontal="left" vertical="center" wrapText="1"/>
    </xf>
    <xf numFmtId="0" fontId="31" fillId="35" borderId="105" xfId="1" applyFont="1" applyFill="1" applyBorder="1" applyAlignment="1">
      <alignment horizontal="left" vertical="center"/>
    </xf>
    <xf numFmtId="0" fontId="20" fillId="3" borderId="54" xfId="1" applyFont="1" applyFill="1" applyBorder="1" applyAlignment="1">
      <alignment horizontal="center" vertical="center" wrapText="1"/>
    </xf>
    <xf numFmtId="0" fontId="20" fillId="3" borderId="53" xfId="1" applyFont="1" applyFill="1" applyBorder="1" applyAlignment="1">
      <alignment horizontal="center" vertical="center" wrapText="1"/>
    </xf>
    <xf numFmtId="0" fontId="20" fillId="3" borderId="50" xfId="1" applyFont="1" applyFill="1" applyBorder="1" applyAlignment="1">
      <alignment horizontal="center" vertical="center" wrapText="1"/>
    </xf>
    <xf numFmtId="0" fontId="145" fillId="3" borderId="16" xfId="1" applyFont="1" applyFill="1" applyBorder="1" applyAlignment="1">
      <alignment vertical="center" wrapText="1"/>
    </xf>
    <xf numFmtId="0" fontId="145" fillId="3" borderId="18" xfId="1" applyFont="1" applyFill="1" applyBorder="1" applyAlignment="1">
      <alignment vertical="center" wrapText="1"/>
    </xf>
    <xf numFmtId="0" fontId="145" fillId="3" borderId="106" xfId="1" applyFont="1" applyFill="1" applyBorder="1" applyAlignment="1">
      <alignment horizontal="left" vertical="center" wrapText="1"/>
    </xf>
    <xf numFmtId="0" fontId="145" fillId="3" borderId="74" xfId="1" applyFont="1" applyFill="1" applyBorder="1" applyAlignment="1">
      <alignment horizontal="left" vertical="center" wrapText="1"/>
    </xf>
    <xf numFmtId="0" fontId="145" fillId="3" borderId="75" xfId="1" applyFont="1" applyFill="1" applyBorder="1" applyAlignment="1">
      <alignment horizontal="left" vertical="center" wrapText="1"/>
    </xf>
    <xf numFmtId="0" fontId="24" fillId="3" borderId="60" xfId="1" applyFont="1" applyFill="1" applyBorder="1" applyAlignment="1">
      <alignment horizontal="left" vertical="center" wrapText="1"/>
    </xf>
    <xf numFmtId="0" fontId="24" fillId="3" borderId="56" xfId="1" applyFont="1" applyFill="1" applyBorder="1" applyAlignment="1">
      <alignment horizontal="left" vertical="center" wrapText="1"/>
    </xf>
    <xf numFmtId="0" fontId="24" fillId="3" borderId="57" xfId="1" applyFont="1" applyFill="1" applyBorder="1" applyAlignment="1">
      <alignment horizontal="left" vertical="center" wrapText="1"/>
    </xf>
    <xf numFmtId="0" fontId="48" fillId="41" borderId="119" xfId="1" applyFont="1" applyFill="1" applyBorder="1" applyAlignment="1">
      <alignment horizontal="left" vertical="center" wrapText="1"/>
    </xf>
    <xf numFmtId="0" fontId="48" fillId="41" borderId="68" xfId="1" applyFont="1" applyFill="1" applyBorder="1" applyAlignment="1">
      <alignment horizontal="left" vertical="center" wrapText="1"/>
    </xf>
    <xf numFmtId="0" fontId="53" fillId="44" borderId="105" xfId="0" applyFont="1" applyFill="1" applyBorder="1" applyAlignment="1">
      <alignment horizontal="center" vertical="center" wrapText="1"/>
    </xf>
    <xf numFmtId="0" fontId="54" fillId="44" borderId="105" xfId="0" applyFont="1" applyFill="1" applyBorder="1" applyAlignment="1">
      <alignment horizontal="left" vertical="center" wrapText="1"/>
    </xf>
    <xf numFmtId="0" fontId="54" fillId="44" borderId="107" xfId="0" applyFont="1" applyFill="1" applyBorder="1" applyAlignment="1">
      <alignment horizontal="left" vertical="center" wrapText="1"/>
    </xf>
    <xf numFmtId="0" fontId="48" fillId="41" borderId="110" xfId="1" applyFont="1" applyFill="1" applyBorder="1" applyAlignment="1">
      <alignment horizontal="left" vertical="center" wrapText="1"/>
    </xf>
    <xf numFmtId="0" fontId="48" fillId="41" borderId="50" xfId="1" applyFont="1" applyFill="1" applyBorder="1" applyAlignment="1">
      <alignment horizontal="left" vertical="center" wrapText="1"/>
    </xf>
    <xf numFmtId="0" fontId="53" fillId="3" borderId="16" xfId="1" applyFont="1" applyFill="1" applyBorder="1" applyAlignment="1">
      <alignment horizontal="center" vertical="center" wrapText="1"/>
    </xf>
    <xf numFmtId="0" fontId="22" fillId="3" borderId="16" xfId="1" applyFont="1" applyFill="1" applyBorder="1" applyAlignment="1">
      <alignment horizontal="center" vertical="center" wrapText="1"/>
    </xf>
    <xf numFmtId="0" fontId="31" fillId="35" borderId="53" xfId="1" applyFont="1" applyFill="1" applyBorder="1" applyAlignment="1">
      <alignment horizontal="left" vertical="center" wrapText="1"/>
    </xf>
    <xf numFmtId="0" fontId="31" fillId="35" borderId="50" xfId="1" applyFont="1" applyFill="1" applyBorder="1" applyAlignment="1">
      <alignment horizontal="left" vertical="center" wrapText="1"/>
    </xf>
    <xf numFmtId="0" fontId="53" fillId="3" borderId="4" xfId="1" applyFont="1" applyFill="1" applyBorder="1" applyAlignment="1">
      <alignment horizontal="center" vertical="center" wrapText="1"/>
    </xf>
    <xf numFmtId="0" fontId="46" fillId="44" borderId="108" xfId="0" applyFont="1" applyFill="1" applyBorder="1" applyAlignment="1">
      <alignment horizontal="left" vertical="center" wrapText="1"/>
    </xf>
    <xf numFmtId="0" fontId="46" fillId="44" borderId="58" xfId="0" applyFont="1" applyFill="1" applyBorder="1" applyAlignment="1">
      <alignment horizontal="left" vertical="center" wrapText="1"/>
    </xf>
    <xf numFmtId="0" fontId="54" fillId="44" borderId="112" xfId="0" applyFont="1" applyFill="1" applyBorder="1" applyAlignment="1">
      <alignment horizontal="left" vertical="center" wrapText="1"/>
    </xf>
    <xf numFmtId="0" fontId="54" fillId="44" borderId="111" xfId="0" applyFont="1" applyFill="1" applyBorder="1" applyAlignment="1">
      <alignment horizontal="left" vertical="center" wrapText="1"/>
    </xf>
    <xf numFmtId="0" fontId="54" fillId="44" borderId="113" xfId="0" applyFont="1" applyFill="1" applyBorder="1" applyAlignment="1">
      <alignment horizontal="left" vertical="center" wrapText="1"/>
    </xf>
    <xf numFmtId="0" fontId="46" fillId="3" borderId="3" xfId="1" applyFont="1" applyFill="1" applyBorder="1" applyAlignment="1">
      <alignment horizontal="center" vertical="center" wrapText="1"/>
    </xf>
    <xf numFmtId="0" fontId="46" fillId="3" borderId="14" xfId="1" applyFont="1" applyFill="1" applyBorder="1" applyAlignment="1">
      <alignment horizontal="center" vertical="center" wrapText="1"/>
    </xf>
    <xf numFmtId="0" fontId="43" fillId="2" borderId="106" xfId="1" applyFont="1" applyFill="1" applyBorder="1" applyAlignment="1">
      <alignment horizontal="left" vertical="center" wrapText="1"/>
    </xf>
    <xf numFmtId="0" fontId="43" fillId="2" borderId="74" xfId="1" applyFont="1" applyFill="1" applyBorder="1" applyAlignment="1">
      <alignment horizontal="left" vertical="center" wrapText="1"/>
    </xf>
    <xf numFmtId="0" fontId="43" fillId="2" borderId="75" xfId="1" applyFont="1" applyFill="1" applyBorder="1" applyAlignment="1">
      <alignment horizontal="left" vertical="center" wrapText="1"/>
    </xf>
    <xf numFmtId="0" fontId="53" fillId="44" borderId="104" xfId="0" applyFont="1" applyFill="1" applyBorder="1" applyAlignment="1">
      <alignment horizontal="center" vertical="center" wrapText="1"/>
    </xf>
    <xf numFmtId="0" fontId="31" fillId="33" borderId="110" xfId="1" applyFont="1" applyFill="1" applyBorder="1" applyAlignment="1">
      <alignment horizontal="center" vertical="center" wrapText="1"/>
    </xf>
    <xf numFmtId="0" fontId="31" fillId="33" borderId="50" xfId="1" applyFont="1" applyFill="1" applyBorder="1" applyAlignment="1">
      <alignment horizontal="center" vertical="center" wrapText="1"/>
    </xf>
    <xf numFmtId="0" fontId="24" fillId="3" borderId="108" xfId="1" applyFont="1" applyFill="1" applyBorder="1" applyAlignment="1">
      <alignment horizontal="left" vertical="center" wrapText="1"/>
    </xf>
    <xf numFmtId="0" fontId="24" fillId="3" borderId="117" xfId="1" applyFont="1" applyFill="1" applyBorder="1" applyAlignment="1">
      <alignment horizontal="left" vertical="center" wrapText="1"/>
    </xf>
    <xf numFmtId="0" fontId="50" fillId="66" borderId="59" xfId="0" applyFont="1" applyFill="1" applyBorder="1" applyAlignment="1">
      <alignment vertical="center"/>
    </xf>
    <xf numFmtId="0" fontId="50" fillId="66" borderId="63" xfId="0" applyFont="1" applyFill="1" applyBorder="1" applyAlignment="1">
      <alignment vertical="center"/>
    </xf>
    <xf numFmtId="0" fontId="50" fillId="66" borderId="68" xfId="0" applyFont="1" applyFill="1" applyBorder="1" applyAlignment="1">
      <alignment vertical="center"/>
    </xf>
    <xf numFmtId="0" fontId="24" fillId="2" borderId="16" xfId="1" applyFont="1" applyFill="1" applyBorder="1" applyAlignment="1">
      <alignment horizontal="left" vertical="center" wrapText="1"/>
    </xf>
    <xf numFmtId="0" fontId="24" fillId="2" borderId="54" xfId="1" applyFont="1" applyFill="1" applyBorder="1" applyAlignment="1">
      <alignment horizontal="left" vertical="center" wrapText="1"/>
    </xf>
    <xf numFmtId="0" fontId="24" fillId="2" borderId="53" xfId="1" applyFont="1" applyFill="1" applyBorder="1" applyAlignment="1">
      <alignment horizontal="left" vertical="center" wrapText="1"/>
    </xf>
    <xf numFmtId="0" fontId="24" fillId="2" borderId="50" xfId="1" applyFont="1" applyFill="1" applyBorder="1" applyAlignment="1">
      <alignment horizontal="left" vertical="center" wrapText="1"/>
    </xf>
    <xf numFmtId="0" fontId="50" fillId="66" borderId="74" xfId="0" applyFont="1" applyFill="1" applyBorder="1" applyAlignment="1">
      <alignment vertical="center" wrapText="1"/>
    </xf>
    <xf numFmtId="0" fontId="19" fillId="3" borderId="42" xfId="0" applyFont="1" applyFill="1" applyBorder="1" applyAlignment="1">
      <alignment horizontal="center"/>
    </xf>
    <xf numFmtId="0" fontId="19" fillId="3" borderId="11" xfId="0" applyFont="1" applyFill="1" applyBorder="1" applyAlignment="1">
      <alignment horizontal="center"/>
    </xf>
    <xf numFmtId="0" fontId="19" fillId="3" borderId="67" xfId="0" applyFont="1" applyFill="1" applyBorder="1" applyAlignment="1">
      <alignment horizontal="center"/>
    </xf>
    <xf numFmtId="0" fontId="19" fillId="3" borderId="55" xfId="0" applyFont="1" applyFill="1" applyBorder="1" applyAlignment="1">
      <alignment horizontal="center"/>
    </xf>
    <xf numFmtId="0" fontId="19" fillId="3" borderId="56" xfId="0" applyFont="1" applyFill="1" applyBorder="1" applyAlignment="1">
      <alignment horizontal="center"/>
    </xf>
    <xf numFmtId="0" fontId="19" fillId="3" borderId="61" xfId="0" applyFont="1" applyFill="1" applyBorder="1" applyAlignment="1">
      <alignment horizontal="center"/>
    </xf>
    <xf numFmtId="0" fontId="69" fillId="40" borderId="25" xfId="1" applyFont="1" applyFill="1" applyBorder="1" applyAlignment="1">
      <alignment horizontal="center" vertical="center"/>
    </xf>
    <xf numFmtId="0" fontId="69" fillId="40" borderId="0" xfId="1" applyFont="1" applyFill="1" applyAlignment="1">
      <alignment horizontal="center" vertical="center"/>
    </xf>
    <xf numFmtId="0" fontId="69" fillId="40" borderId="69" xfId="1" applyFont="1" applyFill="1" applyBorder="1" applyAlignment="1">
      <alignment horizontal="center" vertical="center"/>
    </xf>
    <xf numFmtId="0" fontId="44" fillId="41" borderId="119" xfId="3" applyFont="1" applyFill="1" applyBorder="1" applyAlignment="1" applyProtection="1">
      <alignment horizontal="center" vertical="center" wrapText="1"/>
      <protection locked="0"/>
    </xf>
    <xf numFmtId="0" fontId="44" fillId="41" borderId="63" xfId="3" applyFont="1" applyFill="1" applyBorder="1" applyAlignment="1" applyProtection="1">
      <alignment horizontal="center" vertical="center" wrapText="1"/>
      <protection locked="0"/>
    </xf>
    <xf numFmtId="0" fontId="44" fillId="41" borderId="68" xfId="3" applyFont="1" applyFill="1" applyBorder="1" applyAlignment="1" applyProtection="1">
      <alignment horizontal="center" vertical="center" wrapText="1"/>
      <protection locked="0"/>
    </xf>
    <xf numFmtId="0" fontId="89" fillId="3" borderId="14" xfId="0" applyFont="1" applyFill="1" applyBorder="1" applyAlignment="1">
      <alignment horizontal="center" vertical="center"/>
    </xf>
    <xf numFmtId="0" fontId="89" fillId="3" borderId="16" xfId="0" applyFont="1" applyFill="1" applyBorder="1" applyAlignment="1">
      <alignment horizontal="center" vertical="center"/>
    </xf>
    <xf numFmtId="0" fontId="90" fillId="3" borderId="11" xfId="0" applyFont="1" applyFill="1" applyBorder="1" applyAlignment="1">
      <alignment horizontal="center" vertical="center"/>
    </xf>
    <xf numFmtId="0" fontId="90" fillId="3" borderId="27" xfId="0" applyFont="1" applyFill="1" applyBorder="1" applyAlignment="1">
      <alignment horizontal="center" vertical="center"/>
    </xf>
    <xf numFmtId="0" fontId="90" fillId="3" borderId="56" xfId="0" applyFont="1" applyFill="1" applyBorder="1" applyAlignment="1">
      <alignment horizontal="center" vertical="center"/>
    </xf>
    <xf numFmtId="0" fontId="90" fillId="3" borderId="57" xfId="0" applyFont="1" applyFill="1" applyBorder="1" applyAlignment="1">
      <alignment horizontal="center" vertical="center"/>
    </xf>
    <xf numFmtId="0" fontId="0" fillId="6" borderId="42" xfId="0" applyFill="1" applyBorder="1" applyAlignment="1">
      <alignment horizontal="center"/>
    </xf>
    <xf numFmtId="0" fontId="0" fillId="6" borderId="11" xfId="0" applyFill="1" applyBorder="1" applyAlignment="1">
      <alignment horizontal="center"/>
    </xf>
    <xf numFmtId="0" fontId="0" fillId="6" borderId="27" xfId="0" applyFill="1" applyBorder="1" applyAlignment="1">
      <alignment horizontal="center"/>
    </xf>
    <xf numFmtId="0" fontId="0" fillId="6" borderId="25" xfId="0" applyFill="1" applyBorder="1" applyAlignment="1">
      <alignment horizontal="center"/>
    </xf>
    <xf numFmtId="0" fontId="0" fillId="6" borderId="0" xfId="0" applyFill="1" applyAlignment="1">
      <alignment horizontal="center"/>
    </xf>
    <xf numFmtId="0" fontId="0" fillId="6" borderId="5" xfId="0" applyFill="1" applyBorder="1" applyAlignment="1">
      <alignment horizontal="center"/>
    </xf>
    <xf numFmtId="0" fontId="0" fillId="6" borderId="55" xfId="0" applyFill="1" applyBorder="1" applyAlignment="1">
      <alignment horizontal="center"/>
    </xf>
    <xf numFmtId="0" fontId="0" fillId="6" borderId="56" xfId="0" applyFill="1" applyBorder="1" applyAlignment="1">
      <alignment horizontal="center"/>
    </xf>
    <xf numFmtId="0" fontId="0" fillId="6" borderId="57" xfId="0" applyFill="1" applyBorder="1" applyAlignment="1">
      <alignment horizontal="center"/>
    </xf>
    <xf numFmtId="0" fontId="73" fillId="49" borderId="42" xfId="0" applyFont="1" applyFill="1" applyBorder="1" applyAlignment="1">
      <alignment horizontal="center" vertical="center"/>
    </xf>
    <xf numFmtId="0" fontId="73" fillId="49" borderId="11" xfId="0" applyFont="1" applyFill="1" applyBorder="1" applyAlignment="1">
      <alignment horizontal="center" vertical="center"/>
    </xf>
    <xf numFmtId="0" fontId="73" fillId="49" borderId="27" xfId="0" applyFont="1" applyFill="1" applyBorder="1" applyAlignment="1">
      <alignment horizontal="center" vertical="center"/>
    </xf>
    <xf numFmtId="0" fontId="73" fillId="49" borderId="55" xfId="0" applyFont="1" applyFill="1" applyBorder="1" applyAlignment="1">
      <alignment horizontal="center" vertical="center"/>
    </xf>
    <xf numFmtId="0" fontId="73" fillId="49" borderId="56" xfId="0" applyFont="1" applyFill="1" applyBorder="1" applyAlignment="1">
      <alignment horizontal="center" vertical="center"/>
    </xf>
    <xf numFmtId="0" fontId="73" fillId="49" borderId="57" xfId="0" applyFont="1" applyFill="1" applyBorder="1" applyAlignment="1">
      <alignment horizontal="center" vertical="center"/>
    </xf>
    <xf numFmtId="0" fontId="0" fillId="50" borderId="0" xfId="0" applyFill="1" applyAlignment="1">
      <alignment horizontal="center"/>
    </xf>
    <xf numFmtId="0" fontId="0" fillId="50" borderId="11" xfId="0" applyFill="1" applyBorder="1" applyAlignment="1">
      <alignment horizontal="center"/>
    </xf>
    <xf numFmtId="0" fontId="0" fillId="50" borderId="56" xfId="0" applyFill="1" applyBorder="1" applyAlignment="1">
      <alignment horizontal="center"/>
    </xf>
    <xf numFmtId="0" fontId="15" fillId="30" borderId="46" xfId="0" applyFont="1" applyFill="1" applyBorder="1" applyAlignment="1">
      <alignment horizontal="left" vertical="center" wrapText="1"/>
    </xf>
    <xf numFmtId="0" fontId="15" fillId="30" borderId="46" xfId="0" applyFont="1" applyFill="1" applyBorder="1" applyAlignment="1">
      <alignment horizontal="center" vertical="center" wrapText="1"/>
    </xf>
    <xf numFmtId="0" fontId="76" fillId="49" borderId="11" xfId="0" applyFont="1" applyFill="1" applyBorder="1" applyAlignment="1">
      <alignment horizontal="center" vertical="center"/>
    </xf>
    <xf numFmtId="0" fontId="76" fillId="49" borderId="27" xfId="0" applyFont="1" applyFill="1" applyBorder="1" applyAlignment="1">
      <alignment horizontal="center" vertical="center"/>
    </xf>
    <xf numFmtId="0" fontId="76" fillId="49" borderId="56" xfId="0" applyFont="1" applyFill="1" applyBorder="1" applyAlignment="1">
      <alignment horizontal="center" vertical="center"/>
    </xf>
    <xf numFmtId="0" fontId="76" fillId="49" borderId="57" xfId="0" applyFont="1" applyFill="1" applyBorder="1" applyAlignment="1">
      <alignment horizontal="center" vertical="center"/>
    </xf>
    <xf numFmtId="0" fontId="75" fillId="30" borderId="0" xfId="0" applyFont="1" applyFill="1" applyAlignment="1">
      <alignment horizontal="center" vertical="center" wrapText="1"/>
    </xf>
    <xf numFmtId="0" fontId="16" fillId="30" borderId="36" xfId="0" applyFont="1" applyFill="1" applyBorder="1" applyAlignment="1">
      <alignment horizontal="center" vertical="center" wrapText="1"/>
    </xf>
    <xf numFmtId="0" fontId="16" fillId="30" borderId="44" xfId="0" applyFont="1" applyFill="1" applyBorder="1" applyAlignment="1">
      <alignment horizontal="center" vertical="center" wrapText="1"/>
    </xf>
    <xf numFmtId="0" fontId="77" fillId="50" borderId="36" xfId="0" applyFont="1" applyFill="1" applyBorder="1" applyAlignment="1">
      <alignment horizontal="center" vertical="center" wrapText="1"/>
    </xf>
    <xf numFmtId="0" fontId="74" fillId="30" borderId="0" xfId="0" applyFont="1" applyFill="1" applyAlignment="1">
      <alignment horizontal="left" vertical="center" wrapText="1"/>
    </xf>
    <xf numFmtId="0" fontId="74" fillId="30" borderId="36" xfId="0" applyFont="1" applyFill="1" applyBorder="1" applyAlignment="1">
      <alignment horizontal="left" vertical="center" wrapText="1"/>
    </xf>
    <xf numFmtId="0" fontId="62" fillId="41" borderId="141" xfId="4" applyFont="1" applyFill="1" applyBorder="1" applyAlignment="1" applyProtection="1">
      <alignment horizontal="left" vertical="center" wrapText="1"/>
      <protection locked="0"/>
    </xf>
    <xf numFmtId="0" fontId="62" fillId="41" borderId="127" xfId="4" applyFont="1" applyFill="1" applyBorder="1" applyAlignment="1" applyProtection="1">
      <alignment horizontal="left" vertical="center" wrapText="1"/>
      <protection locked="0"/>
    </xf>
    <xf numFmtId="0" fontId="62" fillId="41" borderId="142" xfId="4" applyFont="1" applyFill="1" applyBorder="1" applyAlignment="1" applyProtection="1">
      <alignment horizontal="left" vertical="center" wrapText="1"/>
      <protection locked="0"/>
    </xf>
    <xf numFmtId="0" fontId="36" fillId="41" borderId="0" xfId="4" applyFont="1" applyFill="1" applyAlignment="1" applyProtection="1">
      <alignment horizontal="center" vertical="center" wrapText="1"/>
      <protection locked="0"/>
    </xf>
    <xf numFmtId="0" fontId="97" fillId="3" borderId="0" xfId="4" applyFont="1" applyFill="1" applyAlignment="1" applyProtection="1">
      <alignment horizontal="center" vertical="center" wrapText="1"/>
      <protection locked="0"/>
    </xf>
    <xf numFmtId="0" fontId="97" fillId="3" borderId="129" xfId="4" applyFont="1" applyFill="1" applyBorder="1" applyAlignment="1" applyProtection="1">
      <alignment horizontal="center" vertical="center" wrapText="1"/>
      <protection locked="0"/>
    </xf>
    <xf numFmtId="0" fontId="102" fillId="46" borderId="6" xfId="4" applyFont="1" applyFill="1" applyBorder="1" applyAlignment="1" applyProtection="1">
      <alignment horizontal="center" vertical="center" wrapText="1"/>
      <protection locked="0"/>
    </xf>
    <xf numFmtId="0" fontId="102" fillId="46" borderId="7" xfId="4" applyFont="1" applyFill="1" applyBorder="1" applyAlignment="1" applyProtection="1">
      <alignment horizontal="center" vertical="center" wrapText="1"/>
      <protection locked="0"/>
    </xf>
    <xf numFmtId="0" fontId="102" fillId="46" borderId="8" xfId="4" applyFont="1" applyFill="1" applyBorder="1" applyAlignment="1" applyProtection="1">
      <alignment horizontal="center" vertical="center" wrapText="1"/>
      <protection locked="0"/>
    </xf>
    <xf numFmtId="0" fontId="62" fillId="34" borderId="128" xfId="3" applyFont="1" applyFill="1" applyBorder="1" applyAlignment="1" applyProtection="1">
      <alignment horizontal="left" vertical="center" wrapText="1"/>
      <protection locked="0"/>
    </xf>
    <xf numFmtId="0" fontId="62" fillId="34" borderId="129" xfId="3" applyFont="1" applyFill="1" applyBorder="1" applyAlignment="1" applyProtection="1">
      <alignment horizontal="left" vertical="center" wrapText="1"/>
      <protection locked="0"/>
    </xf>
    <xf numFmtId="0" fontId="62" fillId="34" borderId="130" xfId="3" applyFont="1" applyFill="1" applyBorder="1" applyAlignment="1" applyProtection="1">
      <alignment horizontal="left" vertical="center" wrapText="1"/>
      <protection locked="0"/>
    </xf>
    <xf numFmtId="0" fontId="99" fillId="34" borderId="128" xfId="3" applyFont="1" applyFill="1" applyBorder="1" applyAlignment="1" applyProtection="1">
      <alignment horizontal="center" vertical="center" wrapText="1"/>
      <protection locked="0"/>
    </xf>
    <xf numFmtId="0" fontId="99" fillId="34" borderId="129" xfId="3" applyFont="1" applyFill="1" applyBorder="1" applyAlignment="1" applyProtection="1">
      <alignment horizontal="center" vertical="center" wrapText="1"/>
      <protection locked="0"/>
    </xf>
    <xf numFmtId="0" fontId="62" fillId="41" borderId="135" xfId="4" applyFont="1" applyFill="1" applyBorder="1" applyAlignment="1" applyProtection="1">
      <alignment horizontal="left" vertical="center" wrapText="1"/>
      <protection locked="0"/>
    </xf>
    <xf numFmtId="0" fontId="62" fillId="41" borderId="0" xfId="4" applyFont="1" applyFill="1" applyAlignment="1" applyProtection="1">
      <alignment horizontal="left" vertical="center" wrapText="1"/>
      <protection locked="0"/>
    </xf>
    <xf numFmtId="0" fontId="62" fillId="41" borderId="136" xfId="4" applyFont="1" applyFill="1" applyBorder="1" applyAlignment="1" applyProtection="1">
      <alignment horizontal="left" vertical="center" wrapText="1"/>
      <protection locked="0"/>
    </xf>
    <xf numFmtId="0" fontId="62" fillId="41" borderId="0" xfId="4" applyFont="1" applyFill="1" applyAlignment="1" applyProtection="1">
      <alignment horizontal="center" vertical="center" wrapText="1"/>
      <protection locked="0"/>
    </xf>
    <xf numFmtId="0" fontId="62" fillId="34" borderId="135" xfId="4" applyFont="1" applyFill="1" applyBorder="1" applyAlignment="1" applyProtection="1">
      <alignment horizontal="left" vertical="center" wrapText="1"/>
      <protection locked="0"/>
    </xf>
    <xf numFmtId="0" fontId="62" fillId="34" borderId="0" xfId="4" applyFont="1" applyFill="1" applyAlignment="1" applyProtection="1">
      <alignment horizontal="left" vertical="center" wrapText="1"/>
      <protection locked="0"/>
    </xf>
    <xf numFmtId="0" fontId="62" fillId="34" borderId="136" xfId="4" applyFont="1" applyFill="1" applyBorder="1" applyAlignment="1" applyProtection="1">
      <alignment horizontal="left" vertical="center" wrapText="1"/>
      <protection locked="0"/>
    </xf>
    <xf numFmtId="0" fontId="36" fillId="34" borderId="135" xfId="4" applyFont="1" applyFill="1" applyBorder="1" applyAlignment="1" applyProtection="1">
      <alignment horizontal="center" vertical="center" wrapText="1"/>
      <protection locked="0"/>
    </xf>
    <xf numFmtId="0" fontId="36" fillId="34" borderId="0" xfId="4" applyFont="1" applyFill="1" applyAlignment="1" applyProtection="1">
      <alignment horizontal="center" vertical="center" wrapText="1"/>
      <protection locked="0"/>
    </xf>
    <xf numFmtId="0" fontId="36" fillId="34" borderId="148" xfId="4" applyFont="1" applyFill="1" applyBorder="1" applyAlignment="1" applyProtection="1">
      <alignment horizontal="center" vertical="center" wrapText="1"/>
      <protection locked="0"/>
    </xf>
    <xf numFmtId="0" fontId="34" fillId="45" borderId="22" xfId="3" applyFont="1" applyFill="1" applyBorder="1" applyAlignment="1">
      <alignment horizontal="center" vertical="center" wrapText="1"/>
    </xf>
    <xf numFmtId="0" fontId="34" fillId="45" borderId="140" xfId="3" applyFont="1" applyFill="1" applyBorder="1" applyAlignment="1">
      <alignment horizontal="center" vertical="center" wrapText="1"/>
    </xf>
    <xf numFmtId="0" fontId="37" fillId="53" borderId="26" xfId="3" applyFont="1" applyFill="1" applyBorder="1" applyAlignment="1">
      <alignment horizontal="center" vertical="center" wrapText="1"/>
    </xf>
    <xf numFmtId="0" fontId="37" fillId="53" borderId="23" xfId="3" applyFont="1" applyFill="1" applyBorder="1" applyAlignment="1">
      <alignment horizontal="center" vertical="center" wrapText="1"/>
    </xf>
    <xf numFmtId="0" fontId="37" fillId="53" borderId="140" xfId="3" applyFont="1" applyFill="1" applyBorder="1" applyAlignment="1">
      <alignment horizontal="center" vertical="center" wrapText="1"/>
    </xf>
    <xf numFmtId="0" fontId="93" fillId="0" borderId="51" xfId="3" applyFont="1" applyBorder="1" applyAlignment="1">
      <alignment horizontal="center" vertical="center"/>
    </xf>
    <xf numFmtId="0" fontId="93" fillId="0" borderId="11" xfId="3" applyFont="1" applyBorder="1" applyAlignment="1">
      <alignment horizontal="center" vertical="center"/>
    </xf>
    <xf numFmtId="0" fontId="93" fillId="0" borderId="27" xfId="3" applyFont="1" applyBorder="1" applyAlignment="1">
      <alignment horizontal="center" vertical="center"/>
    </xf>
    <xf numFmtId="0" fontId="93" fillId="0" borderId="17" xfId="3" applyFont="1" applyBorder="1" applyAlignment="1">
      <alignment horizontal="center" vertical="center"/>
    </xf>
    <xf numFmtId="0" fontId="93" fillId="0" borderId="0" xfId="3" applyFont="1" applyAlignment="1">
      <alignment horizontal="center" vertical="center"/>
    </xf>
    <xf numFmtId="0" fontId="93" fillId="0" borderId="5" xfId="3" applyFont="1" applyBorder="1" applyAlignment="1">
      <alignment horizontal="center" vertical="center"/>
    </xf>
    <xf numFmtId="0" fontId="93" fillId="0" borderId="60" xfId="3" applyFont="1" applyBorder="1" applyAlignment="1">
      <alignment horizontal="center" vertical="center"/>
    </xf>
    <xf numFmtId="0" fontId="93" fillId="0" borderId="56" xfId="3" applyFont="1" applyBorder="1" applyAlignment="1">
      <alignment horizontal="center" vertical="center"/>
    </xf>
    <xf numFmtId="0" fontId="93" fillId="0" borderId="57" xfId="3" applyFont="1" applyBorder="1" applyAlignment="1">
      <alignment horizontal="center" vertical="center"/>
    </xf>
    <xf numFmtId="0" fontId="37" fillId="34" borderId="144" xfId="3" applyFont="1" applyFill="1" applyBorder="1" applyAlignment="1">
      <alignment horizontal="left" vertical="center"/>
    </xf>
    <xf numFmtId="14" fontId="65" fillId="3" borderId="144" xfId="3" applyNumberFormat="1" applyFont="1" applyFill="1" applyBorder="1" applyAlignment="1">
      <alignment horizontal="center" vertical="center" wrapText="1"/>
    </xf>
    <xf numFmtId="0" fontId="65" fillId="3" borderId="144" xfId="3" applyFont="1" applyFill="1" applyBorder="1" applyAlignment="1">
      <alignment horizontal="center" vertical="center" wrapText="1"/>
    </xf>
    <xf numFmtId="0" fontId="65" fillId="3" borderId="145" xfId="3" applyFont="1" applyFill="1" applyBorder="1" applyAlignment="1">
      <alignment horizontal="center" vertical="center" wrapText="1"/>
    </xf>
    <xf numFmtId="0" fontId="34" fillId="45" borderId="126" xfId="3" applyFont="1" applyFill="1" applyBorder="1" applyAlignment="1">
      <alignment horizontal="center" vertical="center" wrapText="1"/>
    </xf>
    <xf numFmtId="0" fontId="34" fillId="45" borderId="103" xfId="3" applyFont="1" applyFill="1" applyBorder="1" applyAlignment="1">
      <alignment horizontal="center" vertical="center" wrapText="1"/>
    </xf>
    <xf numFmtId="0" fontId="37" fillId="53" borderId="106" xfId="3" applyFont="1" applyFill="1" applyBorder="1" applyAlignment="1">
      <alignment horizontal="center" vertical="center" wrapText="1"/>
    </xf>
    <xf numFmtId="0" fontId="37" fillId="53" borderId="74" xfId="3" applyFont="1" applyFill="1" applyBorder="1" applyAlignment="1">
      <alignment horizontal="center" vertical="center" wrapText="1"/>
    </xf>
    <xf numFmtId="0" fontId="37" fillId="53" borderId="103" xfId="3" applyFont="1" applyFill="1" applyBorder="1" applyAlignment="1">
      <alignment horizontal="center" vertical="center" wrapText="1"/>
    </xf>
    <xf numFmtId="0" fontId="34" fillId="45" borderId="118" xfId="3" applyFont="1" applyFill="1" applyBorder="1" applyAlignment="1">
      <alignment horizontal="center" vertical="center" wrapText="1"/>
    </xf>
    <xf numFmtId="0" fontId="34" fillId="45" borderId="109" xfId="3" applyFont="1" applyFill="1" applyBorder="1" applyAlignment="1">
      <alignment horizontal="center" vertical="center" wrapText="1"/>
    </xf>
    <xf numFmtId="0" fontId="34" fillId="45" borderId="25" xfId="3" applyFont="1" applyFill="1" applyBorder="1" applyAlignment="1">
      <alignment horizontal="center" vertical="center" wrapText="1"/>
    </xf>
    <xf numFmtId="0" fontId="34" fillId="45" borderId="69" xfId="3" applyFont="1" applyFill="1" applyBorder="1" applyAlignment="1">
      <alignment horizontal="center" vertical="center" wrapText="1"/>
    </xf>
    <xf numFmtId="0" fontId="34" fillId="45" borderId="55" xfId="3" applyFont="1" applyFill="1" applyBorder="1" applyAlignment="1">
      <alignment horizontal="center" vertical="center" wrapText="1"/>
    </xf>
    <xf numFmtId="0" fontId="34" fillId="45" borderId="61" xfId="3" applyFont="1" applyFill="1" applyBorder="1" applyAlignment="1">
      <alignment horizontal="center" vertical="center" wrapText="1"/>
    </xf>
    <xf numFmtId="0" fontId="37" fillId="53" borderId="112" xfId="3" applyFont="1" applyFill="1" applyBorder="1" applyAlignment="1">
      <alignment horizontal="center" vertical="center" wrapText="1"/>
    </xf>
    <xf numFmtId="0" fontId="37" fillId="53" borderId="111" xfId="3" applyFont="1" applyFill="1" applyBorder="1" applyAlignment="1">
      <alignment horizontal="center" vertical="center" wrapText="1"/>
    </xf>
    <xf numFmtId="0" fontId="37" fillId="53" borderId="109" xfId="3" applyFont="1" applyFill="1" applyBorder="1" applyAlignment="1">
      <alignment horizontal="center" vertical="center" wrapText="1"/>
    </xf>
    <xf numFmtId="0" fontId="37" fillId="53" borderId="17" xfId="3" applyFont="1" applyFill="1" applyBorder="1" applyAlignment="1">
      <alignment horizontal="center" vertical="center" wrapText="1"/>
    </xf>
    <xf numFmtId="0" fontId="37" fillId="53" borderId="0" xfId="3" applyFont="1" applyFill="1" applyAlignment="1">
      <alignment horizontal="center" vertical="center" wrapText="1"/>
    </xf>
    <xf numFmtId="0" fontId="37" fillId="53" borderId="69" xfId="3" applyFont="1" applyFill="1" applyBorder="1" applyAlignment="1">
      <alignment horizontal="center" vertical="center" wrapText="1"/>
    </xf>
    <xf numFmtId="0" fontId="37" fillId="53" borderId="60" xfId="3" applyFont="1" applyFill="1" applyBorder="1" applyAlignment="1">
      <alignment horizontal="center" vertical="center" wrapText="1"/>
    </xf>
    <xf numFmtId="0" fontId="37" fillId="53" borderId="56" xfId="3" applyFont="1" applyFill="1" applyBorder="1" applyAlignment="1">
      <alignment horizontal="center" vertical="center" wrapText="1"/>
    </xf>
    <xf numFmtId="0" fontId="37" fillId="53" borderId="61" xfId="3" applyFont="1" applyFill="1" applyBorder="1" applyAlignment="1">
      <alignment horizontal="center" vertical="center" wrapText="1"/>
    </xf>
    <xf numFmtId="0" fontId="93" fillId="0" borderId="128" xfId="3" applyFont="1" applyBorder="1" applyAlignment="1">
      <alignment horizontal="center"/>
    </xf>
    <xf numFmtId="0" fontId="93" fillId="0" borderId="129" xfId="3" applyFont="1" applyBorder="1" applyAlignment="1">
      <alignment horizontal="center"/>
    </xf>
    <xf numFmtId="0" fontId="93" fillId="0" borderId="135" xfId="3" applyFont="1" applyBorder="1" applyAlignment="1">
      <alignment horizontal="center"/>
    </xf>
    <xf numFmtId="0" fontId="93" fillId="0" borderId="0" xfId="3" applyFont="1" applyAlignment="1">
      <alignment horizontal="center"/>
    </xf>
    <xf numFmtId="0" fontId="93" fillId="0" borderId="141" xfId="3" applyFont="1" applyBorder="1" applyAlignment="1">
      <alignment horizontal="center"/>
    </xf>
    <xf numFmtId="0" fontId="93" fillId="0" borderId="127" xfId="3" applyFont="1" applyBorder="1" applyAlignment="1">
      <alignment horizontal="center"/>
    </xf>
    <xf numFmtId="0" fontId="94" fillId="0" borderId="130" xfId="3" applyFont="1" applyBorder="1" applyAlignment="1">
      <alignment horizontal="center" vertical="center"/>
    </xf>
    <xf numFmtId="0" fontId="94" fillId="0" borderId="136" xfId="3" applyFont="1" applyBorder="1" applyAlignment="1">
      <alignment horizontal="center" vertical="center"/>
    </xf>
    <xf numFmtId="0" fontId="94" fillId="0" borderId="142" xfId="3" applyFont="1" applyBorder="1" applyAlignment="1">
      <alignment horizontal="center" vertical="center"/>
    </xf>
    <xf numFmtId="0" fontId="65" fillId="41" borderId="128" xfId="3" applyFont="1" applyFill="1" applyBorder="1" applyAlignment="1">
      <alignment horizontal="center" vertical="center" wrapText="1"/>
    </xf>
    <xf numFmtId="0" fontId="65" fillId="41" borderId="129" xfId="3" applyFont="1" applyFill="1" applyBorder="1" applyAlignment="1">
      <alignment horizontal="center" vertical="center" wrapText="1"/>
    </xf>
    <xf numFmtId="0" fontId="65" fillId="41" borderId="131" xfId="3" applyFont="1" applyFill="1" applyBorder="1" applyAlignment="1">
      <alignment horizontal="center" vertical="center" wrapText="1"/>
    </xf>
    <xf numFmtId="0" fontId="65" fillId="41" borderId="135" xfId="3" applyFont="1" applyFill="1" applyBorder="1" applyAlignment="1">
      <alignment horizontal="center" vertical="center" wrapText="1"/>
    </xf>
    <xf numFmtId="0" fontId="65" fillId="41" borderId="0" xfId="3" applyFont="1" applyFill="1" applyAlignment="1">
      <alignment horizontal="center" vertical="center" wrapText="1"/>
    </xf>
    <xf numFmtId="0" fontId="65" fillId="41" borderId="137" xfId="3" applyFont="1" applyFill="1" applyBorder="1" applyAlignment="1">
      <alignment horizontal="center" vertical="center" wrapText="1"/>
    </xf>
    <xf numFmtId="0" fontId="65" fillId="41" borderId="141" xfId="3" applyFont="1" applyFill="1" applyBorder="1" applyAlignment="1">
      <alignment horizontal="center" vertical="center" wrapText="1"/>
    </xf>
    <xf numFmtId="0" fontId="65" fillId="41" borderId="127" xfId="3" applyFont="1" applyFill="1" applyBorder="1" applyAlignment="1">
      <alignment horizontal="center" vertical="center" wrapText="1"/>
    </xf>
    <xf numFmtId="0" fontId="65" fillId="41" borderId="143" xfId="3" applyFont="1" applyFill="1" applyBorder="1" applyAlignment="1">
      <alignment horizontal="center" vertical="center" wrapText="1"/>
    </xf>
    <xf numFmtId="0" fontId="37" fillId="34" borderId="132" xfId="3" applyFont="1" applyFill="1" applyBorder="1" applyAlignment="1">
      <alignment horizontal="left" vertical="center" wrapText="1"/>
    </xf>
    <xf numFmtId="0" fontId="65" fillId="3" borderId="133" xfId="3" applyFont="1" applyFill="1" applyBorder="1" applyAlignment="1">
      <alignment horizontal="center" vertical="center" wrapText="1"/>
    </xf>
    <xf numFmtId="0" fontId="65" fillId="3" borderId="134" xfId="3" applyFont="1" applyFill="1" applyBorder="1" applyAlignment="1">
      <alignment horizontal="center" vertical="center" wrapText="1"/>
    </xf>
    <xf numFmtId="0" fontId="37" fillId="34" borderId="138" xfId="3" applyFont="1" applyFill="1" applyBorder="1" applyAlignment="1">
      <alignment horizontal="left" vertical="center"/>
    </xf>
    <xf numFmtId="0" fontId="65" fillId="3" borderId="138" xfId="3" applyFont="1" applyFill="1" applyBorder="1" applyAlignment="1">
      <alignment horizontal="center" vertical="center" wrapText="1"/>
    </xf>
    <xf numFmtId="0" fontId="65" fillId="3" borderId="139" xfId="3" applyFont="1" applyFill="1" applyBorder="1" applyAlignment="1">
      <alignment horizontal="center" vertical="center" wrapText="1"/>
    </xf>
    <xf numFmtId="0" fontId="21" fillId="55" borderId="55" xfId="4" applyFont="1" applyFill="1" applyBorder="1" applyAlignment="1">
      <alignment horizontal="center" vertical="center" wrapText="1"/>
    </xf>
    <xf numFmtId="0" fontId="21" fillId="55" borderId="56" xfId="4" applyFont="1" applyFill="1" applyBorder="1" applyAlignment="1">
      <alignment horizontal="center" vertical="center" wrapText="1"/>
    </xf>
    <xf numFmtId="0" fontId="21" fillId="55" borderId="57" xfId="4" applyFont="1" applyFill="1" applyBorder="1" applyAlignment="1">
      <alignment horizontal="center" vertical="center" wrapText="1"/>
    </xf>
    <xf numFmtId="0" fontId="91" fillId="55" borderId="6" xfId="3" applyFont="1" applyFill="1" applyBorder="1" applyAlignment="1">
      <alignment horizontal="center" vertical="center"/>
    </xf>
    <xf numFmtId="0" fontId="91" fillId="55" borderId="7" xfId="3" applyFont="1" applyFill="1" applyBorder="1" applyAlignment="1">
      <alignment horizontal="center" vertical="center"/>
    </xf>
    <xf numFmtId="0" fontId="91" fillId="55" borderId="8" xfId="3" applyFont="1" applyFill="1" applyBorder="1" applyAlignment="1">
      <alignment horizontal="center" vertical="center"/>
    </xf>
    <xf numFmtId="0" fontId="109" fillId="48" borderId="6" xfId="4" applyFont="1" applyFill="1" applyBorder="1" applyAlignment="1">
      <alignment horizontal="center" vertical="center" wrapText="1"/>
    </xf>
    <xf numFmtId="0" fontId="109" fillId="48" borderId="7" xfId="4" applyFont="1" applyFill="1" applyBorder="1" applyAlignment="1">
      <alignment horizontal="center" vertical="center" wrapText="1"/>
    </xf>
    <xf numFmtId="0" fontId="109" fillId="48" borderId="8" xfId="4" applyFont="1" applyFill="1" applyBorder="1" applyAlignment="1">
      <alignment horizontal="center" vertical="center" wrapText="1"/>
    </xf>
    <xf numFmtId="0" fontId="109" fillId="48" borderId="42" xfId="4" applyFont="1" applyFill="1" applyBorder="1" applyAlignment="1">
      <alignment horizontal="center" vertical="center" wrapText="1"/>
    </xf>
    <xf numFmtId="0" fontId="109" fillId="48" borderId="11" xfId="4" applyFont="1" applyFill="1" applyBorder="1" applyAlignment="1">
      <alignment horizontal="center" vertical="center" wrapText="1"/>
    </xf>
    <xf numFmtId="0" fontId="109" fillId="48" borderId="27" xfId="4" applyFont="1" applyFill="1" applyBorder="1" applyAlignment="1">
      <alignment horizontal="center" vertical="center" wrapText="1"/>
    </xf>
    <xf numFmtId="0" fontId="107" fillId="56" borderId="42" xfId="3" applyFont="1" applyFill="1" applyBorder="1" applyAlignment="1">
      <alignment horizontal="center" vertical="center"/>
    </xf>
    <xf numFmtId="0" fontId="107" fillId="56" borderId="11" xfId="3" applyFont="1" applyFill="1" applyBorder="1" applyAlignment="1">
      <alignment horizontal="center" vertical="center"/>
    </xf>
    <xf numFmtId="0" fontId="107" fillId="56" borderId="27" xfId="3" applyFont="1" applyFill="1" applyBorder="1" applyAlignment="1">
      <alignment horizontal="center" vertical="center"/>
    </xf>
    <xf numFmtId="0" fontId="110" fillId="57" borderId="149" xfId="3" applyFont="1" applyFill="1" applyBorder="1" applyAlignment="1" applyProtection="1">
      <alignment horizontal="center" vertical="center" textRotation="255"/>
      <protection locked="0"/>
    </xf>
    <xf numFmtId="0" fontId="110" fillId="57" borderId="150" xfId="3" applyFont="1" applyFill="1" applyBorder="1" applyAlignment="1" applyProtection="1">
      <alignment horizontal="center" vertical="center" textRotation="255"/>
      <protection locked="0"/>
    </xf>
    <xf numFmtId="0" fontId="110" fillId="57" borderId="174" xfId="3" applyFont="1" applyFill="1" applyBorder="1" applyAlignment="1" applyProtection="1">
      <alignment horizontal="center" vertical="center" textRotation="255"/>
      <protection locked="0"/>
    </xf>
    <xf numFmtId="0" fontId="97" fillId="30" borderId="35" xfId="4" applyFont="1" applyFill="1" applyBorder="1" applyAlignment="1">
      <alignment horizontal="center" vertical="center" wrapText="1"/>
    </xf>
    <xf numFmtId="0" fontId="97" fillId="30" borderId="34" xfId="4" applyFont="1" applyFill="1" applyBorder="1" applyAlignment="1">
      <alignment horizontal="center" vertical="center" wrapText="1"/>
    </xf>
    <xf numFmtId="0" fontId="97" fillId="30" borderId="175" xfId="4" applyFont="1" applyFill="1" applyBorder="1" applyAlignment="1">
      <alignment horizontal="center" vertical="center" wrapText="1"/>
    </xf>
    <xf numFmtId="0" fontId="97" fillId="30" borderId="114" xfId="4" applyFont="1" applyFill="1" applyBorder="1" applyAlignment="1">
      <alignment horizontal="center" vertical="center" wrapText="1"/>
    </xf>
    <xf numFmtId="0" fontId="97" fillId="30" borderId="115" xfId="4" applyFont="1" applyFill="1" applyBorder="1" applyAlignment="1">
      <alignment horizontal="center" vertical="center" wrapText="1"/>
    </xf>
    <xf numFmtId="0" fontId="97" fillId="30" borderId="52" xfId="4" applyFont="1" applyFill="1" applyBorder="1" applyAlignment="1">
      <alignment horizontal="center" vertical="center" wrapText="1"/>
    </xf>
    <xf numFmtId="0" fontId="103" fillId="46" borderId="6" xfId="4" applyFont="1" applyFill="1" applyBorder="1" applyAlignment="1" applyProtection="1">
      <alignment horizontal="center" vertical="center" wrapText="1"/>
      <protection locked="0"/>
    </xf>
    <xf numFmtId="0" fontId="103" fillId="46" borderId="7" xfId="4" applyFont="1" applyFill="1" applyBorder="1" applyAlignment="1" applyProtection="1">
      <alignment horizontal="center" vertical="center" wrapText="1"/>
      <protection locked="0"/>
    </xf>
    <xf numFmtId="0" fontId="103" fillId="46" borderId="8" xfId="4" applyFont="1" applyFill="1" applyBorder="1" applyAlignment="1" applyProtection="1">
      <alignment horizontal="center" vertical="center" wrapText="1"/>
      <protection locked="0"/>
    </xf>
    <xf numFmtId="0" fontId="104" fillId="49" borderId="42" xfId="3" applyFont="1" applyFill="1" applyBorder="1" applyAlignment="1">
      <alignment horizontal="center" vertical="center"/>
    </xf>
    <xf numFmtId="0" fontId="104" fillId="49" borderId="11" xfId="3" applyFont="1" applyFill="1" applyBorder="1" applyAlignment="1">
      <alignment horizontal="center" vertical="center"/>
    </xf>
    <xf numFmtId="0" fontId="104" fillId="49" borderId="27" xfId="3" applyFont="1" applyFill="1" applyBorder="1" applyAlignment="1">
      <alignment horizontal="center" vertical="center"/>
    </xf>
    <xf numFmtId="0" fontId="104" fillId="3" borderId="11" xfId="3" applyFont="1" applyFill="1" applyBorder="1" applyAlignment="1">
      <alignment horizontal="center" vertical="center"/>
    </xf>
    <xf numFmtId="0" fontId="104" fillId="3" borderId="0" xfId="3" applyFont="1" applyFill="1" applyAlignment="1">
      <alignment horizontal="center" vertical="center"/>
    </xf>
    <xf numFmtId="0" fontId="104" fillId="49" borderId="6" xfId="3" applyFont="1" applyFill="1" applyBorder="1" applyAlignment="1">
      <alignment horizontal="center" vertical="center"/>
    </xf>
    <xf numFmtId="0" fontId="104" fillId="49" borderId="7" xfId="3" applyFont="1" applyFill="1" applyBorder="1" applyAlignment="1">
      <alignment horizontal="center" vertical="center"/>
    </xf>
    <xf numFmtId="0" fontId="104" fillId="49" borderId="8" xfId="3" applyFont="1" applyFill="1" applyBorder="1" applyAlignment="1">
      <alignment horizontal="center" vertical="center"/>
    </xf>
    <xf numFmtId="0" fontId="106" fillId="35" borderId="42" xfId="4" applyFont="1" applyFill="1" applyBorder="1" applyAlignment="1">
      <alignment horizontal="center" vertical="center" wrapText="1"/>
    </xf>
    <xf numFmtId="0" fontId="106" fillId="35" borderId="11" xfId="4" applyFont="1" applyFill="1" applyBorder="1" applyAlignment="1">
      <alignment horizontal="center" vertical="center" wrapText="1"/>
    </xf>
    <xf numFmtId="0" fontId="106" fillId="35" borderId="27" xfId="4" applyFont="1" applyFill="1" applyBorder="1" applyAlignment="1">
      <alignment horizontal="center" vertical="center" wrapText="1"/>
    </xf>
    <xf numFmtId="0" fontId="106" fillId="35" borderId="25" xfId="4" applyFont="1" applyFill="1" applyBorder="1" applyAlignment="1">
      <alignment horizontal="center" vertical="center" wrapText="1"/>
    </xf>
    <xf numFmtId="0" fontId="106" fillId="35" borderId="0" xfId="4" applyFont="1" applyFill="1" applyAlignment="1">
      <alignment horizontal="center" vertical="center" wrapText="1"/>
    </xf>
    <xf numFmtId="0" fontId="106" fillId="35" borderId="5" xfId="4" applyFont="1" applyFill="1" applyBorder="1" applyAlignment="1">
      <alignment horizontal="center" vertical="center" wrapText="1"/>
    </xf>
    <xf numFmtId="0" fontId="106" fillId="35" borderId="55" xfId="4" applyFont="1" applyFill="1" applyBorder="1" applyAlignment="1">
      <alignment horizontal="center" vertical="center" wrapText="1"/>
    </xf>
    <xf numFmtId="0" fontId="106" fillId="35" borderId="56" xfId="4" applyFont="1" applyFill="1" applyBorder="1" applyAlignment="1">
      <alignment horizontal="center" vertical="center" wrapText="1"/>
    </xf>
    <xf numFmtId="0" fontId="106" fillId="35" borderId="57" xfId="4" applyFont="1" applyFill="1" applyBorder="1" applyAlignment="1">
      <alignment horizontal="center" vertical="center" wrapText="1"/>
    </xf>
    <xf numFmtId="0" fontId="107" fillId="34" borderId="55" xfId="3" applyFont="1" applyFill="1" applyBorder="1" applyAlignment="1">
      <alignment horizontal="center" vertical="center"/>
    </xf>
    <xf numFmtId="0" fontId="107" fillId="34" borderId="56" xfId="3" applyFont="1" applyFill="1" applyBorder="1" applyAlignment="1">
      <alignment horizontal="center" vertical="center"/>
    </xf>
    <xf numFmtId="0" fontId="107" fillId="34" borderId="57" xfId="3" applyFont="1" applyFill="1" applyBorder="1" applyAlignment="1">
      <alignment horizontal="center" vertical="center"/>
    </xf>
    <xf numFmtId="0" fontId="97" fillId="36" borderId="25" xfId="4" applyFont="1" applyFill="1" applyBorder="1" applyAlignment="1">
      <alignment horizontal="center" vertical="center" wrapText="1"/>
    </xf>
    <xf numFmtId="0" fontId="97" fillId="36" borderId="0" xfId="4" applyFont="1" applyFill="1" applyAlignment="1">
      <alignment horizontal="center" vertical="center" wrapText="1"/>
    </xf>
    <xf numFmtId="0" fontId="97" fillId="36" borderId="5" xfId="4" applyFont="1" applyFill="1" applyBorder="1" applyAlignment="1">
      <alignment horizontal="center" vertical="center" wrapText="1"/>
    </xf>
    <xf numFmtId="0" fontId="111" fillId="48" borderId="42" xfId="3" applyFont="1" applyFill="1" applyBorder="1" applyAlignment="1">
      <alignment horizontal="center" vertical="center"/>
    </xf>
    <xf numFmtId="0" fontId="111" fillId="48" borderId="11" xfId="3" applyFont="1" applyFill="1" applyBorder="1" applyAlignment="1">
      <alignment horizontal="center" vertical="center"/>
    </xf>
    <xf numFmtId="0" fontId="111" fillId="48" borderId="27" xfId="3" applyFont="1" applyFill="1" applyBorder="1" applyAlignment="1">
      <alignment horizontal="center" vertical="center"/>
    </xf>
    <xf numFmtId="0" fontId="111" fillId="48" borderId="55" xfId="3" applyFont="1" applyFill="1" applyBorder="1" applyAlignment="1">
      <alignment horizontal="center" vertical="center"/>
    </xf>
    <xf numFmtId="0" fontId="111" fillId="48" borderId="56" xfId="3" applyFont="1" applyFill="1" applyBorder="1" applyAlignment="1">
      <alignment horizontal="center" vertical="center"/>
    </xf>
    <xf numFmtId="0" fontId="111" fillId="48" borderId="57" xfId="3" applyFont="1" applyFill="1" applyBorder="1" applyAlignment="1">
      <alignment horizontal="center" vertical="center"/>
    </xf>
    <xf numFmtId="0" fontId="112" fillId="3" borderId="0" xfId="3" applyFont="1" applyFill="1" applyAlignment="1">
      <alignment horizontal="center" vertical="center"/>
    </xf>
    <xf numFmtId="0" fontId="113" fillId="48" borderId="42" xfId="3" applyFont="1" applyFill="1" applyBorder="1" applyAlignment="1">
      <alignment horizontal="center" vertical="center"/>
    </xf>
    <xf numFmtId="0" fontId="113" fillId="48" borderId="11" xfId="3" applyFont="1" applyFill="1" applyBorder="1" applyAlignment="1">
      <alignment horizontal="center" vertical="center"/>
    </xf>
    <xf numFmtId="0" fontId="113" fillId="48" borderId="27" xfId="3" applyFont="1" applyFill="1" applyBorder="1" applyAlignment="1">
      <alignment horizontal="center" vertical="center"/>
    </xf>
    <xf numFmtId="0" fontId="113" fillId="48" borderId="25" xfId="3" applyFont="1" applyFill="1" applyBorder="1" applyAlignment="1">
      <alignment horizontal="center" vertical="center"/>
    </xf>
    <xf numFmtId="0" fontId="113" fillId="48" borderId="0" xfId="3" applyFont="1" applyFill="1" applyAlignment="1">
      <alignment horizontal="center" vertical="center"/>
    </xf>
    <xf numFmtId="0" fontId="113" fillId="48" borderId="5" xfId="3" applyFont="1" applyFill="1" applyBorder="1" applyAlignment="1">
      <alignment horizontal="center" vertical="center"/>
    </xf>
    <xf numFmtId="0" fontId="97" fillId="51" borderId="110" xfId="4" applyFont="1" applyFill="1" applyBorder="1" applyAlignment="1">
      <alignment horizontal="center" vertical="center"/>
    </xf>
    <xf numFmtId="0" fontId="97" fillId="51" borderId="53" xfId="4" applyFont="1" applyFill="1" applyBorder="1" applyAlignment="1">
      <alignment horizontal="center" vertical="center"/>
    </xf>
    <xf numFmtId="0" fontId="97" fillId="51" borderId="13" xfId="4" applyFont="1" applyFill="1" applyBorder="1" applyAlignment="1">
      <alignment horizontal="center" vertical="center"/>
    </xf>
    <xf numFmtId="0" fontId="97" fillId="6" borderId="42" xfId="4" applyFont="1" applyFill="1" applyBorder="1" applyAlignment="1">
      <alignment horizontal="center" vertical="center" wrapText="1"/>
    </xf>
    <xf numFmtId="0" fontId="97" fillId="6" borderId="67" xfId="4" applyFont="1" applyFill="1" applyBorder="1" applyAlignment="1">
      <alignment horizontal="center" vertical="center" wrapText="1"/>
    </xf>
    <xf numFmtId="0" fontId="97" fillId="6" borderId="119" xfId="4" applyFont="1" applyFill="1" applyBorder="1" applyAlignment="1">
      <alignment horizontal="center" vertical="center" wrapText="1"/>
    </xf>
    <xf numFmtId="0" fontId="97" fillId="6" borderId="68" xfId="4" applyFont="1" applyFill="1" applyBorder="1" applyAlignment="1">
      <alignment horizontal="center" vertical="center" wrapText="1"/>
    </xf>
    <xf numFmtId="0" fontId="97" fillId="6" borderId="51" xfId="4" applyFont="1" applyFill="1" applyBorder="1" applyAlignment="1">
      <alignment horizontal="center" vertical="center" wrapText="1"/>
    </xf>
    <xf numFmtId="0" fontId="97" fillId="6" borderId="59" xfId="4" applyFont="1" applyFill="1" applyBorder="1" applyAlignment="1">
      <alignment horizontal="center" vertical="center" wrapText="1"/>
    </xf>
    <xf numFmtId="0" fontId="97" fillId="50" borderId="114" xfId="4" applyFont="1" applyFill="1" applyBorder="1" applyAlignment="1">
      <alignment horizontal="center" vertical="center" wrapText="1"/>
    </xf>
    <xf numFmtId="0" fontId="97" fillId="50" borderId="115" xfId="4" applyFont="1" applyFill="1" applyBorder="1" applyAlignment="1">
      <alignment horizontal="center" vertical="center" wrapText="1"/>
    </xf>
    <xf numFmtId="0" fontId="97" fillId="50" borderId="52" xfId="4" applyFont="1" applyFill="1" applyBorder="1" applyAlignment="1">
      <alignment horizontal="center" vertical="center" wrapText="1"/>
    </xf>
    <xf numFmtId="0" fontId="97" fillId="50" borderId="125" xfId="4" applyFont="1" applyFill="1" applyBorder="1" applyAlignment="1">
      <alignment horizontal="center" vertical="center"/>
    </xf>
    <xf numFmtId="0" fontId="97" fillId="50" borderId="151" xfId="4" applyFont="1" applyFill="1" applyBorder="1" applyAlignment="1">
      <alignment horizontal="center" vertical="center"/>
    </xf>
    <xf numFmtId="0" fontId="97" fillId="50" borderId="176" xfId="4" applyFont="1" applyFill="1" applyBorder="1" applyAlignment="1">
      <alignment horizontal="center" vertical="center"/>
    </xf>
    <xf numFmtId="0" fontId="104" fillId="49" borderId="0" xfId="3" applyFont="1" applyFill="1" applyAlignment="1">
      <alignment horizontal="center" vertical="center"/>
    </xf>
    <xf numFmtId="0" fontId="104" fillId="49" borderId="5" xfId="3" applyFont="1" applyFill="1" applyBorder="1" applyAlignment="1">
      <alignment horizontal="center" vertical="center"/>
    </xf>
    <xf numFmtId="0" fontId="104" fillId="49" borderId="63" xfId="3" applyFont="1" applyFill="1" applyBorder="1" applyAlignment="1">
      <alignment horizontal="center" vertical="center"/>
    </xf>
    <xf numFmtId="0" fontId="104" fillId="49" borderId="62" xfId="3" applyFont="1" applyFill="1" applyBorder="1" applyAlignment="1">
      <alignment horizontal="center" vertical="center"/>
    </xf>
    <xf numFmtId="0" fontId="104" fillId="31" borderId="114" xfId="4" applyFont="1" applyFill="1" applyBorder="1" applyAlignment="1">
      <alignment horizontal="center" vertical="center" wrapText="1"/>
    </xf>
    <xf numFmtId="0" fontId="104" fillId="31" borderId="115" xfId="4" applyFont="1" applyFill="1" applyBorder="1" applyAlignment="1">
      <alignment horizontal="center" vertical="center" wrapText="1"/>
    </xf>
    <xf numFmtId="0" fontId="104" fillId="31" borderId="52" xfId="4" applyFont="1" applyFill="1" applyBorder="1" applyAlignment="1">
      <alignment horizontal="center" vertical="center" wrapText="1"/>
    </xf>
    <xf numFmtId="0" fontId="104" fillId="48" borderId="114" xfId="4" applyFont="1" applyFill="1" applyBorder="1" applyAlignment="1">
      <alignment horizontal="center" vertical="center" wrapText="1"/>
    </xf>
    <xf numFmtId="0" fontId="104" fillId="48" borderId="115" xfId="4" applyFont="1" applyFill="1" applyBorder="1" applyAlignment="1">
      <alignment horizontal="center" vertical="center" wrapText="1"/>
    </xf>
    <xf numFmtId="0" fontId="104" fillId="48" borderId="52" xfId="4" applyFont="1" applyFill="1" applyBorder="1" applyAlignment="1">
      <alignment horizontal="center" vertical="center" wrapText="1"/>
    </xf>
    <xf numFmtId="0" fontId="97" fillId="34" borderId="114" xfId="4" applyFont="1" applyFill="1" applyBorder="1" applyAlignment="1">
      <alignment horizontal="center" vertical="center" wrapText="1"/>
    </xf>
    <xf numFmtId="0" fontId="97" fillId="34" borderId="115" xfId="4" applyFont="1" applyFill="1" applyBorder="1" applyAlignment="1">
      <alignment horizontal="center" vertical="center" wrapText="1"/>
    </xf>
    <xf numFmtId="0" fontId="97" fillId="34" borderId="52" xfId="4" applyFont="1" applyFill="1" applyBorder="1" applyAlignment="1">
      <alignment horizontal="center" vertical="center" wrapText="1"/>
    </xf>
    <xf numFmtId="0" fontId="97" fillId="59" borderId="125" xfId="4" applyFont="1" applyFill="1" applyBorder="1" applyAlignment="1">
      <alignment horizontal="center" vertical="center" wrapText="1"/>
    </xf>
    <xf numFmtId="0" fontId="97" fillId="59" borderId="151" xfId="4" applyFont="1" applyFill="1" applyBorder="1" applyAlignment="1">
      <alignment horizontal="center" vertical="center" wrapText="1"/>
    </xf>
    <xf numFmtId="0" fontId="97" fillId="59" borderId="176" xfId="4" applyFont="1" applyFill="1" applyBorder="1" applyAlignment="1">
      <alignment horizontal="center" vertical="center" wrapText="1"/>
    </xf>
    <xf numFmtId="0" fontId="97" fillId="45" borderId="42" xfId="4" applyFont="1" applyFill="1" applyBorder="1" applyAlignment="1">
      <alignment horizontal="center" vertical="center" wrapText="1"/>
    </xf>
    <xf numFmtId="0" fontId="97" fillId="45" borderId="11" xfId="4" applyFont="1" applyFill="1" applyBorder="1" applyAlignment="1">
      <alignment horizontal="center" vertical="center" wrapText="1"/>
    </xf>
    <xf numFmtId="0" fontId="97" fillId="45" borderId="27" xfId="4" applyFont="1" applyFill="1" applyBorder="1" applyAlignment="1">
      <alignment horizontal="center" vertical="center" wrapText="1"/>
    </xf>
    <xf numFmtId="0" fontId="97" fillId="45" borderId="119" xfId="4" applyFont="1" applyFill="1" applyBorder="1" applyAlignment="1">
      <alignment horizontal="center" vertical="center" wrapText="1"/>
    </xf>
    <xf numFmtId="0" fontId="97" fillId="45" borderId="63" xfId="4" applyFont="1" applyFill="1" applyBorder="1" applyAlignment="1">
      <alignment horizontal="center" vertical="center" wrapText="1"/>
    </xf>
    <xf numFmtId="0" fontId="97" fillId="45" borderId="62" xfId="4" applyFont="1" applyFill="1" applyBorder="1" applyAlignment="1">
      <alignment horizontal="center" vertical="center" wrapText="1"/>
    </xf>
    <xf numFmtId="0" fontId="97" fillId="36" borderId="119" xfId="4" applyFont="1" applyFill="1" applyBorder="1" applyAlignment="1">
      <alignment horizontal="center" vertical="center" wrapText="1"/>
    </xf>
    <xf numFmtId="0" fontId="97" fillId="36" borderId="63" xfId="4" applyFont="1" applyFill="1" applyBorder="1" applyAlignment="1">
      <alignment horizontal="center" vertical="center" wrapText="1"/>
    </xf>
    <xf numFmtId="0" fontId="97" fillId="36" borderId="62" xfId="4" applyFont="1" applyFill="1" applyBorder="1" applyAlignment="1">
      <alignment horizontal="center" vertical="center" wrapText="1"/>
    </xf>
    <xf numFmtId="0" fontId="97" fillId="35" borderId="26" xfId="4" applyFont="1" applyFill="1" applyBorder="1" applyAlignment="1">
      <alignment horizontal="center" vertical="center" wrapText="1"/>
    </xf>
    <xf numFmtId="0" fontId="97" fillId="35" borderId="23" xfId="4" applyFont="1" applyFill="1" applyBorder="1" applyAlignment="1">
      <alignment horizontal="center" vertical="center" wrapText="1"/>
    </xf>
    <xf numFmtId="0" fontId="97" fillId="35" borderId="140" xfId="4" applyFont="1" applyFill="1" applyBorder="1" applyAlignment="1">
      <alignment horizontal="center" vertical="center" wrapText="1"/>
    </xf>
    <xf numFmtId="0" fontId="97" fillId="58" borderId="51" xfId="4" applyFont="1" applyFill="1" applyBorder="1" applyAlignment="1">
      <alignment horizontal="center" vertical="center" wrapText="1"/>
    </xf>
    <xf numFmtId="0" fontId="97" fillId="58" borderId="11" xfId="4" applyFont="1" applyFill="1" applyBorder="1" applyAlignment="1">
      <alignment horizontal="center" vertical="center" wrapText="1"/>
    </xf>
    <xf numFmtId="0" fontId="97" fillId="58" borderId="27" xfId="4" applyFont="1" applyFill="1" applyBorder="1" applyAlignment="1">
      <alignment horizontal="center" vertical="center" wrapText="1"/>
    </xf>
    <xf numFmtId="0" fontId="97" fillId="58" borderId="59" xfId="4" applyFont="1" applyFill="1" applyBorder="1" applyAlignment="1">
      <alignment horizontal="center" vertical="center" wrapText="1"/>
    </xf>
    <xf numFmtId="0" fontId="97" fillId="58" borderId="63" xfId="4" applyFont="1" applyFill="1" applyBorder="1" applyAlignment="1">
      <alignment horizontal="center" vertical="center" wrapText="1"/>
    </xf>
    <xf numFmtId="0" fontId="97" fillId="58" borderId="62" xfId="4" applyFont="1" applyFill="1" applyBorder="1" applyAlignment="1">
      <alignment horizontal="center" vertical="center" wrapText="1"/>
    </xf>
    <xf numFmtId="0" fontId="97" fillId="6" borderId="108" xfId="4" applyFont="1" applyFill="1" applyBorder="1" applyAlignment="1">
      <alignment horizontal="center" vertical="center" wrapText="1"/>
    </xf>
    <xf numFmtId="0" fontId="97" fillId="6" borderId="52" xfId="4" applyFont="1" applyFill="1" applyBorder="1" applyAlignment="1">
      <alignment horizontal="center" vertical="center" wrapText="1"/>
    </xf>
    <xf numFmtId="0" fontId="97" fillId="51" borderId="108" xfId="4" applyFont="1" applyFill="1" applyBorder="1" applyAlignment="1">
      <alignment horizontal="center" vertical="center" wrapText="1"/>
    </xf>
    <xf numFmtId="0" fontId="97" fillId="51" borderId="52" xfId="4" applyFont="1" applyFill="1" applyBorder="1" applyAlignment="1">
      <alignment horizontal="center" vertical="center" wrapText="1"/>
    </xf>
    <xf numFmtId="0" fontId="97" fillId="3" borderId="42" xfId="3" applyFont="1" applyFill="1" applyBorder="1" applyAlignment="1">
      <alignment horizontal="center" vertical="center"/>
    </xf>
    <xf numFmtId="0" fontId="97" fillId="3" borderId="11" xfId="3" applyFont="1" applyFill="1" applyBorder="1" applyAlignment="1">
      <alignment horizontal="center" vertical="center"/>
    </xf>
    <xf numFmtId="0" fontId="97" fillId="3" borderId="67" xfId="3" applyFont="1" applyFill="1" applyBorder="1" applyAlignment="1">
      <alignment horizontal="center" vertical="center"/>
    </xf>
    <xf numFmtId="0" fontId="97" fillId="3" borderId="51" xfId="3" applyFont="1" applyFill="1" applyBorder="1" applyAlignment="1">
      <alignment horizontal="center" vertical="center"/>
    </xf>
    <xf numFmtId="0" fontId="97" fillId="3" borderId="27" xfId="3" applyFont="1" applyFill="1" applyBorder="1" applyAlignment="1">
      <alignment horizontal="center" vertical="center"/>
    </xf>
    <xf numFmtId="0" fontId="97" fillId="3" borderId="25" xfId="3" applyFont="1" applyFill="1" applyBorder="1" applyAlignment="1">
      <alignment horizontal="center" vertical="center"/>
    </xf>
    <xf numFmtId="0" fontId="97" fillId="3" borderId="0" xfId="3" applyFont="1" applyFill="1" applyAlignment="1">
      <alignment horizontal="center" vertical="center"/>
    </xf>
    <xf numFmtId="0" fontId="97" fillId="3" borderId="5" xfId="3" applyFont="1" applyFill="1" applyBorder="1" applyAlignment="1">
      <alignment horizontal="center" vertical="center"/>
    </xf>
    <xf numFmtId="0" fontId="118" fillId="3" borderId="118" xfId="3" applyFont="1" applyFill="1" applyBorder="1" applyAlignment="1">
      <alignment horizontal="center" vertical="center" wrapText="1"/>
    </xf>
    <xf numFmtId="0" fontId="118" fillId="3" borderId="111" xfId="3" applyFont="1" applyFill="1" applyBorder="1" applyAlignment="1">
      <alignment horizontal="center" vertical="center" wrapText="1"/>
    </xf>
    <xf numFmtId="0" fontId="118" fillId="3" borderId="113" xfId="3" applyFont="1" applyFill="1" applyBorder="1" applyAlignment="1">
      <alignment horizontal="center" vertical="center" wrapText="1"/>
    </xf>
    <xf numFmtId="0" fontId="118" fillId="3" borderId="25" xfId="3" applyFont="1" applyFill="1" applyBorder="1" applyAlignment="1">
      <alignment horizontal="center" vertical="center" wrapText="1"/>
    </xf>
    <xf numFmtId="0" fontId="118" fillId="3" borderId="0" xfId="3" applyFont="1" applyFill="1" applyAlignment="1">
      <alignment horizontal="center" vertical="center" wrapText="1"/>
    </xf>
    <xf numFmtId="0" fontId="118" fillId="3" borderId="5" xfId="3" applyFont="1" applyFill="1" applyBorder="1" applyAlignment="1">
      <alignment horizontal="center" vertical="center" wrapText="1"/>
    </xf>
    <xf numFmtId="0" fontId="118" fillId="3" borderId="55" xfId="3" applyFont="1" applyFill="1" applyBorder="1" applyAlignment="1">
      <alignment horizontal="center" vertical="center" wrapText="1"/>
    </xf>
    <xf numFmtId="0" fontId="118" fillId="3" borderId="56" xfId="3" applyFont="1" applyFill="1" applyBorder="1" applyAlignment="1">
      <alignment horizontal="center" vertical="center" wrapText="1"/>
    </xf>
    <xf numFmtId="0" fontId="118" fillId="3" borderId="57" xfId="3" applyFont="1" applyFill="1" applyBorder="1" applyAlignment="1">
      <alignment horizontal="center" vertical="center" wrapText="1"/>
    </xf>
    <xf numFmtId="0" fontId="97" fillId="6" borderId="106" xfId="4" applyFont="1" applyFill="1" applyBorder="1" applyAlignment="1">
      <alignment horizontal="center" vertical="center"/>
    </xf>
    <xf numFmtId="0" fontId="97" fillId="6" borderId="74" xfId="4" applyFont="1" applyFill="1" applyBorder="1" applyAlignment="1">
      <alignment horizontal="center" vertical="center"/>
    </xf>
    <xf numFmtId="0" fontId="97" fillId="6" borderId="103" xfId="4" applyFont="1" applyFill="1" applyBorder="1" applyAlignment="1">
      <alignment horizontal="center" vertical="center"/>
    </xf>
    <xf numFmtId="0" fontId="97" fillId="6" borderId="106" xfId="4" applyFont="1" applyFill="1" applyBorder="1" applyAlignment="1">
      <alignment horizontal="center" vertical="center" wrapText="1"/>
    </xf>
    <xf numFmtId="0" fontId="97" fillId="6" borderId="74" xfId="4" applyFont="1" applyFill="1" applyBorder="1" applyAlignment="1">
      <alignment horizontal="center" vertical="center" wrapText="1"/>
    </xf>
    <xf numFmtId="0" fontId="97" fillId="6" borderId="103" xfId="4" applyFont="1" applyFill="1" applyBorder="1" applyAlignment="1">
      <alignment horizontal="center" vertical="center" wrapText="1"/>
    </xf>
    <xf numFmtId="0" fontId="104" fillId="48" borderId="108" xfId="4" applyFont="1" applyFill="1" applyBorder="1" applyAlignment="1">
      <alignment horizontal="center" vertical="center" wrapText="1"/>
    </xf>
    <xf numFmtId="0" fontId="115" fillId="37" borderId="42" xfId="3" applyFont="1" applyFill="1" applyBorder="1" applyAlignment="1">
      <alignment horizontal="center" vertical="center"/>
    </xf>
    <xf numFmtId="0" fontId="115" fillId="37" borderId="11" xfId="3" applyFont="1" applyFill="1" applyBorder="1" applyAlignment="1">
      <alignment horizontal="center" vertical="center"/>
    </xf>
    <xf numFmtId="0" fontId="115" fillId="37" borderId="27" xfId="3" applyFont="1" applyFill="1" applyBorder="1" applyAlignment="1">
      <alignment horizontal="center" vertical="center"/>
    </xf>
    <xf numFmtId="0" fontId="115" fillId="37" borderId="55" xfId="3" applyFont="1" applyFill="1" applyBorder="1" applyAlignment="1">
      <alignment horizontal="center" vertical="center"/>
    </xf>
    <xf numFmtId="0" fontId="115" fillId="37" borderId="56" xfId="3" applyFont="1" applyFill="1" applyBorder="1" applyAlignment="1">
      <alignment horizontal="center" vertical="center"/>
    </xf>
    <xf numFmtId="0" fontId="115" fillId="37" borderId="57" xfId="3" applyFont="1" applyFill="1" applyBorder="1" applyAlignment="1">
      <alignment horizontal="center" vertical="center"/>
    </xf>
    <xf numFmtId="0" fontId="97" fillId="51" borderId="116" xfId="4" applyFont="1" applyFill="1" applyBorder="1" applyAlignment="1">
      <alignment horizontal="center" vertical="center" wrapText="1"/>
    </xf>
    <xf numFmtId="0" fontId="97" fillId="51" borderId="34" xfId="4" applyFont="1" applyFill="1" applyBorder="1" applyAlignment="1">
      <alignment horizontal="center" vertical="center" wrapText="1"/>
    </xf>
    <xf numFmtId="0" fontId="97" fillId="51" borderId="175" xfId="4" applyFont="1" applyFill="1" applyBorder="1" applyAlignment="1">
      <alignment horizontal="center" vertical="center" wrapText="1"/>
    </xf>
    <xf numFmtId="0" fontId="97" fillId="30" borderId="112" xfId="4" applyFont="1" applyFill="1" applyBorder="1" applyAlignment="1">
      <alignment horizontal="center" vertical="center" wrapText="1"/>
    </xf>
    <xf numFmtId="0" fontId="97" fillId="30" borderId="109" xfId="4" applyFont="1" applyFill="1" applyBorder="1" applyAlignment="1">
      <alignment horizontal="center" vertical="center" wrapText="1"/>
    </xf>
    <xf numFmtId="0" fontId="97" fillId="30" borderId="17" xfId="4" applyFont="1" applyFill="1" applyBorder="1" applyAlignment="1">
      <alignment horizontal="center" vertical="center" wrapText="1"/>
    </xf>
    <xf numFmtId="0" fontId="97" fillId="30" borderId="69" xfId="4" applyFont="1" applyFill="1" applyBorder="1" applyAlignment="1">
      <alignment horizontal="center" vertical="center" wrapText="1"/>
    </xf>
    <xf numFmtId="0" fontId="97" fillId="30" borderId="60" xfId="4" applyFont="1" applyFill="1" applyBorder="1" applyAlignment="1">
      <alignment horizontal="center" vertical="center" wrapText="1"/>
    </xf>
    <xf numFmtId="0" fontId="97" fillId="30" borderId="61" xfId="4" applyFont="1" applyFill="1" applyBorder="1" applyAlignment="1">
      <alignment horizontal="center" vertical="center" wrapText="1"/>
    </xf>
    <xf numFmtId="0" fontId="97" fillId="30" borderId="117" xfId="4" applyFont="1" applyFill="1" applyBorder="1" applyAlignment="1">
      <alignment horizontal="center" vertical="center" wrapText="1"/>
    </xf>
    <xf numFmtId="0" fontId="97" fillId="30" borderId="151" xfId="4" applyFont="1" applyFill="1" applyBorder="1" applyAlignment="1">
      <alignment horizontal="center" vertical="center" wrapText="1"/>
    </xf>
    <xf numFmtId="0" fontId="97" fillId="30" borderId="176" xfId="4" applyFont="1" applyFill="1" applyBorder="1" applyAlignment="1">
      <alignment horizontal="center" vertical="center" wrapText="1"/>
    </xf>
    <xf numFmtId="0" fontId="97" fillId="51" borderId="35" xfId="4" applyFont="1" applyFill="1" applyBorder="1" applyAlignment="1">
      <alignment horizontal="center" vertical="center" wrapText="1"/>
    </xf>
    <xf numFmtId="0" fontId="97" fillId="41" borderId="51" xfId="4" applyFont="1" applyFill="1" applyBorder="1" applyAlignment="1">
      <alignment horizontal="center" vertical="center"/>
    </xf>
    <xf numFmtId="0" fontId="97" fillId="41" borderId="67" xfId="4" applyFont="1" applyFill="1" applyBorder="1" applyAlignment="1">
      <alignment horizontal="center" vertical="center"/>
    </xf>
    <xf numFmtId="0" fontId="97" fillId="41" borderId="59" xfId="4" applyFont="1" applyFill="1" applyBorder="1" applyAlignment="1">
      <alignment horizontal="center" vertical="center"/>
    </xf>
    <xf numFmtId="0" fontId="97" fillId="41" borderId="68" xfId="4" applyFont="1" applyFill="1" applyBorder="1" applyAlignment="1">
      <alignment horizontal="center" vertical="center"/>
    </xf>
    <xf numFmtId="0" fontId="97" fillId="34" borderId="26" xfId="4" applyFont="1" applyFill="1" applyBorder="1" applyAlignment="1">
      <alignment horizontal="center" vertical="center"/>
    </xf>
    <xf numFmtId="0" fontId="97" fillId="34" borderId="23" xfId="4" applyFont="1" applyFill="1" applyBorder="1" applyAlignment="1">
      <alignment horizontal="center" vertical="center"/>
    </xf>
    <xf numFmtId="0" fontId="97" fillId="34" borderId="140" xfId="4" applyFont="1" applyFill="1" applyBorder="1" applyAlignment="1">
      <alignment horizontal="center" vertical="center"/>
    </xf>
    <xf numFmtId="0" fontId="109" fillId="48" borderId="114" xfId="4" applyFont="1" applyFill="1" applyBorder="1" applyAlignment="1">
      <alignment horizontal="center" vertical="center" wrapText="1"/>
    </xf>
    <xf numFmtId="0" fontId="109" fillId="48" borderId="115" xfId="4" applyFont="1" applyFill="1" applyBorder="1" applyAlignment="1">
      <alignment horizontal="center" vertical="center" wrapText="1"/>
    </xf>
    <xf numFmtId="0" fontId="109" fillId="48" borderId="52" xfId="4" applyFont="1" applyFill="1" applyBorder="1" applyAlignment="1">
      <alignment horizontal="center" vertical="center" wrapText="1"/>
    </xf>
    <xf numFmtId="0" fontId="108" fillId="49" borderId="25" xfId="3" applyFont="1" applyFill="1" applyBorder="1" applyAlignment="1">
      <alignment horizontal="center" vertical="center" wrapText="1"/>
    </xf>
    <xf numFmtId="0" fontId="108" fillId="49" borderId="0" xfId="3" applyFont="1" applyFill="1" applyAlignment="1">
      <alignment horizontal="center" vertical="center" wrapText="1"/>
    </xf>
    <xf numFmtId="0" fontId="108" fillId="49" borderId="5" xfId="3" applyFont="1" applyFill="1" applyBorder="1" applyAlignment="1">
      <alignment horizontal="center" vertical="center" wrapText="1"/>
    </xf>
    <xf numFmtId="0" fontId="108" fillId="49" borderId="119" xfId="3" applyFont="1" applyFill="1" applyBorder="1" applyAlignment="1">
      <alignment horizontal="center" vertical="center" wrapText="1"/>
    </xf>
    <xf numFmtId="0" fontId="108" fillId="49" borderId="63" xfId="3" applyFont="1" applyFill="1" applyBorder="1" applyAlignment="1">
      <alignment horizontal="center" vertical="center" wrapText="1"/>
    </xf>
    <xf numFmtId="0" fontId="108" fillId="49" borderId="62" xfId="3" applyFont="1" applyFill="1" applyBorder="1" applyAlignment="1">
      <alignment horizontal="center" vertical="center" wrapText="1"/>
    </xf>
    <xf numFmtId="0" fontId="120" fillId="48" borderId="162" xfId="3" applyFont="1" applyFill="1" applyBorder="1" applyAlignment="1">
      <alignment horizontal="center" vertical="center"/>
    </xf>
    <xf numFmtId="0" fontId="120" fillId="48" borderId="173" xfId="3" applyFont="1" applyFill="1" applyBorder="1" applyAlignment="1">
      <alignment horizontal="center" vertical="center"/>
    </xf>
    <xf numFmtId="0" fontId="120" fillId="48" borderId="182" xfId="3" applyFont="1" applyFill="1" applyBorder="1" applyAlignment="1">
      <alignment horizontal="center" vertical="center"/>
    </xf>
    <xf numFmtId="0" fontId="104" fillId="31" borderId="108" xfId="4" applyFont="1" applyFill="1" applyBorder="1" applyAlignment="1">
      <alignment horizontal="center" vertical="center"/>
    </xf>
    <xf numFmtId="0" fontId="104" fillId="31" borderId="52" xfId="4" applyFont="1" applyFill="1" applyBorder="1" applyAlignment="1">
      <alignment horizontal="center" vertical="center"/>
    </xf>
    <xf numFmtId="0" fontId="104" fillId="31" borderId="106" xfId="4" applyFont="1" applyFill="1" applyBorder="1" applyAlignment="1">
      <alignment horizontal="center" vertical="center"/>
    </xf>
    <xf numFmtId="0" fontId="104" fillId="31" borderId="103" xfId="4" applyFont="1" applyFill="1" applyBorder="1" applyAlignment="1">
      <alignment horizontal="center" vertical="center"/>
    </xf>
    <xf numFmtId="0" fontId="104" fillId="31" borderId="106" xfId="4" applyFont="1" applyFill="1" applyBorder="1" applyAlignment="1">
      <alignment horizontal="center" vertical="center" wrapText="1"/>
    </xf>
    <xf numFmtId="0" fontId="104" fillId="31" borderId="103" xfId="4" applyFont="1" applyFill="1" applyBorder="1" applyAlignment="1">
      <alignment horizontal="center" vertical="center" wrapText="1"/>
    </xf>
    <xf numFmtId="0" fontId="97" fillId="60" borderId="106" xfId="4" applyFont="1" applyFill="1" applyBorder="1" applyAlignment="1">
      <alignment horizontal="center" vertical="center" wrapText="1"/>
    </xf>
    <xf numFmtId="0" fontId="97" fillId="60" borderId="103" xfId="4" applyFont="1" applyFill="1" applyBorder="1" applyAlignment="1">
      <alignment horizontal="center" vertical="center" wrapText="1"/>
    </xf>
    <xf numFmtId="0" fontId="97" fillId="30" borderId="108" xfId="4" applyFont="1" applyFill="1" applyBorder="1" applyAlignment="1">
      <alignment horizontal="center" vertical="center" wrapText="1"/>
    </xf>
    <xf numFmtId="0" fontId="120" fillId="48" borderId="157" xfId="3" applyFont="1" applyFill="1" applyBorder="1" applyAlignment="1">
      <alignment horizontal="center" vertical="center"/>
    </xf>
    <xf numFmtId="0" fontId="120" fillId="48" borderId="168" xfId="3" applyFont="1" applyFill="1" applyBorder="1" applyAlignment="1">
      <alignment horizontal="center" vertical="center"/>
    </xf>
    <xf numFmtId="0" fontId="120" fillId="48" borderId="177" xfId="3" applyFont="1" applyFill="1" applyBorder="1" applyAlignment="1">
      <alignment horizontal="center" vertical="center"/>
    </xf>
    <xf numFmtId="0" fontId="120" fillId="48" borderId="158" xfId="3" applyFont="1" applyFill="1" applyBorder="1" applyAlignment="1">
      <alignment horizontal="center" vertical="center"/>
    </xf>
    <xf numFmtId="0" fontId="120" fillId="48" borderId="159" xfId="3" applyFont="1" applyFill="1" applyBorder="1" applyAlignment="1">
      <alignment horizontal="center" vertical="center"/>
    </xf>
    <xf numFmtId="0" fontId="120" fillId="48" borderId="160" xfId="3" applyFont="1" applyFill="1" applyBorder="1" applyAlignment="1">
      <alignment horizontal="center" vertical="center"/>
    </xf>
    <xf numFmtId="0" fontId="109" fillId="48" borderId="161" xfId="3" applyFont="1" applyFill="1" applyBorder="1" applyAlignment="1">
      <alignment horizontal="center" vertical="center"/>
    </xf>
    <xf numFmtId="0" fontId="109" fillId="48" borderId="159" xfId="3" applyFont="1" applyFill="1" applyBorder="1" applyAlignment="1">
      <alignment horizontal="center" vertical="center"/>
    </xf>
    <xf numFmtId="0" fontId="109" fillId="48" borderId="160" xfId="3" applyFont="1" applyFill="1" applyBorder="1" applyAlignment="1">
      <alignment horizontal="center" vertical="center"/>
    </xf>
    <xf numFmtId="0" fontId="120" fillId="48" borderId="161" xfId="3" applyFont="1" applyFill="1" applyBorder="1" applyAlignment="1">
      <alignment horizontal="center" vertical="center" wrapText="1"/>
    </xf>
    <xf numFmtId="0" fontId="120" fillId="48" borderId="159" xfId="3" applyFont="1" applyFill="1" applyBorder="1" applyAlignment="1">
      <alignment horizontal="center" vertical="center" wrapText="1"/>
    </xf>
    <xf numFmtId="0" fontId="120" fillId="48" borderId="160" xfId="3" applyFont="1" applyFill="1" applyBorder="1" applyAlignment="1">
      <alignment horizontal="center" vertical="center" wrapText="1"/>
    </xf>
    <xf numFmtId="0" fontId="120" fillId="48" borderId="161" xfId="3" applyFont="1" applyFill="1" applyBorder="1" applyAlignment="1">
      <alignment horizontal="center" vertical="center"/>
    </xf>
    <xf numFmtId="0" fontId="91" fillId="35" borderId="169" xfId="3" applyFont="1" applyFill="1" applyBorder="1" applyAlignment="1">
      <alignment horizontal="center" vertical="center"/>
    </xf>
    <xf numFmtId="0" fontId="91" fillId="35" borderId="170" xfId="3" applyFont="1" applyFill="1" applyBorder="1" applyAlignment="1">
      <alignment horizontal="center" vertical="center"/>
    </xf>
    <xf numFmtId="0" fontId="91" fillId="35" borderId="171" xfId="3" applyFont="1" applyFill="1" applyBorder="1" applyAlignment="1">
      <alignment horizontal="center" vertical="center"/>
    </xf>
    <xf numFmtId="0" fontId="91" fillId="35" borderId="172" xfId="3" applyFont="1" applyFill="1" applyBorder="1" applyAlignment="1">
      <alignment horizontal="center" vertical="center"/>
    </xf>
    <xf numFmtId="0" fontId="97" fillId="41" borderId="42" xfId="3" applyFont="1" applyFill="1" applyBorder="1" applyAlignment="1">
      <alignment horizontal="center" vertical="center" wrapText="1"/>
    </xf>
    <xf numFmtId="0" fontId="97" fillId="41" borderId="11" xfId="3" applyFont="1" applyFill="1" applyBorder="1" applyAlignment="1">
      <alignment horizontal="center" vertical="center" wrapText="1"/>
    </xf>
    <xf numFmtId="0" fontId="97" fillId="41" borderId="27" xfId="3" applyFont="1" applyFill="1" applyBorder="1" applyAlignment="1">
      <alignment horizontal="center" vertical="center" wrapText="1"/>
    </xf>
    <xf numFmtId="0" fontId="97" fillId="41" borderId="119" xfId="3" applyFont="1" applyFill="1" applyBorder="1" applyAlignment="1">
      <alignment horizontal="center" vertical="center" wrapText="1"/>
    </xf>
    <xf numFmtId="0" fontId="97" fillId="41" borderId="63" xfId="3" applyFont="1" applyFill="1" applyBorder="1" applyAlignment="1">
      <alignment horizontal="center" vertical="center" wrapText="1"/>
    </xf>
    <xf numFmtId="0" fontId="97" fillId="41" borderId="62" xfId="3" applyFont="1" applyFill="1" applyBorder="1" applyAlignment="1">
      <alignment horizontal="center" vertical="center" wrapText="1"/>
    </xf>
    <xf numFmtId="0" fontId="120" fillId="48" borderId="152" xfId="3" applyFont="1" applyFill="1" applyBorder="1" applyAlignment="1">
      <alignment horizontal="center" vertical="center"/>
    </xf>
    <xf numFmtId="0" fontId="120" fillId="48" borderId="153" xfId="3" applyFont="1" applyFill="1" applyBorder="1" applyAlignment="1">
      <alignment horizontal="center" vertical="center"/>
    </xf>
    <xf numFmtId="0" fontId="120" fillId="48" borderId="154" xfId="3" applyFont="1" applyFill="1" applyBorder="1" applyAlignment="1">
      <alignment horizontal="center" vertical="center"/>
    </xf>
    <xf numFmtId="0" fontId="120" fillId="48" borderId="155" xfId="3" applyFont="1" applyFill="1" applyBorder="1" applyAlignment="1">
      <alignment horizontal="center" vertical="center" wrapText="1"/>
    </xf>
    <xf numFmtId="0" fontId="120" fillId="48" borderId="153" xfId="3" applyFont="1" applyFill="1" applyBorder="1" applyAlignment="1">
      <alignment horizontal="center" vertical="center" wrapText="1"/>
    </xf>
    <xf numFmtId="0" fontId="120" fillId="48" borderId="154" xfId="3" applyFont="1" applyFill="1" applyBorder="1" applyAlignment="1">
      <alignment horizontal="center" vertical="center" wrapText="1"/>
    </xf>
    <xf numFmtId="0" fontId="120" fillId="48" borderId="155" xfId="3" applyFont="1" applyFill="1" applyBorder="1" applyAlignment="1">
      <alignment horizontal="center" vertical="center"/>
    </xf>
    <xf numFmtId="0" fontId="120" fillId="48" borderId="156" xfId="3" applyFont="1" applyFill="1" applyBorder="1" applyAlignment="1">
      <alignment horizontal="center" vertical="center" wrapText="1"/>
    </xf>
    <xf numFmtId="0" fontId="91" fillId="35" borderId="166" xfId="3" applyFont="1" applyFill="1" applyBorder="1" applyAlignment="1">
      <alignment horizontal="center" vertical="center"/>
    </xf>
    <xf numFmtId="0" fontId="91" fillId="35" borderId="164" xfId="3" applyFont="1" applyFill="1" applyBorder="1" applyAlignment="1">
      <alignment horizontal="center" vertical="center"/>
    </xf>
    <xf numFmtId="0" fontId="91" fillId="35" borderId="165" xfId="3" applyFont="1" applyFill="1" applyBorder="1" applyAlignment="1">
      <alignment horizontal="center" vertical="center"/>
    </xf>
    <xf numFmtId="0" fontId="91" fillId="35" borderId="167" xfId="3" applyFont="1" applyFill="1" applyBorder="1" applyAlignment="1">
      <alignment horizontal="center" vertical="center"/>
    </xf>
    <xf numFmtId="0" fontId="97" fillId="50" borderId="116" xfId="4" applyFont="1" applyFill="1" applyBorder="1" applyAlignment="1">
      <alignment horizontal="center" vertical="center" wrapText="1"/>
    </xf>
    <xf numFmtId="0" fontId="97" fillId="50" borderId="34" xfId="4" applyFont="1" applyFill="1" applyBorder="1" applyAlignment="1">
      <alignment horizontal="center" vertical="center" wrapText="1"/>
    </xf>
    <xf numFmtId="0" fontId="97" fillId="50" borderId="175" xfId="4" applyFont="1" applyFill="1" applyBorder="1" applyAlignment="1">
      <alignment horizontal="center" vertical="center" wrapText="1"/>
    </xf>
    <xf numFmtId="0" fontId="97" fillId="50" borderId="108" xfId="4" applyFont="1" applyFill="1" applyBorder="1" applyAlignment="1">
      <alignment horizontal="center" vertical="center" wrapText="1"/>
    </xf>
    <xf numFmtId="0" fontId="97" fillId="3" borderId="119" xfId="3" applyFont="1" applyFill="1" applyBorder="1" applyAlignment="1">
      <alignment horizontal="center" vertical="center"/>
    </xf>
    <xf numFmtId="0" fontId="97" fillId="3" borderId="63" xfId="3" applyFont="1" applyFill="1" applyBorder="1" applyAlignment="1">
      <alignment horizontal="center" vertical="center"/>
    </xf>
    <xf numFmtId="0" fontId="97" fillId="3" borderId="62" xfId="3" applyFont="1" applyFill="1" applyBorder="1" applyAlignment="1">
      <alignment horizontal="center" vertical="center"/>
    </xf>
    <xf numFmtId="0" fontId="100" fillId="3" borderId="53" xfId="3" applyFont="1" applyFill="1" applyBorder="1" applyAlignment="1">
      <alignment horizontal="center" vertical="center" wrapText="1"/>
    </xf>
    <xf numFmtId="0" fontId="100" fillId="3" borderId="13" xfId="3" applyFont="1" applyFill="1" applyBorder="1" applyAlignment="1">
      <alignment horizontal="center" vertical="center" wrapText="1"/>
    </xf>
    <xf numFmtId="0" fontId="91" fillId="0" borderId="180" xfId="3" applyFont="1" applyBorder="1" applyAlignment="1">
      <alignment horizontal="center" vertical="center"/>
    </xf>
    <xf numFmtId="0" fontId="91" fillId="0" borderId="181" xfId="3" applyFont="1" applyBorder="1" applyAlignment="1">
      <alignment horizontal="center" vertical="center"/>
    </xf>
    <xf numFmtId="0" fontId="91" fillId="34" borderId="149" xfId="3" applyFont="1" applyFill="1" applyBorder="1" applyAlignment="1" applyProtection="1">
      <alignment horizontal="center" vertical="center" textRotation="255"/>
      <protection locked="0"/>
    </xf>
    <xf numFmtId="0" fontId="91" fillId="34" borderId="150" xfId="3" applyFont="1" applyFill="1" applyBorder="1" applyAlignment="1" applyProtection="1">
      <alignment horizontal="center" vertical="center" textRotation="255"/>
      <protection locked="0"/>
    </xf>
    <xf numFmtId="0" fontId="91" fillId="34" borderId="174" xfId="3" applyFont="1" applyFill="1" applyBorder="1" applyAlignment="1" applyProtection="1">
      <alignment horizontal="center" vertical="center" textRotation="255"/>
      <protection locked="0"/>
    </xf>
    <xf numFmtId="0" fontId="123" fillId="6" borderId="35" xfId="4" applyFont="1" applyFill="1" applyBorder="1" applyAlignment="1" applyProtection="1">
      <alignment horizontal="center" vertical="center" wrapText="1"/>
      <protection locked="0"/>
    </xf>
    <xf numFmtId="0" fontId="123" fillId="6" borderId="34" xfId="4" applyFont="1" applyFill="1" applyBorder="1" applyAlignment="1" applyProtection="1">
      <alignment horizontal="center" vertical="center" wrapText="1"/>
      <protection locked="0"/>
    </xf>
    <xf numFmtId="0" fontId="123" fillId="6" borderId="175" xfId="4" applyFont="1" applyFill="1" applyBorder="1" applyAlignment="1" applyProtection="1">
      <alignment horizontal="center" vertical="center" wrapText="1"/>
      <protection locked="0"/>
    </xf>
    <xf numFmtId="0" fontId="97" fillId="6" borderId="114" xfId="4" applyFont="1" applyFill="1" applyBorder="1" applyAlignment="1" applyProtection="1">
      <alignment horizontal="center" vertical="center" wrapText="1"/>
      <protection locked="0"/>
    </xf>
    <xf numFmtId="0" fontId="97" fillId="6" borderId="115" xfId="4" applyFont="1" applyFill="1" applyBorder="1" applyAlignment="1" applyProtection="1">
      <alignment horizontal="center" vertical="center" wrapText="1"/>
      <protection locked="0"/>
    </xf>
    <xf numFmtId="0" fontId="97" fillId="6" borderId="52" xfId="4" applyFont="1" applyFill="1" applyBorder="1" applyAlignment="1" applyProtection="1">
      <alignment horizontal="center" vertical="center" wrapText="1"/>
      <protection locked="0"/>
    </xf>
    <xf numFmtId="0" fontId="98" fillId="6" borderId="114" xfId="4" applyFont="1" applyFill="1" applyBorder="1" applyAlignment="1" applyProtection="1">
      <alignment horizontal="center" vertical="center" wrapText="1"/>
      <protection locked="0"/>
    </xf>
    <xf numFmtId="0" fontId="98" fillId="6" borderId="115" xfId="4" applyFont="1" applyFill="1" applyBorder="1" applyAlignment="1" applyProtection="1">
      <alignment horizontal="center" vertical="center" wrapText="1"/>
      <protection locked="0"/>
    </xf>
    <xf numFmtId="0" fontId="98" fillId="6" borderId="52" xfId="4" applyFont="1" applyFill="1" applyBorder="1" applyAlignment="1" applyProtection="1">
      <alignment horizontal="center" vertical="center" wrapText="1"/>
      <protection locked="0"/>
    </xf>
    <xf numFmtId="0" fontId="104" fillId="31" borderId="108" xfId="4" applyFont="1" applyFill="1" applyBorder="1" applyAlignment="1">
      <alignment horizontal="center" vertical="center" wrapText="1"/>
    </xf>
    <xf numFmtId="0" fontId="104" fillId="49" borderId="117" xfId="4" applyFont="1" applyFill="1" applyBorder="1" applyAlignment="1">
      <alignment horizontal="center" vertical="center" wrapText="1"/>
    </xf>
    <xf numFmtId="0" fontId="104" fillId="49" borderId="176" xfId="4" applyFont="1" applyFill="1" applyBorder="1" applyAlignment="1">
      <alignment horizontal="center" vertical="center" wrapText="1"/>
    </xf>
    <xf numFmtId="0" fontId="121" fillId="35" borderId="106" xfId="3" applyFont="1" applyFill="1" applyBorder="1" applyAlignment="1">
      <alignment horizontal="center" vertical="center"/>
    </xf>
    <xf numFmtId="0" fontId="121" fillId="35" borderId="74" xfId="3" applyFont="1" applyFill="1" applyBorder="1" applyAlignment="1">
      <alignment horizontal="center" vertical="center"/>
    </xf>
    <xf numFmtId="0" fontId="121" fillId="35" borderId="75" xfId="3" applyFont="1" applyFill="1" applyBorder="1" applyAlignment="1">
      <alignment horizontal="center" vertical="center"/>
    </xf>
    <xf numFmtId="0" fontId="91" fillId="35" borderId="163" xfId="3" applyFont="1" applyFill="1" applyBorder="1" applyAlignment="1">
      <alignment horizontal="center" vertical="center"/>
    </xf>
    <xf numFmtId="0" fontId="119" fillId="3" borderId="11" xfId="3" applyFont="1" applyFill="1" applyBorder="1" applyAlignment="1">
      <alignment horizontal="center" vertical="center"/>
    </xf>
    <xf numFmtId="0" fontId="119" fillId="3" borderId="0" xfId="3" applyFont="1" applyFill="1" applyAlignment="1">
      <alignment horizontal="center" vertical="center"/>
    </xf>
    <xf numFmtId="0" fontId="97" fillId="0" borderId="114" xfId="3" applyFont="1" applyBorder="1" applyAlignment="1">
      <alignment horizontal="center" vertical="center"/>
    </xf>
    <xf numFmtId="0" fontId="97" fillId="0" borderId="115" xfId="3" applyFont="1" applyBorder="1" applyAlignment="1">
      <alignment horizontal="center" vertical="center"/>
    </xf>
    <xf numFmtId="0" fontId="97" fillId="0" borderId="52" xfId="3" applyFont="1" applyBorder="1" applyAlignment="1">
      <alignment horizontal="center" vertical="center"/>
    </xf>
    <xf numFmtId="0" fontId="97" fillId="3" borderId="114" xfId="3" applyFont="1" applyFill="1" applyBorder="1" applyAlignment="1">
      <alignment horizontal="center" vertical="center" wrapText="1"/>
    </xf>
    <xf numFmtId="0" fontId="97" fillId="3" borderId="115" xfId="3" applyFont="1" applyFill="1" applyBorder="1" applyAlignment="1">
      <alignment horizontal="center" vertical="center" wrapText="1"/>
    </xf>
    <xf numFmtId="0" fontId="97" fillId="3" borderId="52" xfId="3" applyFont="1" applyFill="1" applyBorder="1" applyAlignment="1">
      <alignment horizontal="center" vertical="center" wrapText="1"/>
    </xf>
    <xf numFmtId="0" fontId="97" fillId="3" borderId="125" xfId="4" applyFont="1" applyFill="1" applyBorder="1" applyAlignment="1" applyProtection="1">
      <alignment horizontal="center" vertical="center"/>
      <protection locked="0"/>
    </xf>
    <xf numFmtId="0" fontId="97" fillId="3" borderId="151" xfId="4" applyFont="1" applyFill="1" applyBorder="1" applyAlignment="1" applyProtection="1">
      <alignment horizontal="center" vertical="center"/>
      <protection locked="0"/>
    </xf>
    <xf numFmtId="0" fontId="97" fillId="3" borderId="176" xfId="4" applyFont="1" applyFill="1" applyBorder="1" applyAlignment="1" applyProtection="1">
      <alignment horizontal="center" vertical="center"/>
      <protection locked="0"/>
    </xf>
    <xf numFmtId="0" fontId="121" fillId="3" borderId="35" xfId="3" applyFont="1" applyFill="1" applyBorder="1" applyAlignment="1" applyProtection="1">
      <alignment horizontal="left" vertical="center" wrapText="1"/>
      <protection locked="0"/>
    </xf>
    <xf numFmtId="0" fontId="121" fillId="3" borderId="34" xfId="3" applyFont="1" applyFill="1" applyBorder="1" applyAlignment="1" applyProtection="1">
      <alignment horizontal="left" vertical="center"/>
      <protection locked="0"/>
    </xf>
    <xf numFmtId="0" fontId="121" fillId="3" borderId="175" xfId="3" applyFont="1" applyFill="1" applyBorder="1" applyAlignment="1" applyProtection="1">
      <alignment horizontal="left" vertical="center"/>
      <protection locked="0"/>
    </xf>
    <xf numFmtId="0" fontId="97" fillId="58" borderId="114" xfId="4" applyFont="1" applyFill="1" applyBorder="1" applyAlignment="1">
      <alignment horizontal="center" vertical="center" wrapText="1"/>
    </xf>
    <xf numFmtId="0" fontId="97" fillId="58" borderId="115" xfId="4" applyFont="1" applyFill="1" applyBorder="1" applyAlignment="1">
      <alignment horizontal="center" vertical="center" wrapText="1"/>
    </xf>
    <xf numFmtId="0" fontId="97" fillId="58" borderId="52" xfId="4" applyFont="1" applyFill="1" applyBorder="1" applyAlignment="1">
      <alignment horizontal="center" vertical="center" wrapText="1"/>
    </xf>
    <xf numFmtId="0" fontId="97" fillId="55" borderId="114" xfId="4" applyFont="1" applyFill="1" applyBorder="1" applyAlignment="1">
      <alignment horizontal="center" vertical="center" wrapText="1"/>
    </xf>
    <xf numFmtId="0" fontId="97" fillId="55" borderId="115" xfId="4" applyFont="1" applyFill="1" applyBorder="1" applyAlignment="1">
      <alignment horizontal="center" vertical="center" wrapText="1"/>
    </xf>
    <xf numFmtId="0" fontId="97" fillId="55" borderId="52" xfId="4" applyFont="1" applyFill="1" applyBorder="1" applyAlignment="1">
      <alignment horizontal="center" vertical="center" wrapText="1"/>
    </xf>
    <xf numFmtId="0" fontId="97" fillId="51" borderId="114" xfId="4" applyFont="1" applyFill="1" applyBorder="1" applyAlignment="1">
      <alignment horizontal="center" vertical="center" wrapText="1"/>
    </xf>
    <xf numFmtId="0" fontId="97" fillId="51" borderId="115" xfId="4" applyFont="1" applyFill="1" applyBorder="1" applyAlignment="1">
      <alignment horizontal="center" vertical="center" wrapText="1"/>
    </xf>
    <xf numFmtId="0" fontId="97" fillId="51" borderId="51" xfId="4" applyFont="1" applyFill="1" applyBorder="1" applyAlignment="1">
      <alignment horizontal="center" vertical="center" wrapText="1"/>
    </xf>
    <xf numFmtId="0" fontId="97" fillId="51" borderId="67" xfId="4" applyFont="1" applyFill="1" applyBorder="1" applyAlignment="1">
      <alignment horizontal="center" vertical="center" wrapText="1"/>
    </xf>
    <xf numFmtId="0" fontId="97" fillId="51" borderId="17" xfId="4" applyFont="1" applyFill="1" applyBorder="1" applyAlignment="1">
      <alignment horizontal="center" vertical="center" wrapText="1"/>
    </xf>
    <xf numFmtId="0" fontId="97" fillId="51" borderId="69" xfId="4" applyFont="1" applyFill="1" applyBorder="1" applyAlignment="1">
      <alignment horizontal="center" vertical="center" wrapText="1"/>
    </xf>
    <xf numFmtId="0" fontId="97" fillId="51" borderId="60" xfId="4" applyFont="1" applyFill="1" applyBorder="1" applyAlignment="1">
      <alignment horizontal="center" vertical="center" wrapText="1"/>
    </xf>
    <xf numFmtId="0" fontId="97" fillId="51" borderId="61" xfId="4" applyFont="1" applyFill="1" applyBorder="1" applyAlignment="1">
      <alignment horizontal="center" vertical="center" wrapText="1"/>
    </xf>
    <xf numFmtId="0" fontId="97" fillId="30" borderId="26" xfId="4" applyFont="1" applyFill="1" applyBorder="1" applyAlignment="1" applyProtection="1">
      <alignment horizontal="center" vertical="center"/>
      <protection locked="0"/>
    </xf>
    <xf numFmtId="0" fontId="97" fillId="30" borderId="140" xfId="4" applyFont="1" applyFill="1" applyBorder="1" applyAlignment="1" applyProtection="1">
      <alignment horizontal="center" vertical="center"/>
      <protection locked="0"/>
    </xf>
    <xf numFmtId="9" fontId="97" fillId="3" borderId="114" xfId="5" applyFont="1" applyFill="1" applyBorder="1" applyAlignment="1">
      <alignment horizontal="center" vertical="center"/>
    </xf>
    <xf numFmtId="9" fontId="97" fillId="3" borderId="115" xfId="5" applyFont="1" applyFill="1" applyBorder="1" applyAlignment="1">
      <alignment horizontal="center" vertical="center"/>
    </xf>
    <xf numFmtId="9" fontId="97" fillId="3" borderId="52" xfId="5" applyFont="1" applyFill="1" applyBorder="1" applyAlignment="1">
      <alignment horizontal="center" vertical="center"/>
    </xf>
    <xf numFmtId="0" fontId="97" fillId="30" borderId="106" xfId="4" applyFont="1" applyFill="1" applyBorder="1" applyAlignment="1" applyProtection="1">
      <alignment horizontal="center" vertical="center"/>
      <protection locked="0"/>
    </xf>
    <xf numFmtId="0" fontId="97" fillId="30" borderId="103" xfId="4" applyFont="1" applyFill="1" applyBorder="1" applyAlignment="1" applyProtection="1">
      <alignment horizontal="center" vertical="center"/>
      <protection locked="0"/>
    </xf>
    <xf numFmtId="9" fontId="97" fillId="30" borderId="114" xfId="5" applyFont="1" applyFill="1" applyBorder="1" applyAlignment="1">
      <alignment horizontal="center" vertical="center" wrapText="1"/>
    </xf>
    <xf numFmtId="9" fontId="97" fillId="30" borderId="115" xfId="5" applyFont="1" applyFill="1" applyBorder="1" applyAlignment="1">
      <alignment horizontal="center" vertical="center" wrapText="1"/>
    </xf>
    <xf numFmtId="9" fontId="97" fillId="30" borderId="52" xfId="5" applyFont="1" applyFill="1" applyBorder="1" applyAlignment="1">
      <alignment horizontal="center" vertical="center" wrapText="1"/>
    </xf>
    <xf numFmtId="9" fontId="97" fillId="6" borderId="114" xfId="5" applyFont="1" applyFill="1" applyBorder="1" applyAlignment="1">
      <alignment horizontal="center" vertical="center" wrapText="1"/>
    </xf>
    <xf numFmtId="9" fontId="97" fillId="6" borderId="115" xfId="5" applyFont="1" applyFill="1" applyBorder="1" applyAlignment="1">
      <alignment horizontal="center" vertical="center" wrapText="1"/>
    </xf>
    <xf numFmtId="9" fontId="97" fillId="6" borderId="52" xfId="5" applyFont="1" applyFill="1" applyBorder="1" applyAlignment="1">
      <alignment horizontal="center" vertical="center" wrapText="1"/>
    </xf>
    <xf numFmtId="0" fontId="97" fillId="30" borderId="114" xfId="4" applyFont="1" applyFill="1" applyBorder="1" applyAlignment="1" applyProtection="1">
      <alignment horizontal="center" vertical="center" wrapText="1"/>
      <protection locked="0"/>
    </xf>
    <xf numFmtId="0" fontId="97" fillId="30" borderId="115" xfId="4" applyFont="1" applyFill="1" applyBorder="1" applyAlignment="1" applyProtection="1">
      <alignment horizontal="center" vertical="center" wrapText="1"/>
      <protection locked="0"/>
    </xf>
    <xf numFmtId="0" fontId="97" fillId="30" borderId="52" xfId="4" applyFont="1" applyFill="1" applyBorder="1" applyAlignment="1" applyProtection="1">
      <alignment horizontal="center" vertical="center" wrapText="1"/>
      <protection locked="0"/>
    </xf>
    <xf numFmtId="0" fontId="97" fillId="6" borderId="114" xfId="4" applyFont="1" applyFill="1" applyBorder="1" applyAlignment="1">
      <alignment horizontal="center" vertical="center" wrapText="1"/>
    </xf>
    <xf numFmtId="0" fontId="97" fillId="6" borderId="115" xfId="4" applyFont="1" applyFill="1" applyBorder="1" applyAlignment="1">
      <alignment horizontal="center" vertical="center" wrapText="1"/>
    </xf>
    <xf numFmtId="0" fontId="97" fillId="3" borderId="125" xfId="3" applyFont="1" applyFill="1" applyBorder="1" applyAlignment="1">
      <alignment horizontal="center" vertical="center" wrapText="1"/>
    </xf>
    <xf numFmtId="0" fontId="97" fillId="3" borderId="151" xfId="3" applyFont="1" applyFill="1" applyBorder="1" applyAlignment="1">
      <alignment horizontal="center" vertical="center" wrapText="1"/>
    </xf>
    <xf numFmtId="0" fontId="97" fillId="3" borderId="176" xfId="3" applyFont="1" applyFill="1" applyBorder="1" applyAlignment="1">
      <alignment horizontal="center" vertical="center" wrapText="1"/>
    </xf>
    <xf numFmtId="0" fontId="27" fillId="61" borderId="114" xfId="4" applyFont="1" applyFill="1" applyBorder="1" applyAlignment="1">
      <alignment horizontal="center" vertical="center" wrapText="1"/>
    </xf>
    <xf numFmtId="0" fontId="27" fillId="61" borderId="115" xfId="4" applyFont="1" applyFill="1" applyBorder="1" applyAlignment="1">
      <alignment horizontal="center" vertical="center" wrapText="1"/>
    </xf>
    <xf numFmtId="0" fontId="27" fillId="61" borderId="52" xfId="4" applyFont="1" applyFill="1" applyBorder="1" applyAlignment="1">
      <alignment horizontal="center" vertical="center" wrapText="1"/>
    </xf>
    <xf numFmtId="0" fontId="97" fillId="58" borderId="114" xfId="4" applyFont="1" applyFill="1" applyBorder="1" applyAlignment="1" applyProtection="1">
      <alignment horizontal="center" vertical="center" wrapText="1"/>
      <protection locked="0"/>
    </xf>
    <xf numFmtId="0" fontId="97" fillId="58" borderId="115" xfId="4" applyFont="1" applyFill="1" applyBorder="1" applyAlignment="1" applyProtection="1">
      <alignment horizontal="center" vertical="center" wrapText="1"/>
      <protection locked="0"/>
    </xf>
    <xf numFmtId="0" fontId="97" fillId="58" borderId="52" xfId="4" applyFont="1" applyFill="1" applyBorder="1" applyAlignment="1" applyProtection="1">
      <alignment horizontal="center" vertical="center" wrapText="1"/>
      <protection locked="0"/>
    </xf>
    <xf numFmtId="0" fontId="97" fillId="55" borderId="114" xfId="4" applyFont="1" applyFill="1" applyBorder="1" applyAlignment="1" applyProtection="1">
      <alignment horizontal="center" vertical="center" wrapText="1"/>
      <protection locked="0"/>
    </xf>
    <xf numFmtId="0" fontId="97" fillId="55" borderId="115" xfId="4" applyFont="1" applyFill="1" applyBorder="1" applyAlignment="1" applyProtection="1">
      <alignment horizontal="center" vertical="center" wrapText="1"/>
      <protection locked="0"/>
    </xf>
    <xf numFmtId="0" fontId="97" fillId="55" borderId="52" xfId="4" applyFont="1" applyFill="1" applyBorder="1" applyAlignment="1" applyProtection="1">
      <alignment horizontal="center" vertical="center" wrapText="1"/>
      <protection locked="0"/>
    </xf>
    <xf numFmtId="0" fontId="62" fillId="34" borderId="114" xfId="4" applyFont="1" applyFill="1" applyBorder="1" applyAlignment="1" applyProtection="1">
      <alignment horizontal="center" vertical="center" wrapText="1"/>
      <protection locked="0"/>
    </xf>
    <xf numFmtId="0" fontId="62" fillId="34" borderId="115" xfId="4" applyFont="1" applyFill="1" applyBorder="1" applyAlignment="1" applyProtection="1">
      <alignment horizontal="center" vertical="center" wrapText="1"/>
      <protection locked="0"/>
    </xf>
    <xf numFmtId="0" fontId="62" fillId="34" borderId="52" xfId="4" applyFont="1" applyFill="1" applyBorder="1" applyAlignment="1" applyProtection="1">
      <alignment horizontal="center" vertical="center" wrapText="1"/>
      <protection locked="0"/>
    </xf>
    <xf numFmtId="0" fontId="62" fillId="10" borderId="125" xfId="4" applyFont="1" applyFill="1" applyBorder="1" applyAlignment="1" applyProtection="1">
      <alignment horizontal="center" vertical="center" wrapText="1"/>
      <protection locked="0"/>
    </xf>
    <xf numFmtId="0" fontId="62" fillId="10" borderId="151" xfId="4" applyFont="1" applyFill="1" applyBorder="1" applyAlignment="1" applyProtection="1">
      <alignment horizontal="center" vertical="center" wrapText="1"/>
      <protection locked="0"/>
    </xf>
    <xf numFmtId="0" fontId="62" fillId="10" borderId="176" xfId="4" applyFont="1" applyFill="1" applyBorder="1" applyAlignment="1" applyProtection="1">
      <alignment horizontal="center" vertical="center" wrapText="1"/>
      <protection locked="0"/>
    </xf>
    <xf numFmtId="0" fontId="98" fillId="51" borderId="35" xfId="3" applyFont="1" applyFill="1" applyBorder="1" applyAlignment="1" applyProtection="1">
      <alignment horizontal="center" vertical="center" wrapText="1"/>
      <protection locked="0"/>
    </xf>
    <xf numFmtId="0" fontId="98" fillId="51" borderId="34" xfId="3" applyFont="1" applyFill="1" applyBorder="1" applyAlignment="1" applyProtection="1">
      <alignment horizontal="center" vertical="center" wrapText="1"/>
      <protection locked="0"/>
    </xf>
    <xf numFmtId="0" fontId="98" fillId="51" borderId="175" xfId="3" applyFont="1" applyFill="1" applyBorder="1" applyAlignment="1" applyProtection="1">
      <alignment horizontal="center" vertical="center" wrapText="1"/>
      <protection locked="0"/>
    </xf>
    <xf numFmtId="0" fontId="121" fillId="3" borderId="114" xfId="3" applyFont="1" applyFill="1" applyBorder="1" applyAlignment="1" applyProtection="1">
      <alignment horizontal="center" vertical="center" wrapText="1"/>
      <protection locked="0"/>
    </xf>
    <xf numFmtId="0" fontId="121" fillId="3" borderId="115" xfId="3" applyFont="1" applyFill="1" applyBorder="1" applyAlignment="1" applyProtection="1">
      <alignment horizontal="center" vertical="center"/>
      <protection locked="0"/>
    </xf>
    <xf numFmtId="0" fontId="121" fillId="3" borderId="52" xfId="3" applyFont="1" applyFill="1" applyBorder="1" applyAlignment="1" applyProtection="1">
      <alignment horizontal="center" vertical="center"/>
      <protection locked="0"/>
    </xf>
    <xf numFmtId="0" fontId="121" fillId="3" borderId="125" xfId="3" applyFont="1" applyFill="1" applyBorder="1" applyAlignment="1" applyProtection="1">
      <alignment horizontal="center" vertical="center" wrapText="1"/>
      <protection locked="0"/>
    </xf>
    <xf numFmtId="0" fontId="121" fillId="3" borderId="151" xfId="3" applyFont="1" applyFill="1" applyBorder="1" applyAlignment="1" applyProtection="1">
      <alignment horizontal="center" vertical="center" wrapText="1"/>
      <protection locked="0"/>
    </xf>
    <xf numFmtId="0" fontId="121" fillId="3" borderId="176" xfId="3" applyFont="1" applyFill="1" applyBorder="1" applyAlignment="1" applyProtection="1">
      <alignment horizontal="center" vertical="center" wrapText="1"/>
      <protection locked="0"/>
    </xf>
    <xf numFmtId="16" fontId="97" fillId="58" borderId="35" xfId="3" applyNumberFormat="1" applyFont="1" applyFill="1" applyBorder="1" applyAlignment="1" applyProtection="1">
      <alignment horizontal="center" vertical="center"/>
      <protection locked="0"/>
    </xf>
    <xf numFmtId="16" fontId="97" fillId="58" borderId="34" xfId="3" applyNumberFormat="1" applyFont="1" applyFill="1" applyBorder="1" applyAlignment="1" applyProtection="1">
      <alignment horizontal="center" vertical="center"/>
      <protection locked="0"/>
    </xf>
    <xf numFmtId="16" fontId="97" fillId="58" borderId="175" xfId="3" applyNumberFormat="1" applyFont="1" applyFill="1" applyBorder="1" applyAlignment="1" applyProtection="1">
      <alignment horizontal="center" vertical="center"/>
      <protection locked="0"/>
    </xf>
    <xf numFmtId="0" fontId="97" fillId="55" borderId="114" xfId="3" applyFont="1" applyFill="1" applyBorder="1" applyAlignment="1" applyProtection="1">
      <alignment horizontal="center" vertical="center"/>
      <protection locked="0"/>
    </xf>
    <xf numFmtId="0" fontId="97" fillId="55" borderId="115" xfId="3" applyFont="1" applyFill="1" applyBorder="1" applyAlignment="1" applyProtection="1">
      <alignment horizontal="center" vertical="center"/>
      <protection locked="0"/>
    </xf>
    <xf numFmtId="0" fontId="97" fillId="55" borderId="52" xfId="3" applyFont="1" applyFill="1" applyBorder="1" applyAlignment="1" applyProtection="1">
      <alignment horizontal="center" vertical="center"/>
      <protection locked="0"/>
    </xf>
    <xf numFmtId="0" fontId="97" fillId="51" borderId="114" xfId="3" applyFont="1" applyFill="1" applyBorder="1" applyAlignment="1" applyProtection="1">
      <alignment horizontal="center" vertical="center" wrapText="1"/>
      <protection locked="0"/>
    </xf>
    <xf numFmtId="0" fontId="97" fillId="51" borderId="115" xfId="3" applyFont="1" applyFill="1" applyBorder="1" applyAlignment="1" applyProtection="1">
      <alignment horizontal="center" vertical="center"/>
      <protection locked="0"/>
    </xf>
    <xf numFmtId="0" fontId="97" fillId="51" borderId="52" xfId="3" applyFont="1" applyFill="1" applyBorder="1" applyAlignment="1" applyProtection="1">
      <alignment horizontal="center" vertical="center"/>
      <protection locked="0"/>
    </xf>
    <xf numFmtId="0" fontId="97" fillId="49" borderId="114" xfId="3" applyFont="1" applyFill="1" applyBorder="1" applyAlignment="1" applyProtection="1">
      <alignment horizontal="center" vertical="center"/>
      <protection locked="0"/>
    </xf>
    <xf numFmtId="0" fontId="97" fillId="49" borderId="115" xfId="3" applyFont="1" applyFill="1" applyBorder="1" applyAlignment="1" applyProtection="1">
      <alignment horizontal="center" vertical="center"/>
      <protection locked="0"/>
    </xf>
    <xf numFmtId="0" fontId="97" fillId="49" borderId="52" xfId="3" applyFont="1" applyFill="1" applyBorder="1" applyAlignment="1" applyProtection="1">
      <alignment horizontal="center" vertical="center"/>
      <protection locked="0"/>
    </xf>
    <xf numFmtId="0" fontId="121" fillId="3" borderId="114" xfId="3" applyFont="1" applyFill="1" applyBorder="1" applyAlignment="1" applyProtection="1">
      <alignment horizontal="center" vertical="center"/>
      <protection locked="0"/>
    </xf>
    <xf numFmtId="17" fontId="121" fillId="3" borderId="114" xfId="3" applyNumberFormat="1" applyFont="1" applyFill="1" applyBorder="1" applyAlignment="1" applyProtection="1">
      <alignment horizontal="center" vertical="center"/>
      <protection locked="0"/>
    </xf>
    <xf numFmtId="17" fontId="121" fillId="3" borderId="114" xfId="3" applyNumberFormat="1" applyFont="1" applyFill="1" applyBorder="1" applyAlignment="1" applyProtection="1">
      <alignment horizontal="center" vertical="center" wrapText="1"/>
      <protection locked="0"/>
    </xf>
    <xf numFmtId="0" fontId="121" fillId="3" borderId="115" xfId="3" applyFont="1" applyFill="1" applyBorder="1" applyAlignment="1" applyProtection="1">
      <alignment horizontal="center" vertical="center" wrapText="1"/>
      <protection locked="0"/>
    </xf>
    <xf numFmtId="0" fontId="121" fillId="3" borderId="52" xfId="3" applyFont="1" applyFill="1" applyBorder="1" applyAlignment="1" applyProtection="1">
      <alignment horizontal="center" vertical="center" wrapText="1"/>
      <protection locked="0"/>
    </xf>
    <xf numFmtId="15" fontId="121" fillId="3" borderId="114" xfId="3" applyNumberFormat="1" applyFont="1" applyFill="1" applyBorder="1" applyAlignment="1" applyProtection="1">
      <alignment horizontal="center" vertical="center"/>
      <protection locked="0"/>
    </xf>
    <xf numFmtId="0" fontId="104" fillId="31" borderId="125" xfId="3" applyFont="1" applyFill="1" applyBorder="1" applyAlignment="1" applyProtection="1">
      <alignment horizontal="center" vertical="center"/>
      <protection locked="0"/>
    </xf>
    <xf numFmtId="0" fontId="104" fillId="31" borderId="151" xfId="3" applyFont="1" applyFill="1" applyBorder="1" applyAlignment="1" applyProtection="1">
      <alignment horizontal="center" vertical="center"/>
      <protection locked="0"/>
    </xf>
    <xf numFmtId="0" fontId="104" fillId="31" borderId="176" xfId="3" applyFont="1" applyFill="1" applyBorder="1" applyAlignment="1" applyProtection="1">
      <alignment horizontal="center" vertical="center"/>
      <protection locked="0"/>
    </xf>
    <xf numFmtId="0" fontId="97" fillId="6" borderId="26" xfId="4" applyFont="1" applyFill="1" applyBorder="1" applyAlignment="1" applyProtection="1">
      <alignment horizontal="center" vertical="center"/>
      <protection locked="0"/>
    </xf>
    <xf numFmtId="0" fontId="97" fillId="6" borderId="140" xfId="4" applyFont="1" applyFill="1" applyBorder="1" applyAlignment="1" applyProtection="1">
      <alignment horizontal="center" vertical="center"/>
      <protection locked="0"/>
    </xf>
    <xf numFmtId="0" fontId="97" fillId="6" borderId="26" xfId="4" applyFont="1" applyFill="1" applyBorder="1" applyAlignment="1" applyProtection="1">
      <alignment horizontal="center" vertical="center" wrapText="1"/>
      <protection locked="0"/>
    </xf>
    <xf numFmtId="0" fontId="97" fillId="6" borderId="140" xfId="4" applyFont="1" applyFill="1" applyBorder="1" applyAlignment="1" applyProtection="1">
      <alignment horizontal="center" vertical="center" wrapText="1"/>
      <protection locked="0"/>
    </xf>
    <xf numFmtId="10" fontId="97" fillId="30" borderId="35" xfId="4" applyNumberFormat="1" applyFont="1" applyFill="1" applyBorder="1" applyAlignment="1">
      <alignment horizontal="center" vertical="center" wrapText="1"/>
    </xf>
    <xf numFmtId="10" fontId="97" fillId="30" borderId="34" xfId="4" applyNumberFormat="1" applyFont="1" applyFill="1" applyBorder="1" applyAlignment="1">
      <alignment horizontal="center" vertical="center" wrapText="1"/>
    </xf>
    <xf numFmtId="10" fontId="97" fillId="30" borderId="175" xfId="4" applyNumberFormat="1" applyFont="1" applyFill="1" applyBorder="1" applyAlignment="1">
      <alignment horizontal="center" vertical="center" wrapText="1"/>
    </xf>
    <xf numFmtId="10" fontId="97" fillId="30" borderId="114" xfId="4" applyNumberFormat="1" applyFont="1" applyFill="1" applyBorder="1" applyAlignment="1">
      <alignment horizontal="center" vertical="center" wrapText="1"/>
    </xf>
    <xf numFmtId="10" fontId="97" fillId="30" borderId="115" xfId="4" applyNumberFormat="1" applyFont="1" applyFill="1" applyBorder="1" applyAlignment="1">
      <alignment horizontal="center" vertical="center" wrapText="1"/>
    </xf>
    <xf numFmtId="10" fontId="97" fillId="30" borderId="52" xfId="4" applyNumberFormat="1" applyFont="1" applyFill="1" applyBorder="1" applyAlignment="1">
      <alignment horizontal="center" vertical="center" wrapText="1"/>
    </xf>
    <xf numFmtId="0" fontId="97" fillId="6" borderId="106" xfId="4" applyFont="1" applyFill="1" applyBorder="1" applyAlignment="1" applyProtection="1">
      <alignment horizontal="center" vertical="center" wrapText="1"/>
      <protection locked="0"/>
    </xf>
    <xf numFmtId="0" fontId="97" fillId="6" borderId="103" xfId="4" applyFont="1" applyFill="1" applyBorder="1" applyAlignment="1" applyProtection="1">
      <alignment horizontal="center" vertical="center" wrapText="1"/>
      <protection locked="0"/>
    </xf>
    <xf numFmtId="0" fontId="97" fillId="6" borderId="106" xfId="4" applyFont="1" applyFill="1" applyBorder="1" applyAlignment="1" applyProtection="1">
      <alignment horizontal="center" vertical="center"/>
      <protection locked="0"/>
    </xf>
    <xf numFmtId="0" fontId="97" fillId="6" borderId="103" xfId="4" applyFont="1" applyFill="1" applyBorder="1" applyAlignment="1" applyProtection="1">
      <alignment horizontal="center" vertical="center"/>
      <protection locked="0"/>
    </xf>
    <xf numFmtId="0" fontId="97" fillId="6" borderId="54" xfId="4" applyFont="1" applyFill="1" applyBorder="1" applyAlignment="1" applyProtection="1">
      <alignment horizontal="center" vertical="center" wrapText="1"/>
      <protection locked="0"/>
    </xf>
    <xf numFmtId="0" fontId="97" fillId="6" borderId="50" xfId="4" applyFont="1" applyFill="1" applyBorder="1" applyAlignment="1" applyProtection="1">
      <alignment horizontal="center" vertical="center" wrapText="1"/>
      <protection locked="0"/>
    </xf>
    <xf numFmtId="0" fontId="97" fillId="6" borderId="54" xfId="4" applyFont="1" applyFill="1" applyBorder="1" applyAlignment="1" applyProtection="1">
      <alignment horizontal="center" vertical="center"/>
      <protection locked="0"/>
    </xf>
    <xf numFmtId="0" fontId="97" fillId="6" borderId="50" xfId="4" applyFont="1" applyFill="1" applyBorder="1" applyAlignment="1" applyProtection="1">
      <alignment horizontal="center" vertical="center"/>
      <protection locked="0"/>
    </xf>
    <xf numFmtId="0" fontId="97" fillId="3" borderId="184" xfId="3" applyFont="1" applyFill="1" applyBorder="1" applyAlignment="1" applyProtection="1">
      <alignment horizontal="center" vertical="center"/>
      <protection locked="0"/>
    </xf>
    <xf numFmtId="0" fontId="97" fillId="3" borderId="185" xfId="3" applyFont="1" applyFill="1" applyBorder="1" applyAlignment="1" applyProtection="1">
      <alignment horizontal="center" vertical="center"/>
      <protection locked="0"/>
    </xf>
    <xf numFmtId="0" fontId="97" fillId="3" borderId="187" xfId="3" applyFont="1" applyFill="1" applyBorder="1" applyAlignment="1" applyProtection="1">
      <alignment horizontal="center" vertical="center"/>
      <protection locked="0"/>
    </xf>
    <xf numFmtId="0" fontId="97" fillId="3" borderId="188" xfId="3" applyFont="1" applyFill="1" applyBorder="1" applyAlignment="1" applyProtection="1">
      <alignment horizontal="center" vertical="center"/>
      <protection locked="0"/>
    </xf>
    <xf numFmtId="0" fontId="97" fillId="3" borderId="190" xfId="3" applyFont="1" applyFill="1" applyBorder="1" applyAlignment="1" applyProtection="1">
      <alignment horizontal="center" vertical="center"/>
      <protection locked="0"/>
    </xf>
    <xf numFmtId="0" fontId="97" fillId="3" borderId="191" xfId="3" applyFont="1" applyFill="1" applyBorder="1" applyAlignment="1" applyProtection="1">
      <alignment horizontal="center" vertical="center"/>
      <protection locked="0"/>
    </xf>
    <xf numFmtId="0" fontId="97" fillId="3" borderId="183" xfId="3" applyFont="1" applyFill="1" applyBorder="1" applyAlignment="1" applyProtection="1">
      <alignment horizontal="center" vertical="center"/>
      <protection locked="0"/>
    </xf>
    <xf numFmtId="0" fontId="97" fillId="3" borderId="186" xfId="3" applyFont="1" applyFill="1" applyBorder="1" applyAlignment="1" applyProtection="1">
      <alignment horizontal="center" vertical="center"/>
      <protection locked="0"/>
    </xf>
    <xf numFmtId="0" fontId="97" fillId="3" borderId="189" xfId="3" applyFont="1" applyFill="1" applyBorder="1" applyAlignment="1" applyProtection="1">
      <alignment horizontal="center" vertical="center"/>
      <protection locked="0"/>
    </xf>
    <xf numFmtId="0" fontId="97" fillId="3" borderId="114" xfId="3" applyFont="1" applyFill="1" applyBorder="1" applyAlignment="1" applyProtection="1">
      <alignment horizontal="center" vertical="center"/>
      <protection locked="0"/>
    </xf>
    <xf numFmtId="0" fontId="97" fillId="3" borderId="115" xfId="3" applyFont="1" applyFill="1" applyBorder="1" applyAlignment="1" applyProtection="1">
      <alignment horizontal="center" vertical="center"/>
      <protection locked="0"/>
    </xf>
    <xf numFmtId="0" fontId="97" fillId="3" borderId="52" xfId="3" applyFont="1" applyFill="1" applyBorder="1" applyAlignment="1" applyProtection="1">
      <alignment horizontal="center" vertical="center"/>
      <protection locked="0"/>
    </xf>
    <xf numFmtId="0" fontId="97" fillId="62" borderId="125" xfId="3" applyFont="1" applyFill="1" applyBorder="1" applyAlignment="1" applyProtection="1">
      <alignment horizontal="center" vertical="center" wrapText="1"/>
      <protection locked="0"/>
    </xf>
    <xf numFmtId="0" fontId="97" fillId="62" borderId="151" xfId="3" applyFont="1" applyFill="1" applyBorder="1" applyAlignment="1" applyProtection="1">
      <alignment horizontal="center" vertical="center" wrapText="1"/>
      <protection locked="0"/>
    </xf>
    <xf numFmtId="0" fontId="97" fillId="62" borderId="176" xfId="3" applyFont="1" applyFill="1" applyBorder="1" applyAlignment="1" applyProtection="1">
      <alignment horizontal="center" vertical="center" wrapText="1"/>
      <protection locked="0"/>
    </xf>
    <xf numFmtId="0" fontId="23" fillId="6" borderId="114" xfId="3" applyFont="1" applyFill="1" applyBorder="1" applyAlignment="1" applyProtection="1">
      <alignment horizontal="justify" vertical="center" wrapText="1"/>
      <protection locked="0"/>
    </xf>
    <xf numFmtId="0" fontId="23" fillId="6" borderId="115" xfId="3" applyFont="1" applyFill="1" applyBorder="1" applyAlignment="1" applyProtection="1">
      <alignment horizontal="justify" vertical="center" wrapText="1"/>
      <protection locked="0"/>
    </xf>
    <xf numFmtId="0" fontId="23" fillId="6" borderId="52" xfId="3" applyFont="1" applyFill="1" applyBorder="1" applyAlignment="1" applyProtection="1">
      <alignment horizontal="justify" vertical="center" wrapText="1"/>
      <protection locked="0"/>
    </xf>
    <xf numFmtId="14" fontId="140" fillId="6" borderId="35" xfId="3" applyNumberFormat="1" applyFont="1" applyFill="1" applyBorder="1" applyAlignment="1" applyProtection="1">
      <alignment horizontal="center" vertical="center"/>
      <protection locked="0"/>
    </xf>
    <xf numFmtId="0" fontId="140" fillId="6" borderId="34" xfId="3" applyFont="1" applyFill="1" applyBorder="1" applyAlignment="1" applyProtection="1">
      <alignment horizontal="center" vertical="center"/>
      <protection locked="0"/>
    </xf>
    <xf numFmtId="0" fontId="140" fillId="6" borderId="175" xfId="3" applyFont="1" applyFill="1" applyBorder="1" applyAlignment="1" applyProtection="1">
      <alignment horizontal="center" vertical="center"/>
      <protection locked="0"/>
    </xf>
    <xf numFmtId="0" fontId="97" fillId="49" borderId="183" xfId="3" applyFont="1" applyFill="1" applyBorder="1" applyAlignment="1" applyProtection="1">
      <alignment horizontal="center" vertical="center"/>
      <protection locked="0"/>
    </xf>
    <xf numFmtId="0" fontId="97" fillId="49" borderId="186" xfId="3" applyFont="1" applyFill="1" applyBorder="1" applyAlignment="1" applyProtection="1">
      <alignment horizontal="center" vertical="center"/>
      <protection locked="0"/>
    </xf>
    <xf numFmtId="0" fontId="97" fillId="49" borderId="189" xfId="3" applyFont="1" applyFill="1" applyBorder="1" applyAlignment="1" applyProtection="1">
      <alignment horizontal="center" vertical="center"/>
      <protection locked="0"/>
    </xf>
    <xf numFmtId="0" fontId="97" fillId="30" borderId="54" xfId="4" applyFont="1" applyFill="1" applyBorder="1" applyAlignment="1" applyProtection="1">
      <alignment horizontal="center" vertical="center"/>
      <protection locked="0"/>
    </xf>
    <xf numFmtId="0" fontId="97" fillId="30" borderId="50" xfId="4" applyFont="1" applyFill="1" applyBorder="1" applyAlignment="1" applyProtection="1">
      <alignment horizontal="center" vertical="center"/>
      <protection locked="0"/>
    </xf>
    <xf numFmtId="0" fontId="97" fillId="55" borderId="14" xfId="4" applyFont="1" applyFill="1" applyBorder="1" applyAlignment="1" applyProtection="1">
      <alignment horizontal="center" vertical="center" wrapText="1"/>
      <protection locked="0"/>
    </xf>
    <xf numFmtId="0" fontId="97" fillId="55" borderId="105" xfId="4" applyFont="1" applyFill="1" applyBorder="1" applyAlignment="1" applyProtection="1">
      <alignment horizontal="center" vertical="center" wrapText="1"/>
      <protection locked="0"/>
    </xf>
    <xf numFmtId="0" fontId="97" fillId="55" borderId="16" xfId="4" applyFont="1" applyFill="1" applyBorder="1" applyAlignment="1" applyProtection="1">
      <alignment horizontal="center" vertical="center" wrapText="1"/>
      <protection locked="0"/>
    </xf>
    <xf numFmtId="0" fontId="91" fillId="3" borderId="114" xfId="3" applyFont="1" applyFill="1" applyBorder="1" applyAlignment="1" applyProtection="1">
      <alignment horizontal="center" vertical="center" wrapText="1"/>
      <protection locked="0"/>
    </xf>
    <xf numFmtId="0" fontId="109" fillId="3" borderId="115" xfId="3" applyFont="1" applyFill="1" applyBorder="1" applyAlignment="1" applyProtection="1">
      <alignment horizontal="center" vertical="center" wrapText="1"/>
      <protection locked="0"/>
    </xf>
    <xf numFmtId="0" fontId="109" fillId="3" borderId="52" xfId="3" applyFont="1" applyFill="1" applyBorder="1" applyAlignment="1" applyProtection="1">
      <alignment horizontal="center" vertical="center" wrapText="1"/>
      <protection locked="0"/>
    </xf>
    <xf numFmtId="0" fontId="91" fillId="3" borderId="125" xfId="3" applyFont="1" applyFill="1" applyBorder="1" applyAlignment="1" applyProtection="1">
      <alignment horizontal="center" vertical="center" wrapText="1"/>
      <protection locked="0"/>
    </xf>
    <xf numFmtId="0" fontId="91" fillId="3" borderId="151" xfId="3" applyFont="1" applyFill="1" applyBorder="1" applyAlignment="1" applyProtection="1">
      <alignment horizontal="center" vertical="center" wrapText="1"/>
      <protection locked="0"/>
    </xf>
    <xf numFmtId="0" fontId="91" fillId="3" borderId="176" xfId="3" applyFont="1" applyFill="1" applyBorder="1" applyAlignment="1" applyProtection="1">
      <alignment horizontal="center" vertical="center" wrapText="1"/>
      <protection locked="0"/>
    </xf>
    <xf numFmtId="0" fontId="97" fillId="3" borderId="35" xfId="3" applyFont="1" applyFill="1" applyBorder="1" applyAlignment="1" applyProtection="1">
      <alignment horizontal="left" vertical="center" wrapText="1"/>
      <protection locked="0"/>
    </xf>
    <xf numFmtId="0" fontId="97" fillId="3" borderId="34" xfId="3" applyFont="1" applyFill="1" applyBorder="1" applyAlignment="1" applyProtection="1">
      <alignment horizontal="left" vertical="center" wrapText="1"/>
      <protection locked="0"/>
    </xf>
    <xf numFmtId="0" fontId="97" fillId="3" borderId="175" xfId="3" applyFont="1" applyFill="1" applyBorder="1" applyAlignment="1" applyProtection="1">
      <alignment horizontal="left" vertical="center" wrapText="1"/>
      <protection locked="0"/>
    </xf>
    <xf numFmtId="0" fontId="121" fillId="3" borderId="34" xfId="3" applyFont="1" applyFill="1" applyBorder="1" applyAlignment="1" applyProtection="1">
      <alignment horizontal="left" vertical="center" wrapText="1"/>
      <protection locked="0"/>
    </xf>
    <xf numFmtId="0" fontId="121" fillId="3" borderId="175" xfId="3" applyFont="1" applyFill="1" applyBorder="1" applyAlignment="1" applyProtection="1">
      <alignment horizontal="left" vertical="center" wrapText="1"/>
      <protection locked="0"/>
    </xf>
    <xf numFmtId="0" fontId="91" fillId="35" borderId="149" xfId="3" applyFont="1" applyFill="1" applyBorder="1" applyAlignment="1" applyProtection="1">
      <alignment horizontal="center" vertical="center" textRotation="255"/>
      <protection locked="0"/>
    </xf>
    <xf numFmtId="0" fontId="91" fillId="35" borderId="150" xfId="3" applyFont="1" applyFill="1" applyBorder="1" applyAlignment="1" applyProtection="1">
      <alignment horizontal="center" vertical="center" textRotation="255"/>
      <protection locked="0"/>
    </xf>
    <xf numFmtId="0" fontId="91" fillId="35" borderId="174" xfId="3" applyFont="1" applyFill="1" applyBorder="1" applyAlignment="1" applyProtection="1">
      <alignment horizontal="center" vertical="center" textRotation="255"/>
      <protection locked="0"/>
    </xf>
    <xf numFmtId="0" fontId="97" fillId="3" borderId="114" xfId="3" applyFont="1" applyFill="1" applyBorder="1" applyAlignment="1" applyProtection="1">
      <alignment horizontal="center" vertical="center" wrapText="1"/>
      <protection locked="0"/>
    </xf>
    <xf numFmtId="0" fontId="97" fillId="3" borderId="115" xfId="3" applyFont="1" applyFill="1" applyBorder="1" applyAlignment="1" applyProtection="1">
      <alignment horizontal="center" vertical="center" wrapText="1"/>
      <protection locked="0"/>
    </xf>
    <xf numFmtId="0" fontId="97" fillId="3" borderId="52" xfId="3" applyFont="1" applyFill="1" applyBorder="1" applyAlignment="1" applyProtection="1">
      <alignment horizontal="center" vertical="center" wrapText="1"/>
      <protection locked="0"/>
    </xf>
    <xf numFmtId="0" fontId="97" fillId="3" borderId="125" xfId="3" applyFont="1" applyFill="1" applyBorder="1" applyAlignment="1" applyProtection="1">
      <alignment horizontal="center" vertical="center" wrapText="1"/>
      <protection locked="0"/>
    </xf>
    <xf numFmtId="0" fontId="97" fillId="3" borderId="151" xfId="3" applyFont="1" applyFill="1" applyBorder="1" applyAlignment="1" applyProtection="1">
      <alignment horizontal="center" vertical="center" wrapText="1"/>
      <protection locked="0"/>
    </xf>
    <xf numFmtId="0" fontId="97" fillId="3" borderId="176" xfId="3" applyFont="1" applyFill="1" applyBorder="1" applyAlignment="1" applyProtection="1">
      <alignment horizontal="center" vertical="center" wrapText="1"/>
      <protection locked="0"/>
    </xf>
    <xf numFmtId="0" fontId="97" fillId="30" borderId="60" xfId="4" applyFont="1" applyFill="1" applyBorder="1" applyAlignment="1" applyProtection="1">
      <alignment horizontal="center" vertical="center"/>
      <protection locked="0"/>
    </xf>
    <xf numFmtId="0" fontId="97" fillId="30" borderId="61" xfId="4" applyFont="1" applyFill="1" applyBorder="1" applyAlignment="1" applyProtection="1">
      <alignment horizontal="center" vertical="center"/>
      <protection locked="0"/>
    </xf>
    <xf numFmtId="0" fontId="97" fillId="30" borderId="112" xfId="4" applyFont="1" applyFill="1" applyBorder="1" applyAlignment="1" applyProtection="1">
      <alignment horizontal="center" vertical="center"/>
      <protection locked="0"/>
    </xf>
    <xf numFmtId="0" fontId="97" fillId="30" borderId="109" xfId="4" applyFont="1" applyFill="1" applyBorder="1" applyAlignment="1" applyProtection="1">
      <alignment horizontal="center" vertical="center"/>
      <protection locked="0"/>
    </xf>
    <xf numFmtId="0" fontId="97" fillId="30" borderId="74" xfId="4" applyFont="1" applyFill="1" applyBorder="1" applyAlignment="1" applyProtection="1">
      <alignment horizontal="center" vertical="center"/>
      <protection locked="0"/>
    </xf>
    <xf numFmtId="0" fontId="53" fillId="3" borderId="125" xfId="3" applyFont="1" applyFill="1" applyBorder="1" applyAlignment="1" applyProtection="1">
      <alignment horizontal="center" vertical="center" wrapText="1"/>
      <protection locked="0"/>
    </xf>
    <xf numFmtId="0" fontId="53" fillId="3" borderId="151" xfId="3" applyFont="1" applyFill="1" applyBorder="1" applyAlignment="1" applyProtection="1">
      <alignment horizontal="center" vertical="center" wrapText="1"/>
      <protection locked="0"/>
    </xf>
    <xf numFmtId="0" fontId="53" fillId="3" borderId="176" xfId="3" applyFont="1" applyFill="1" applyBorder="1" applyAlignment="1" applyProtection="1">
      <alignment horizontal="center" vertical="center" wrapText="1"/>
      <protection locked="0"/>
    </xf>
    <xf numFmtId="0" fontId="109" fillId="3" borderId="151" xfId="3" applyFont="1" applyFill="1" applyBorder="1" applyAlignment="1" applyProtection="1">
      <alignment horizontal="center" vertical="center" wrapText="1"/>
      <protection locked="0"/>
    </xf>
    <xf numFmtId="0" fontId="109" fillId="3" borderId="176" xfId="3" applyFont="1" applyFill="1" applyBorder="1" applyAlignment="1" applyProtection="1">
      <alignment horizontal="center" vertical="center" wrapText="1"/>
      <protection locked="0"/>
    </xf>
    <xf numFmtId="0" fontId="91" fillId="39" borderId="149" xfId="3" applyFont="1" applyFill="1" applyBorder="1" applyAlignment="1" applyProtection="1">
      <alignment horizontal="center" vertical="center" textRotation="255"/>
      <protection locked="0"/>
    </xf>
    <xf numFmtId="0" fontId="91" fillId="39" borderId="150" xfId="3" applyFont="1" applyFill="1" applyBorder="1" applyAlignment="1" applyProtection="1">
      <alignment horizontal="center" vertical="center" textRotation="255"/>
      <protection locked="0"/>
    </xf>
    <xf numFmtId="0" fontId="91" fillId="39" borderId="174" xfId="3" applyFont="1" applyFill="1" applyBorder="1" applyAlignment="1" applyProtection="1">
      <alignment horizontal="center" vertical="center" textRotation="255"/>
      <protection locked="0"/>
    </xf>
    <xf numFmtId="0" fontId="91" fillId="63" borderId="192" xfId="3" applyFont="1" applyFill="1" applyBorder="1" applyAlignment="1">
      <alignment horizontal="center" vertical="center" wrapText="1"/>
    </xf>
    <xf numFmtId="0" fontId="14" fillId="0" borderId="194" xfId="3" applyBorder="1"/>
    <xf numFmtId="0" fontId="14" fillId="0" borderId="197" xfId="3" applyBorder="1"/>
    <xf numFmtId="0" fontId="125" fillId="64" borderId="192" xfId="3" applyFont="1" applyFill="1" applyBorder="1" applyAlignment="1">
      <alignment horizontal="center" vertical="center" wrapText="1"/>
    </xf>
    <xf numFmtId="0" fontId="97" fillId="3" borderId="35" xfId="3" applyFont="1" applyFill="1" applyBorder="1" applyAlignment="1" applyProtection="1">
      <alignment horizontal="justify" vertical="center" wrapText="1"/>
      <protection locked="0"/>
    </xf>
    <xf numFmtId="0" fontId="97" fillId="3" borderId="34" xfId="3" applyFont="1" applyFill="1" applyBorder="1" applyAlignment="1" applyProtection="1">
      <alignment horizontal="justify" vertical="center" wrapText="1"/>
      <protection locked="0"/>
    </xf>
    <xf numFmtId="0" fontId="97" fillId="3" borderId="175" xfId="3" applyFont="1" applyFill="1" applyBorder="1" applyAlignment="1" applyProtection="1">
      <alignment horizontal="justify" vertical="center" wrapText="1"/>
      <protection locked="0"/>
    </xf>
    <xf numFmtId="0" fontId="125" fillId="64" borderId="193" xfId="3" applyFont="1" applyFill="1" applyBorder="1" applyAlignment="1">
      <alignment horizontal="left" vertical="center" wrapText="1"/>
    </xf>
    <xf numFmtId="0" fontId="14" fillId="0" borderId="196" xfId="3" applyBorder="1" applyAlignment="1">
      <alignment horizontal="left"/>
    </xf>
    <xf numFmtId="0" fontId="14" fillId="0" borderId="199" xfId="3" applyBorder="1" applyAlignment="1">
      <alignment horizontal="left"/>
    </xf>
    <xf numFmtId="0" fontId="91" fillId="41" borderId="149" xfId="3" applyFont="1" applyFill="1" applyBorder="1" applyAlignment="1" applyProtection="1">
      <alignment horizontal="center" vertical="center" textRotation="255"/>
      <protection locked="0"/>
    </xf>
    <xf numFmtId="0" fontId="91" fillId="41" borderId="150" xfId="3" applyFont="1" applyFill="1" applyBorder="1" applyAlignment="1" applyProtection="1">
      <alignment horizontal="center" vertical="center" textRotation="255"/>
      <protection locked="0"/>
    </xf>
    <xf numFmtId="0" fontId="91" fillId="41" borderId="174" xfId="3" applyFont="1" applyFill="1" applyBorder="1" applyAlignment="1" applyProtection="1">
      <alignment horizontal="center" vertical="center" textRotation="255"/>
      <protection locked="0"/>
    </xf>
    <xf numFmtId="0" fontId="97" fillId="6" borderId="14" xfId="4" applyFont="1" applyFill="1" applyBorder="1" applyAlignment="1" applyProtection="1">
      <alignment horizontal="center" vertical="center" wrapText="1"/>
      <protection locked="0"/>
    </xf>
    <xf numFmtId="0" fontId="125" fillId="64" borderId="192" xfId="3" applyFont="1" applyFill="1" applyBorder="1" applyAlignment="1">
      <alignment horizontal="center" vertical="center"/>
    </xf>
    <xf numFmtId="0" fontId="147" fillId="8" borderId="105" xfId="0" applyFont="1" applyFill="1" applyBorder="1" applyAlignment="1">
      <alignment horizontal="center" vertical="center" wrapText="1"/>
    </xf>
    <xf numFmtId="0" fontId="147" fillId="8" borderId="16" xfId="0" applyFont="1" applyFill="1" applyBorder="1" applyAlignment="1">
      <alignment horizontal="center" vertical="center" wrapText="1"/>
    </xf>
    <xf numFmtId="0" fontId="148" fillId="0" borderId="0" xfId="0" applyFont="1" applyAlignment="1">
      <alignment horizontal="left" vertical="top" wrapText="1"/>
    </xf>
    <xf numFmtId="0" fontId="149" fillId="0" borderId="0" xfId="0" applyFont="1" applyAlignment="1">
      <alignment horizontal="center" vertical="center" wrapText="1"/>
    </xf>
    <xf numFmtId="0" fontId="0" fillId="0" borderId="0" xfId="0"/>
    <xf numFmtId="0" fontId="150" fillId="0" borderId="0" xfId="0" applyFont="1" applyAlignment="1">
      <alignment horizontal="left" vertical="center" wrapText="1"/>
    </xf>
    <xf numFmtId="0" fontId="150" fillId="0" borderId="37" xfId="0" applyFont="1" applyBorder="1" applyAlignment="1">
      <alignment horizontal="left" vertical="center" wrapText="1"/>
    </xf>
    <xf numFmtId="0" fontId="150" fillId="0" borderId="215" xfId="0" applyFont="1" applyBorder="1" applyAlignment="1">
      <alignment horizontal="left" vertical="center" wrapText="1"/>
    </xf>
    <xf numFmtId="0" fontId="150" fillId="0" borderId="41" xfId="0" applyFont="1" applyBorder="1" applyAlignment="1">
      <alignment horizontal="left" vertical="center" wrapText="1"/>
    </xf>
    <xf numFmtId="0" fontId="150" fillId="0" borderId="216" xfId="0" applyFont="1" applyBorder="1" applyAlignment="1">
      <alignment horizontal="left" vertical="center" wrapText="1"/>
    </xf>
    <xf numFmtId="0" fontId="150" fillId="0" borderId="217" xfId="0" applyFont="1" applyBorder="1" applyAlignment="1">
      <alignment horizontal="left" vertical="center" wrapText="1"/>
    </xf>
    <xf numFmtId="0" fontId="150" fillId="0" borderId="218" xfId="0" applyFont="1" applyBorder="1" applyAlignment="1">
      <alignment horizontal="left" vertical="center" wrapText="1"/>
    </xf>
    <xf numFmtId="0" fontId="150" fillId="0" borderId="219" xfId="0" applyFont="1" applyBorder="1" applyAlignment="1">
      <alignment horizontal="left" vertical="center" wrapText="1"/>
    </xf>
    <xf numFmtId="0" fontId="150" fillId="0" borderId="220" xfId="0" applyFont="1" applyBorder="1" applyAlignment="1">
      <alignment horizontal="left" vertical="center" wrapText="1"/>
    </xf>
    <xf numFmtId="0" fontId="150" fillId="0" borderId="221" xfId="0" applyFont="1" applyBorder="1" applyAlignment="1">
      <alignment horizontal="left" vertical="center" wrapText="1"/>
    </xf>
    <xf numFmtId="0" fontId="150" fillId="0" borderId="222" xfId="0" applyFont="1" applyBorder="1" applyAlignment="1">
      <alignment horizontal="left" vertical="center" wrapText="1"/>
    </xf>
    <xf numFmtId="0" fontId="150" fillId="0" borderId="223" xfId="0" applyFont="1" applyBorder="1" applyAlignment="1">
      <alignment horizontal="left" vertical="center" wrapText="1"/>
    </xf>
    <xf numFmtId="0" fontId="151" fillId="0" borderId="37" xfId="0" applyFont="1" applyBorder="1" applyAlignment="1">
      <alignment horizontal="center" vertical="center" wrapText="1"/>
    </xf>
    <xf numFmtId="0" fontId="151" fillId="0" borderId="215" xfId="0" applyFont="1" applyBorder="1" applyAlignment="1">
      <alignment horizontal="center" vertical="center" wrapText="1"/>
    </xf>
    <xf numFmtId="0" fontId="151" fillId="0" borderId="41" xfId="0" applyFont="1" applyBorder="1" applyAlignment="1">
      <alignment horizontal="center" vertical="center" wrapText="1"/>
    </xf>
    <xf numFmtId="0" fontId="151" fillId="0" borderId="36" xfId="0" applyFont="1" applyBorder="1" applyAlignment="1">
      <alignment horizontal="center" vertical="center" wrapText="1"/>
    </xf>
    <xf numFmtId="0" fontId="152" fillId="54" borderId="224" xfId="0" applyFont="1" applyFill="1" applyBorder="1" applyAlignment="1">
      <alignment horizontal="left" vertical="center" wrapText="1"/>
    </xf>
    <xf numFmtId="0" fontId="152" fillId="54" borderId="216" xfId="0" applyFont="1" applyFill="1" applyBorder="1" applyAlignment="1">
      <alignment horizontal="left" vertical="center" wrapText="1"/>
    </xf>
    <xf numFmtId="0" fontId="152" fillId="54" borderId="218" xfId="0" applyFont="1" applyFill="1" applyBorder="1" applyAlignment="1">
      <alignment horizontal="left" vertical="center" wrapText="1"/>
    </xf>
    <xf numFmtId="0" fontId="152" fillId="54" borderId="217" xfId="0" applyFont="1" applyFill="1" applyBorder="1" applyAlignment="1">
      <alignment horizontal="left" vertical="center" wrapText="1"/>
    </xf>
    <xf numFmtId="0" fontId="152" fillId="0" borderId="224" xfId="0" applyFont="1" applyBorder="1" applyAlignment="1">
      <alignment horizontal="left" vertical="center" wrapText="1"/>
    </xf>
    <xf numFmtId="0" fontId="152" fillId="54" borderId="224" xfId="0" applyFont="1" applyFill="1" applyBorder="1" applyAlignment="1">
      <alignment horizontal="center" vertical="center" wrapText="1"/>
    </xf>
    <xf numFmtId="0" fontId="152" fillId="54" borderId="216" xfId="0" applyFont="1" applyFill="1" applyBorder="1" applyAlignment="1">
      <alignment horizontal="center" vertical="center" wrapText="1"/>
    </xf>
    <xf numFmtId="0" fontId="152" fillId="54" borderId="218" xfId="0" applyFont="1" applyFill="1" applyBorder="1" applyAlignment="1">
      <alignment horizontal="center" vertical="center" wrapText="1"/>
    </xf>
    <xf numFmtId="0" fontId="152" fillId="54" borderId="224" xfId="0" applyFont="1" applyFill="1" applyBorder="1" applyAlignment="1">
      <alignment horizontal="justify" vertical="center" wrapText="1"/>
    </xf>
    <xf numFmtId="0" fontId="151" fillId="68" borderId="36" xfId="0" applyFont="1" applyFill="1" applyBorder="1" applyAlignment="1">
      <alignment horizontal="center" vertical="center" wrapText="1"/>
    </xf>
    <xf numFmtId="0" fontId="152" fillId="54" borderId="225" xfId="0" applyFont="1" applyFill="1" applyBorder="1" applyAlignment="1">
      <alignment horizontal="left" vertical="center" wrapText="1"/>
    </xf>
    <xf numFmtId="0" fontId="152" fillId="54" borderId="222" xfId="0" applyFont="1" applyFill="1" applyBorder="1" applyAlignment="1">
      <alignment horizontal="left" vertical="center" wrapText="1"/>
    </xf>
    <xf numFmtId="0" fontId="152" fillId="54" borderId="223" xfId="0" applyFont="1" applyFill="1" applyBorder="1" applyAlignment="1">
      <alignment horizontal="left" vertical="center" wrapText="1"/>
    </xf>
    <xf numFmtId="0" fontId="152" fillId="0" borderId="225" xfId="0" applyFont="1" applyBorder="1" applyAlignment="1">
      <alignment horizontal="left" vertical="center" wrapText="1"/>
    </xf>
    <xf numFmtId="0" fontId="152" fillId="54" borderId="225" xfId="0" applyFont="1" applyFill="1" applyBorder="1" applyAlignment="1">
      <alignment horizontal="center" vertical="center" wrapText="1"/>
    </xf>
    <xf numFmtId="0" fontId="152" fillId="54" borderId="222" xfId="0" applyFont="1" applyFill="1" applyBorder="1" applyAlignment="1">
      <alignment horizontal="center" vertical="center" wrapText="1"/>
    </xf>
    <xf numFmtId="0" fontId="152" fillId="54" borderId="223" xfId="0" applyFont="1" applyFill="1" applyBorder="1" applyAlignment="1">
      <alignment horizontal="center" vertical="center" wrapText="1"/>
    </xf>
    <xf numFmtId="0" fontId="152" fillId="54" borderId="225" xfId="0" applyFont="1" applyFill="1" applyBorder="1" applyAlignment="1">
      <alignment horizontal="justify" vertical="center" wrapText="1"/>
    </xf>
    <xf numFmtId="0" fontId="152" fillId="54" borderId="226" xfId="0" applyFont="1" applyFill="1" applyBorder="1" applyAlignment="1">
      <alignment horizontal="center" vertical="center" wrapText="1"/>
    </xf>
    <xf numFmtId="0" fontId="152" fillId="54" borderId="226" xfId="0" applyFont="1" applyFill="1" applyBorder="1" applyAlignment="1">
      <alignment horizontal="left" vertical="center" wrapText="1"/>
    </xf>
    <xf numFmtId="0" fontId="152" fillId="54" borderId="227" xfId="0" applyFont="1" applyFill="1" applyBorder="1" applyAlignment="1">
      <alignment horizontal="left" vertical="center" wrapText="1"/>
    </xf>
    <xf numFmtId="0" fontId="152" fillId="54" borderId="228" xfId="0" applyFont="1" applyFill="1" applyBorder="1" applyAlignment="1">
      <alignment horizontal="left" vertical="center" wrapText="1"/>
    </xf>
    <xf numFmtId="0" fontId="152" fillId="54" borderId="219" xfId="0" applyFont="1" applyFill="1" applyBorder="1" applyAlignment="1">
      <alignment horizontal="left" vertical="center" wrapText="1"/>
    </xf>
    <xf numFmtId="0" fontId="152" fillId="54" borderId="221" xfId="0" applyFont="1" applyFill="1" applyBorder="1" applyAlignment="1">
      <alignment horizontal="left" vertical="center" wrapText="1"/>
    </xf>
    <xf numFmtId="0" fontId="152" fillId="54" borderId="220" xfId="0" applyFont="1" applyFill="1" applyBorder="1" applyAlignment="1">
      <alignment horizontal="left" vertical="center" wrapText="1"/>
    </xf>
    <xf numFmtId="0" fontId="152" fillId="0" borderId="228" xfId="0" applyFont="1" applyBorder="1" applyAlignment="1">
      <alignment horizontal="left" vertical="center" wrapText="1"/>
    </xf>
    <xf numFmtId="0" fontId="152" fillId="54" borderId="228" xfId="0" applyFont="1" applyFill="1" applyBorder="1" applyAlignment="1">
      <alignment horizontal="center" vertical="center" wrapText="1"/>
    </xf>
    <xf numFmtId="0" fontId="152" fillId="54" borderId="219" xfId="0" applyFont="1" applyFill="1" applyBorder="1" applyAlignment="1">
      <alignment horizontal="center" vertical="center" wrapText="1"/>
    </xf>
    <xf numFmtId="0" fontId="152" fillId="54" borderId="221" xfId="0" applyFont="1" applyFill="1" applyBorder="1" applyAlignment="1">
      <alignment horizontal="center" vertical="center" wrapText="1"/>
    </xf>
    <xf numFmtId="0" fontId="152" fillId="54" borderId="228" xfId="0" applyFont="1" applyFill="1" applyBorder="1" applyAlignment="1">
      <alignment horizontal="justify" vertical="center" wrapText="1"/>
    </xf>
    <xf numFmtId="0" fontId="153" fillId="0" borderId="0" xfId="0" applyFont="1"/>
    <xf numFmtId="0" fontId="153" fillId="0" borderId="105" xfId="0" applyFont="1" applyBorder="1" applyAlignment="1">
      <alignment horizontal="center" vertical="center" wrapText="1"/>
    </xf>
    <xf numFmtId="0" fontId="153" fillId="0" borderId="105" xfId="0" applyFont="1" applyBorder="1" applyAlignment="1">
      <alignment horizontal="center" vertical="center" textRotation="90"/>
    </xf>
    <xf numFmtId="0" fontId="153" fillId="0" borderId="105" xfId="0" applyFont="1" applyBorder="1" applyAlignment="1">
      <alignment horizontal="justify" vertical="center"/>
    </xf>
    <xf numFmtId="0" fontId="153" fillId="0" borderId="105" xfId="0" applyFont="1" applyBorder="1" applyAlignment="1">
      <alignment horizontal="center" vertical="center"/>
    </xf>
    <xf numFmtId="0" fontId="153" fillId="0" borderId="0" xfId="0" applyFont="1" applyAlignment="1">
      <alignment horizontal="center" vertical="center"/>
    </xf>
    <xf numFmtId="0" fontId="153" fillId="0" borderId="0" xfId="0" applyFont="1" applyAlignment="1">
      <alignment horizontal="justify" vertical="center"/>
    </xf>
    <xf numFmtId="0" fontId="153" fillId="0" borderId="105" xfId="0" applyFont="1" applyBorder="1" applyAlignment="1">
      <alignment horizontal="justify" vertical="top"/>
    </xf>
    <xf numFmtId="0" fontId="154" fillId="0" borderId="105" xfId="0" applyFont="1" applyBorder="1" applyAlignment="1">
      <alignment horizontal="justify" vertical="center" wrapText="1"/>
    </xf>
    <xf numFmtId="0" fontId="154" fillId="0" borderId="105" xfId="0" applyFont="1" applyBorder="1" applyAlignment="1">
      <alignment horizontal="justify" vertical="top" wrapText="1"/>
    </xf>
    <xf numFmtId="0" fontId="154" fillId="0" borderId="105" xfId="0" applyFont="1" applyBorder="1" applyAlignment="1">
      <alignment horizontal="justify" vertical="center"/>
    </xf>
    <xf numFmtId="0" fontId="153" fillId="0" borderId="105" xfId="0" applyFont="1" applyBorder="1" applyAlignment="1">
      <alignment horizontal="center" vertical="top" wrapText="1"/>
    </xf>
    <xf numFmtId="0" fontId="153" fillId="0" borderId="0" xfId="0" applyFont="1" applyAlignment="1">
      <alignment horizontal="center" vertical="center" wrapText="1"/>
    </xf>
    <xf numFmtId="0" fontId="153" fillId="0" borderId="0" xfId="0" applyFont="1" applyAlignment="1">
      <alignment horizontal="center" vertical="center" textRotation="90"/>
    </xf>
    <xf numFmtId="0" fontId="155" fillId="69" borderId="105" xfId="0" applyFont="1" applyFill="1" applyBorder="1" applyAlignment="1">
      <alignment horizontal="center" vertical="center" wrapText="1"/>
    </xf>
    <xf numFmtId="0" fontId="155" fillId="69" borderId="105" xfId="0" applyFont="1" applyFill="1" applyBorder="1" applyAlignment="1">
      <alignment horizontal="center" vertical="center" textRotation="90"/>
    </xf>
    <xf numFmtId="0" fontId="155" fillId="69" borderId="105" xfId="0" applyFont="1" applyFill="1" applyBorder="1" applyAlignment="1">
      <alignment horizontal="center" vertical="center"/>
    </xf>
    <xf numFmtId="0" fontId="156" fillId="69" borderId="105" xfId="0" applyFont="1" applyFill="1" applyBorder="1" applyAlignment="1">
      <alignment horizontal="center" vertical="center"/>
    </xf>
    <xf numFmtId="0" fontId="156" fillId="69" borderId="105" xfId="0" applyFont="1" applyFill="1" applyBorder="1" applyAlignment="1">
      <alignment horizontal="justify" vertical="center"/>
    </xf>
    <xf numFmtId="0" fontId="155" fillId="69" borderId="0" xfId="0" applyFont="1" applyFill="1" applyAlignment="1">
      <alignment horizontal="center" vertical="center"/>
    </xf>
    <xf numFmtId="0" fontId="156" fillId="0" borderId="0" xfId="0" applyFont="1"/>
  </cellXfs>
  <cellStyles count="7">
    <cellStyle name="Hipervínculo" xfId="6" builtinId="8"/>
    <cellStyle name="Normal" xfId="0" builtinId="0"/>
    <cellStyle name="Normal 10" xfId="3" xr:uid="{00000000-0005-0000-0000-000001000000}"/>
    <cellStyle name="Normal 2" xfId="1" xr:uid="{00000000-0005-0000-0000-000002000000}"/>
    <cellStyle name="Normal 2 3" xfId="4" xr:uid="{00000000-0005-0000-0000-000003000000}"/>
    <cellStyle name="Normal 3" xfId="2" xr:uid="{00000000-0005-0000-0000-000004000000}"/>
    <cellStyle name="Porcentaje 2" xfId="5" xr:uid="{7EC4054F-AE43-4C09-9264-1F742E65E51C}"/>
  </cellStyles>
  <dxfs count="2860">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tint="0.39994506668294322"/>
        </patternFill>
      </fill>
    </dxf>
    <dxf>
      <fill>
        <patternFill>
          <bgColor theme="8" tint="0.39994506668294322"/>
        </patternFill>
      </fill>
    </dxf>
    <dxf>
      <fill>
        <patternFill>
          <bgColor rgb="FF92D050"/>
        </patternFill>
      </fill>
    </dxf>
    <dxf>
      <fill>
        <patternFill>
          <bgColor theme="9" tint="0.39994506668294322"/>
        </patternFill>
      </fill>
    </dxf>
    <dxf>
      <fill>
        <patternFill>
          <bgColor rgb="FF92D050"/>
        </patternFill>
      </fill>
    </dxf>
    <dxf>
      <fill>
        <patternFill>
          <bgColor theme="7" tint="0.39994506668294322"/>
        </patternFill>
      </fill>
    </dxf>
    <dxf>
      <fill>
        <patternFill>
          <bgColor theme="9" tint="0.39994506668294322"/>
        </patternFill>
      </fill>
    </dxf>
    <dxf>
      <fill>
        <patternFill>
          <bgColor rgb="FF92D050"/>
        </patternFill>
      </fill>
    </dxf>
    <dxf>
      <fill>
        <patternFill>
          <bgColor theme="8" tint="0.39994506668294322"/>
        </patternFill>
      </fill>
    </dxf>
    <dxf>
      <fill>
        <patternFill>
          <bgColor rgb="FF92D050"/>
        </patternFill>
      </fill>
    </dxf>
    <dxf>
      <fill>
        <patternFill>
          <bgColor theme="7" tint="0.39994506668294322"/>
        </patternFill>
      </fill>
    </dxf>
    <dxf>
      <fill>
        <patternFill>
          <bgColor theme="9" tint="0.39994506668294322"/>
        </patternFill>
      </fill>
    </dxf>
    <dxf>
      <fill>
        <patternFill>
          <bgColor theme="8" tint="0.39994506668294322"/>
        </patternFill>
      </fill>
    </dxf>
    <dxf>
      <fill>
        <patternFill>
          <bgColor rgb="FF92D050"/>
        </patternFill>
      </fill>
    </dxf>
    <dxf>
      <fill>
        <patternFill>
          <bgColor rgb="FF92D050"/>
        </patternFill>
      </fill>
    </dxf>
    <dxf>
      <fill>
        <patternFill>
          <bgColor theme="8" tint="0.39994506668294322"/>
        </patternFill>
      </fill>
    </dxf>
    <dxf>
      <fill>
        <patternFill>
          <bgColor rgb="FF92D050"/>
        </patternFill>
      </fill>
    </dxf>
    <dxf>
      <fill>
        <patternFill>
          <bgColor theme="9" tint="0.39994506668294322"/>
        </patternFill>
      </fill>
    </dxf>
    <dxf>
      <fill>
        <patternFill>
          <bgColor theme="7" tint="0.39994506668294322"/>
        </patternFill>
      </fill>
    </dxf>
    <dxf>
      <fill>
        <patternFill>
          <bgColor rgb="FF92D050"/>
        </patternFill>
      </fill>
    </dxf>
    <dxf>
      <fill>
        <patternFill>
          <bgColor theme="9" tint="0.39994506668294322"/>
        </patternFill>
      </fill>
    </dxf>
    <dxf>
      <fill>
        <patternFill>
          <bgColor rgb="FF92D050"/>
        </patternFill>
      </fill>
    </dxf>
    <dxf>
      <fill>
        <patternFill>
          <bgColor theme="8" tint="0.39994506668294322"/>
        </patternFill>
      </fill>
    </dxf>
    <dxf>
      <fill>
        <patternFill>
          <bgColor theme="7" tint="0.39994506668294322"/>
        </patternFill>
      </fill>
    </dxf>
    <dxf>
      <fill>
        <patternFill>
          <bgColor rgb="FF92D050"/>
        </patternFill>
      </fill>
    </dxf>
    <dxf>
      <fill>
        <patternFill>
          <bgColor theme="7" tint="0.39994506668294322"/>
        </patternFill>
      </fill>
    </dxf>
    <dxf>
      <fill>
        <patternFill>
          <bgColor theme="8" tint="0.39994506668294322"/>
        </patternFill>
      </fill>
    </dxf>
    <dxf>
      <fill>
        <patternFill>
          <bgColor rgb="FF92D050"/>
        </patternFill>
      </fill>
    </dxf>
    <dxf>
      <fill>
        <patternFill>
          <bgColor theme="9" tint="0.39994506668294322"/>
        </patternFill>
      </fill>
    </dxf>
    <dxf>
      <fill>
        <patternFill>
          <bgColor rgb="FF92D050"/>
        </patternFill>
      </fill>
    </dxf>
    <dxf>
      <fill>
        <patternFill>
          <bgColor rgb="FF92D050"/>
        </patternFill>
      </fill>
    </dxf>
    <dxf>
      <fill>
        <patternFill>
          <bgColor theme="7" tint="0.39994506668294322"/>
        </patternFill>
      </fill>
    </dxf>
    <dxf>
      <fill>
        <patternFill>
          <bgColor theme="9" tint="0.39994506668294322"/>
        </patternFill>
      </fill>
    </dxf>
    <dxf>
      <fill>
        <patternFill>
          <bgColor theme="8" tint="0.39994506668294322"/>
        </patternFill>
      </fill>
    </dxf>
    <dxf>
      <fill>
        <patternFill>
          <bgColor rgb="FF92D050"/>
        </patternFill>
      </fill>
    </dxf>
    <dxf>
      <fill>
        <patternFill>
          <bgColor theme="9" tint="0.39994506668294322"/>
        </patternFill>
      </fill>
    </dxf>
    <dxf>
      <fill>
        <patternFill>
          <bgColor theme="8" tint="0.39994506668294322"/>
        </patternFill>
      </fill>
    </dxf>
    <dxf>
      <fill>
        <patternFill>
          <bgColor theme="7" tint="0.39994506668294322"/>
        </patternFill>
      </fill>
    </dxf>
    <dxf>
      <fill>
        <patternFill>
          <bgColor rgb="FF92D050"/>
        </patternFill>
      </fill>
    </dxf>
    <dxf>
      <fill>
        <patternFill>
          <bgColor rgb="FF92D050"/>
        </patternFill>
      </fill>
    </dxf>
    <dxf>
      <fill>
        <patternFill>
          <bgColor theme="9" tint="0.39994506668294322"/>
        </patternFill>
      </fill>
    </dxf>
    <dxf>
      <fill>
        <patternFill>
          <bgColor theme="7" tint="0.39994506668294322"/>
        </patternFill>
      </fill>
    </dxf>
    <dxf>
      <fill>
        <patternFill>
          <bgColor theme="8" tint="0.39994506668294322"/>
        </patternFill>
      </fill>
    </dxf>
    <dxf>
      <fill>
        <patternFill>
          <bgColor rgb="FF92D050"/>
        </patternFill>
      </fill>
    </dxf>
    <dxf>
      <fill>
        <patternFill>
          <bgColor rgb="FF92D050"/>
        </patternFill>
      </fill>
    </dxf>
    <dxf>
      <fill>
        <patternFill>
          <bgColor theme="9" tint="0.39994506668294322"/>
        </patternFill>
      </fill>
    </dxf>
    <dxf>
      <fill>
        <patternFill>
          <bgColor rgb="FF92D050"/>
        </patternFill>
      </fill>
    </dxf>
    <dxf>
      <fill>
        <patternFill>
          <bgColor theme="8" tint="0.39994506668294322"/>
        </patternFill>
      </fill>
    </dxf>
    <dxf>
      <fill>
        <patternFill>
          <bgColor theme="7" tint="0.39994506668294322"/>
        </patternFill>
      </fill>
    </dxf>
    <dxf>
      <fill>
        <patternFill>
          <bgColor rgb="FF92D050"/>
        </patternFill>
      </fill>
    </dxf>
    <dxf>
      <fill>
        <patternFill>
          <bgColor theme="9" tint="0.39994506668294322"/>
        </patternFill>
      </fill>
    </dxf>
    <dxf>
      <fill>
        <patternFill>
          <bgColor theme="7" tint="0.39994506668294322"/>
        </patternFill>
      </fill>
    </dxf>
    <dxf>
      <fill>
        <patternFill>
          <bgColor theme="8" tint="0.39994506668294322"/>
        </patternFill>
      </fill>
    </dxf>
    <dxf>
      <fill>
        <patternFill>
          <bgColor rgb="FF92D050"/>
        </patternFill>
      </fill>
    </dxf>
    <dxf>
      <fill>
        <patternFill>
          <bgColor rgb="FF92D050"/>
        </patternFill>
      </fill>
    </dxf>
    <dxf>
      <fill>
        <patternFill>
          <bgColor theme="7" tint="0.39994506668294322"/>
        </patternFill>
      </fill>
    </dxf>
    <dxf>
      <fill>
        <patternFill>
          <bgColor theme="8" tint="0.39994506668294322"/>
        </patternFill>
      </fill>
    </dxf>
    <dxf>
      <fill>
        <patternFill>
          <bgColor theme="9" tint="0.39994506668294322"/>
        </patternFill>
      </fill>
    </dxf>
    <dxf>
      <fill>
        <patternFill>
          <bgColor rgb="FF92D050"/>
        </patternFill>
      </fill>
    </dxf>
    <dxf>
      <fill>
        <patternFill>
          <bgColor rgb="FF92D050"/>
        </patternFill>
      </fill>
    </dxf>
    <dxf>
      <fill>
        <patternFill>
          <bgColor theme="8" tint="0.39994506668294322"/>
        </patternFill>
      </fill>
    </dxf>
    <dxf>
      <fill>
        <patternFill>
          <bgColor rgb="FF92D050"/>
        </patternFill>
      </fill>
    </dxf>
    <dxf>
      <fill>
        <patternFill>
          <bgColor theme="9" tint="0.39994506668294322"/>
        </patternFill>
      </fill>
    </dxf>
    <dxf>
      <fill>
        <patternFill>
          <bgColor theme="7" tint="0.39994506668294322"/>
        </patternFill>
      </fill>
    </dxf>
    <dxf>
      <fill>
        <patternFill>
          <bgColor rgb="FF92D050"/>
        </patternFill>
      </fill>
    </dxf>
    <dxf>
      <fill>
        <patternFill>
          <bgColor theme="9" tint="0.39994506668294322"/>
        </patternFill>
      </fill>
    </dxf>
    <dxf>
      <fill>
        <patternFill>
          <bgColor theme="8" tint="0.39994506668294322"/>
        </patternFill>
      </fill>
    </dxf>
    <dxf>
      <fill>
        <patternFill>
          <bgColor rgb="FF92D050"/>
        </patternFill>
      </fill>
    </dxf>
    <dxf>
      <fill>
        <patternFill>
          <bgColor theme="7" tint="0.39994506668294322"/>
        </patternFill>
      </fill>
    </dxf>
    <dxf>
      <fill>
        <patternFill>
          <bgColor rgb="FF92D050"/>
        </patternFill>
      </fill>
    </dxf>
    <dxf>
      <fill>
        <patternFill>
          <bgColor theme="9" tint="0.39994506668294322"/>
        </patternFill>
      </fill>
    </dxf>
    <dxf>
      <fill>
        <patternFill>
          <bgColor theme="7" tint="0.39994506668294322"/>
        </patternFill>
      </fill>
    </dxf>
    <dxf>
      <fill>
        <patternFill>
          <bgColor rgb="FF92D050"/>
        </patternFill>
      </fill>
    </dxf>
    <dxf>
      <fill>
        <patternFill>
          <bgColor theme="8" tint="0.39994506668294322"/>
        </patternFill>
      </fill>
    </dxf>
    <dxf>
      <fill>
        <patternFill>
          <bgColor rgb="FF92D050"/>
        </patternFill>
      </fill>
    </dxf>
    <dxf>
      <fill>
        <patternFill>
          <bgColor theme="9" tint="0.39994506668294322"/>
        </patternFill>
      </fill>
    </dxf>
    <dxf>
      <fill>
        <patternFill>
          <bgColor theme="7" tint="0.39994506668294322"/>
        </patternFill>
      </fill>
    </dxf>
    <dxf>
      <fill>
        <patternFill>
          <bgColor theme="8" tint="0.39994506668294322"/>
        </patternFill>
      </fill>
    </dxf>
    <dxf>
      <fill>
        <patternFill>
          <bgColor rgb="FF92D050"/>
        </patternFill>
      </fill>
    </dxf>
    <dxf>
      <fill>
        <patternFill>
          <bgColor rgb="FF92D050"/>
        </patternFill>
      </fill>
    </dxf>
    <dxf>
      <fill>
        <patternFill>
          <bgColor theme="9" tint="0.39994506668294322"/>
        </patternFill>
      </fill>
    </dxf>
    <dxf>
      <fill>
        <patternFill>
          <bgColor theme="7" tint="0.39994506668294322"/>
        </patternFill>
      </fill>
    </dxf>
    <dxf>
      <fill>
        <patternFill>
          <bgColor theme="8" tint="0.39994506668294322"/>
        </patternFill>
      </fill>
    </dxf>
    <dxf>
      <fill>
        <patternFill>
          <bgColor rgb="FF92D050"/>
        </patternFill>
      </fill>
    </dxf>
    <dxf>
      <fill>
        <patternFill>
          <bgColor rgb="FF92D050"/>
        </patternFill>
      </fill>
    </dxf>
    <dxf>
      <fill>
        <patternFill>
          <bgColor theme="7" tint="0.39994506668294322"/>
        </patternFill>
      </fill>
    </dxf>
    <dxf>
      <fill>
        <patternFill>
          <bgColor rgb="FF92D050"/>
        </patternFill>
      </fill>
    </dxf>
    <dxf>
      <fill>
        <patternFill>
          <bgColor theme="8" tint="0.39994506668294322"/>
        </patternFill>
      </fill>
    </dxf>
    <dxf>
      <fill>
        <patternFill>
          <bgColor theme="9" tint="0.39994506668294322"/>
        </patternFill>
      </fill>
    </dxf>
    <dxf>
      <fill>
        <patternFill>
          <bgColor rgb="FF92D050"/>
        </patternFill>
      </fill>
    </dxf>
    <dxf>
      <fill>
        <patternFill>
          <bgColor theme="9" tint="0.39994506668294322"/>
        </patternFill>
      </fill>
    </dxf>
    <dxf>
      <fill>
        <patternFill>
          <bgColor theme="8" tint="0.39994506668294322"/>
        </patternFill>
      </fill>
    </dxf>
    <dxf>
      <fill>
        <patternFill>
          <bgColor rgb="FF92D050"/>
        </patternFill>
      </fill>
    </dxf>
    <dxf>
      <fill>
        <patternFill>
          <bgColor theme="7" tint="0.39994506668294322"/>
        </patternFill>
      </fill>
    </dxf>
    <dxf>
      <fill>
        <patternFill>
          <bgColor rgb="FF92D050"/>
        </patternFill>
      </fill>
    </dxf>
    <dxf>
      <fill>
        <patternFill>
          <bgColor theme="7" tint="0.39994506668294322"/>
        </patternFill>
      </fill>
    </dxf>
    <dxf>
      <fill>
        <patternFill>
          <bgColor theme="9" tint="0.39994506668294322"/>
        </patternFill>
      </fill>
    </dxf>
    <dxf>
      <fill>
        <patternFill>
          <bgColor rgb="FF92D050"/>
        </patternFill>
      </fill>
    </dxf>
    <dxf>
      <fill>
        <patternFill>
          <bgColor theme="8" tint="0.39994506668294322"/>
        </patternFill>
      </fill>
    </dxf>
    <dxf>
      <fill>
        <patternFill>
          <bgColor rgb="FF92D050"/>
        </patternFill>
      </fill>
    </dxf>
    <dxf>
      <fill>
        <patternFill>
          <bgColor rgb="FF92D050"/>
        </patternFill>
      </fill>
    </dxf>
    <dxf>
      <fill>
        <patternFill>
          <bgColor theme="9" tint="0.39994506668294322"/>
        </patternFill>
      </fill>
    </dxf>
    <dxf>
      <fill>
        <patternFill>
          <bgColor theme="7" tint="0.39994506668294322"/>
        </patternFill>
      </fill>
    </dxf>
    <dxf>
      <fill>
        <patternFill>
          <bgColor theme="8" tint="0.39994506668294322"/>
        </patternFill>
      </fill>
    </dxf>
    <dxf>
      <fill>
        <patternFill>
          <bgColor rgb="FF92D050"/>
        </patternFill>
      </fill>
    </dxf>
    <dxf>
      <fill>
        <patternFill>
          <bgColor theme="7" tint="0.39994506668294322"/>
        </patternFill>
      </fill>
    </dxf>
    <dxf>
      <fill>
        <patternFill>
          <bgColor theme="9" tint="0.39994506668294322"/>
        </patternFill>
      </fill>
    </dxf>
    <dxf>
      <fill>
        <patternFill>
          <bgColor rgb="FF92D050"/>
        </patternFill>
      </fill>
    </dxf>
    <dxf>
      <fill>
        <patternFill>
          <bgColor theme="8" tint="0.39994506668294322"/>
        </patternFill>
      </fill>
    </dxf>
    <dxf>
      <fill>
        <patternFill>
          <bgColor rgb="FF92D050"/>
        </patternFill>
      </fill>
    </dxf>
    <dxf>
      <fill>
        <patternFill>
          <bgColor theme="8" tint="0.39994506668294322"/>
        </patternFill>
      </fill>
    </dxf>
    <dxf>
      <fill>
        <patternFill>
          <bgColor rgb="FF92D050"/>
        </patternFill>
      </fill>
    </dxf>
    <dxf>
      <fill>
        <patternFill>
          <bgColor theme="9" tint="0.39994506668294322"/>
        </patternFill>
      </fill>
    </dxf>
    <dxf>
      <fill>
        <patternFill>
          <bgColor theme="7" tint="0.39994506668294322"/>
        </patternFill>
      </fill>
    </dxf>
    <dxf>
      <fill>
        <patternFill>
          <bgColor rgb="FF92D050"/>
        </patternFill>
      </fill>
    </dxf>
    <dxf>
      <fill>
        <patternFill>
          <bgColor theme="7" tint="0.39994506668294322"/>
        </patternFill>
      </fill>
    </dxf>
    <dxf>
      <fill>
        <patternFill>
          <bgColor theme="9" tint="0.39994506668294322"/>
        </patternFill>
      </fill>
    </dxf>
    <dxf>
      <fill>
        <patternFill>
          <bgColor rgb="FF92D050"/>
        </patternFill>
      </fill>
    </dxf>
    <dxf>
      <fill>
        <patternFill>
          <bgColor theme="8" tint="0.39994506668294322"/>
        </patternFill>
      </fill>
    </dxf>
    <dxf>
      <fill>
        <patternFill>
          <bgColor rgb="FF92D050"/>
        </patternFill>
      </fill>
    </dxf>
    <dxf>
      <fill>
        <patternFill>
          <bgColor rgb="FF92D050"/>
        </patternFill>
      </fill>
    </dxf>
    <dxf>
      <fill>
        <patternFill>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FF0000"/>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theme="9" tint="-0.24994659260841701"/>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92D050"/>
        </patternFill>
      </fill>
    </dxf>
    <dxf>
      <fill>
        <patternFill>
          <bgColor theme="9" tint="-0.24994659260841701"/>
        </patternFill>
      </fill>
    </dxf>
    <dxf>
      <fill>
        <patternFill>
          <bgColor rgb="FFFF0000"/>
        </patternFill>
      </fill>
    </dxf>
    <dxf>
      <fill>
        <patternFill>
          <bgColor rgb="FFFFFF00"/>
        </patternFill>
      </fill>
    </dxf>
    <dxf>
      <fill>
        <patternFill>
          <bgColor rgb="FFFFFF00"/>
        </patternFill>
      </fill>
    </dxf>
    <dxf>
      <fill>
        <patternFill>
          <bgColor theme="9" tint="-0.24994659260841701"/>
        </patternFill>
      </fill>
    </dxf>
    <dxf>
      <fill>
        <patternFill>
          <bgColor rgb="FF92D050"/>
        </patternFill>
      </fill>
    </dxf>
    <dxf>
      <fill>
        <patternFill>
          <bgColor rgb="FF00B05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92D050"/>
        </patternFill>
      </fill>
    </dxf>
    <dxf>
      <fill>
        <patternFill>
          <bgColor rgb="FFFF00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92D050"/>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00B050"/>
        </patternFill>
      </fill>
    </dxf>
    <dxf>
      <fill>
        <patternFill>
          <bgColor rgb="FFFFFF00"/>
        </patternFill>
      </fill>
    </dxf>
    <dxf>
      <fill>
        <patternFill>
          <bgColor rgb="FFFF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92D05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theme="9" tint="-0.24994659260841701"/>
        </patternFill>
      </fill>
    </dxf>
    <dxf>
      <fill>
        <patternFill>
          <bgColor rgb="FF92D050"/>
        </patternFill>
      </fill>
    </dxf>
    <dxf>
      <fill>
        <patternFill>
          <bgColor rgb="FF92D050"/>
        </patternFill>
      </fill>
    </dxf>
    <dxf>
      <fill>
        <patternFill>
          <bgColor rgb="FFFF0000"/>
        </patternFill>
      </fill>
    </dxf>
    <dxf>
      <fill>
        <patternFill>
          <bgColor rgb="FF00B050"/>
        </patternFill>
      </fill>
    </dxf>
    <dxf>
      <fill>
        <patternFill>
          <bgColor theme="9" tint="-0.24994659260841701"/>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00B050"/>
        </patternFill>
      </fill>
    </dxf>
    <dxf>
      <fill>
        <patternFill>
          <bgColor theme="9" tint="-0.24994659260841701"/>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theme="9" tint="-0.24994659260841701"/>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theme="9" tint="-0.24994659260841701"/>
        </patternFill>
      </fill>
    </dxf>
    <dxf>
      <fill>
        <patternFill>
          <bgColor rgb="FF92D050"/>
        </patternFill>
      </fill>
    </dxf>
    <dxf>
      <fill>
        <patternFill>
          <bgColor rgb="FF00B050"/>
        </patternFill>
      </fill>
    </dxf>
    <dxf>
      <fill>
        <patternFill>
          <bgColor rgb="FFFF0000"/>
        </patternFill>
      </fill>
    </dxf>
    <dxf>
      <fill>
        <patternFill>
          <bgColor theme="9" tint="-0.24994659260841701"/>
        </patternFill>
      </fill>
    </dxf>
    <dxf>
      <fill>
        <patternFill>
          <bgColor rgb="FFFFFF00"/>
        </patternFill>
      </fill>
    </dxf>
    <dxf>
      <fill>
        <patternFill>
          <bgColor rgb="FFFFFF00"/>
        </patternFill>
      </fill>
    </dxf>
    <dxf>
      <fill>
        <patternFill>
          <bgColor rgb="FF92D050"/>
        </patternFill>
      </fill>
    </dxf>
    <dxf>
      <fill>
        <patternFill>
          <bgColor theme="9" tint="-0.24994659260841701"/>
        </patternFill>
      </fill>
    </dxf>
    <dxf>
      <fill>
        <patternFill>
          <bgColor rgb="FFFF0000"/>
        </patternFill>
      </fill>
    </dxf>
    <dxf>
      <fill>
        <patternFill>
          <bgColor rgb="FF00B050"/>
        </patternFill>
      </fill>
    </dxf>
    <dxf>
      <fill>
        <patternFill>
          <bgColor theme="9" tint="-0.24994659260841701"/>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rgb="FF00B050"/>
        </patternFill>
      </fill>
    </dxf>
    <dxf>
      <fill>
        <patternFill>
          <bgColor theme="9" tint="-0.24994659260841701"/>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theme="9" tint="-0.24994659260841701"/>
        </patternFill>
      </fill>
    </dxf>
    <dxf>
      <fill>
        <patternFill>
          <bgColor rgb="FFFF0000"/>
        </patternFill>
      </fill>
    </dxf>
    <dxf>
      <fill>
        <patternFill>
          <bgColor rgb="FF00B05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00B050"/>
        </patternFill>
      </fill>
    </dxf>
    <dxf>
      <fill>
        <patternFill>
          <bgColor rgb="FF92D050"/>
        </patternFill>
      </fill>
    </dxf>
    <dxf>
      <fill>
        <patternFill>
          <bgColor theme="9" tint="-0.24994659260841701"/>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0070C0"/>
        </patternFill>
      </fill>
    </dxf>
    <dxf>
      <fill>
        <patternFill>
          <bgColor rgb="FF00B0F0"/>
        </patternFill>
      </fill>
    </dxf>
    <dxf>
      <fill>
        <patternFill>
          <bgColor rgb="FF00B0F0"/>
        </patternFill>
      </fill>
    </dxf>
    <dxf>
      <fill>
        <patternFill>
          <bgColor rgb="FF0070C0"/>
        </patternFill>
      </fill>
    </dxf>
    <dxf>
      <fill>
        <patternFill>
          <bgColor rgb="FF0070C0"/>
        </patternFill>
      </fill>
    </dxf>
    <dxf>
      <fill>
        <patternFill>
          <bgColor rgb="FF00B0F0"/>
        </patternFill>
      </fill>
    </dxf>
    <dxf>
      <fill>
        <patternFill>
          <bgColor rgb="FF00B0F0"/>
        </patternFill>
      </fill>
    </dxf>
    <dxf>
      <fill>
        <patternFill>
          <bgColor rgb="FF0070C0"/>
        </patternFill>
      </fill>
    </dxf>
    <dxf>
      <fill>
        <patternFill>
          <bgColor rgb="FF0070C0"/>
        </patternFill>
      </fill>
    </dxf>
    <dxf>
      <fill>
        <patternFill>
          <bgColor rgb="FF00B0F0"/>
        </patternFill>
      </fill>
    </dxf>
    <dxf>
      <fill>
        <patternFill>
          <bgColor rgb="FF0070C0"/>
        </patternFill>
      </fill>
    </dxf>
    <dxf>
      <fill>
        <patternFill>
          <bgColor rgb="FF00B0F0"/>
        </patternFill>
      </fill>
    </dxf>
    <dxf>
      <fill>
        <patternFill>
          <bgColor rgb="FF00B0F0"/>
        </patternFill>
      </fill>
    </dxf>
    <dxf>
      <fill>
        <patternFill>
          <bgColor rgb="FF0070C0"/>
        </patternFill>
      </fill>
    </dxf>
    <dxf>
      <fill>
        <patternFill>
          <bgColor rgb="FF0070C0"/>
        </patternFill>
      </fill>
    </dxf>
    <dxf>
      <fill>
        <patternFill>
          <bgColor rgb="FF00B0F0"/>
        </patternFill>
      </fill>
    </dxf>
    <dxf>
      <fill>
        <patternFill>
          <bgColor rgb="FF00B0F0"/>
        </patternFill>
      </fill>
    </dxf>
    <dxf>
      <fill>
        <patternFill>
          <bgColor rgb="FF0070C0"/>
        </patternFill>
      </fill>
    </dxf>
    <dxf>
      <fill>
        <patternFill>
          <bgColor rgb="FF0070C0"/>
        </patternFill>
      </fill>
    </dxf>
    <dxf>
      <fill>
        <patternFill>
          <bgColor rgb="FF00B0F0"/>
        </patternFill>
      </fill>
    </dxf>
    <dxf>
      <fill>
        <patternFill>
          <bgColor rgb="FF00B0F0"/>
        </patternFill>
      </fill>
    </dxf>
    <dxf>
      <fill>
        <patternFill>
          <bgColor rgb="FF0070C0"/>
        </patternFill>
      </fill>
    </dxf>
    <dxf>
      <fill>
        <patternFill>
          <bgColor rgb="FF0070C0"/>
        </patternFill>
      </fill>
    </dxf>
    <dxf>
      <fill>
        <patternFill>
          <bgColor rgb="FF00B0F0"/>
        </patternFill>
      </fill>
    </dxf>
    <dxf>
      <fill>
        <patternFill>
          <bgColor rgb="FF0070C0"/>
        </patternFill>
      </fill>
    </dxf>
    <dxf>
      <fill>
        <patternFill>
          <bgColor rgb="FF00B0F0"/>
        </patternFill>
      </fill>
    </dxf>
    <dxf>
      <fill>
        <patternFill>
          <bgColor rgb="FF0070C0"/>
        </patternFill>
      </fill>
    </dxf>
    <dxf>
      <fill>
        <patternFill>
          <bgColor rgb="FF00B0F0"/>
        </patternFill>
      </fill>
    </dxf>
    <dxf>
      <fill>
        <patternFill>
          <bgColor rgb="FF00B0F0"/>
        </patternFill>
      </fill>
    </dxf>
    <dxf>
      <fill>
        <patternFill>
          <bgColor rgb="FF0070C0"/>
        </patternFill>
      </fill>
    </dxf>
    <dxf>
      <fill>
        <patternFill>
          <bgColor rgb="FF0070C0"/>
        </patternFill>
      </fill>
    </dxf>
    <dxf>
      <fill>
        <patternFill>
          <bgColor rgb="FF00B0F0"/>
        </patternFill>
      </fill>
    </dxf>
    <dxf>
      <fill>
        <patternFill>
          <bgColor rgb="FF00B0F0"/>
        </patternFill>
      </fill>
    </dxf>
    <dxf>
      <fill>
        <patternFill>
          <bgColor rgb="FF0070C0"/>
        </patternFill>
      </fill>
    </dxf>
    <dxf>
      <fill>
        <patternFill>
          <bgColor rgb="FF00B0F0"/>
        </patternFill>
      </fill>
    </dxf>
    <dxf>
      <fill>
        <patternFill>
          <bgColor rgb="FF0070C0"/>
        </patternFill>
      </fill>
    </dxf>
    <dxf>
      <fill>
        <patternFill>
          <bgColor rgb="FF00B0F0"/>
        </patternFill>
      </fill>
    </dxf>
    <dxf>
      <fill>
        <patternFill>
          <bgColor rgb="FF0070C0"/>
        </patternFill>
      </fill>
    </dxf>
    <dxf>
      <fill>
        <patternFill>
          <bgColor rgb="FF00B0F0"/>
        </patternFill>
      </fill>
    </dxf>
    <dxf>
      <fill>
        <patternFill>
          <bgColor rgb="FF0070C0"/>
        </patternFill>
      </fill>
    </dxf>
    <dxf>
      <fill>
        <patternFill>
          <bgColor rgb="FF00B0F0"/>
        </patternFill>
      </fill>
    </dxf>
    <dxf>
      <fill>
        <patternFill>
          <bgColor rgb="FF0070C0"/>
        </patternFill>
      </fill>
    </dxf>
    <dxf>
      <fill>
        <patternFill>
          <bgColor rgb="FF0070C0"/>
        </patternFill>
      </fill>
    </dxf>
    <dxf>
      <fill>
        <patternFill>
          <bgColor rgb="FF00B0F0"/>
        </patternFill>
      </fill>
    </dxf>
    <dxf>
      <fill>
        <patternFill>
          <bgColor rgb="FF0070C0"/>
        </patternFill>
      </fill>
    </dxf>
    <dxf>
      <fill>
        <patternFill>
          <bgColor rgb="FF00B0F0"/>
        </patternFill>
      </fill>
    </dxf>
    <dxf>
      <fill>
        <patternFill>
          <bgColor rgb="FF00B0F0"/>
        </patternFill>
      </fill>
    </dxf>
    <dxf>
      <fill>
        <patternFill>
          <bgColor rgb="FF0070C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ont>
        <color rgb="FF9C0006"/>
      </font>
      <fill>
        <patternFill>
          <bgColor rgb="FFFFC7CE"/>
        </patternFill>
      </fill>
    </dxf>
    <dxf>
      <fill>
        <patternFill>
          <bgColor rgb="FF92D050"/>
        </patternFill>
      </fill>
    </dxf>
    <dxf>
      <fill>
        <patternFill>
          <bgColor rgb="FF92D050"/>
        </patternFill>
      </fill>
    </dxf>
    <dxf>
      <fill>
        <patternFill>
          <bgColor rgb="FF00B050"/>
        </patternFill>
      </fill>
    </dxf>
    <dxf>
      <fill>
        <patternFill>
          <bgColor theme="0"/>
        </patternFill>
      </fill>
    </dxf>
    <dxf>
      <fill>
        <patternFill>
          <bgColor rgb="FF92D050"/>
        </patternFill>
      </fill>
    </dxf>
    <dxf>
      <font>
        <color rgb="FF9C0006"/>
      </font>
      <fill>
        <patternFill>
          <bgColor rgb="FFFFC7CE"/>
        </patternFill>
      </fill>
    </dxf>
    <dxf>
      <fill>
        <patternFill>
          <bgColor theme="0"/>
        </patternFill>
      </fill>
    </dxf>
    <dxf>
      <fill>
        <patternFill>
          <bgColor rgb="FF92D050"/>
        </patternFill>
      </fill>
    </dxf>
    <dxf>
      <fill>
        <patternFill>
          <bgColor rgb="FF00B050"/>
        </patternFill>
      </fill>
    </dxf>
    <dxf>
      <fill>
        <patternFill>
          <bgColor rgb="FF92D050"/>
        </patternFill>
      </fill>
    </dxf>
    <dxf>
      <fill>
        <patternFill>
          <bgColor theme="0"/>
        </patternFill>
      </fill>
    </dxf>
    <dxf>
      <fill>
        <patternFill>
          <bgColor rgb="FF00B050"/>
        </patternFill>
      </fill>
    </dxf>
    <dxf>
      <fill>
        <patternFill>
          <bgColor rgb="FF92D050"/>
        </patternFill>
      </fill>
    </dxf>
    <dxf>
      <font>
        <color rgb="FF9C0006"/>
      </font>
      <fill>
        <patternFill>
          <bgColor rgb="FFFFC7CE"/>
        </patternFill>
      </fill>
    </dxf>
    <dxf>
      <fill>
        <patternFill>
          <bgColor rgb="FF00B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ont>
        <color rgb="FF9C0006"/>
      </font>
      <fill>
        <patternFill>
          <bgColor rgb="FFFFC7CE"/>
        </patternFill>
      </fill>
    </dxf>
    <dxf>
      <fill>
        <patternFill>
          <bgColor rgb="FF00B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theme="0"/>
        </patternFill>
      </fill>
    </dxf>
    <dxf>
      <fill>
        <patternFill>
          <bgColor rgb="FF00B05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theme="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92D050"/>
        </patternFill>
      </fill>
    </dxf>
    <dxf>
      <fill>
        <patternFill>
          <bgColor rgb="FF92D050"/>
        </patternFill>
      </fill>
    </dxf>
    <dxf>
      <fill>
        <patternFill>
          <bgColor theme="0"/>
        </patternFill>
      </fill>
    </dxf>
    <dxf>
      <font>
        <color rgb="FF9C0006"/>
      </font>
      <fill>
        <patternFill>
          <bgColor rgb="FFFFC7CE"/>
        </patternFill>
      </fill>
    </dxf>
    <dxf>
      <fill>
        <patternFill>
          <bgColor rgb="FF92D050"/>
        </patternFill>
      </fill>
    </dxf>
    <dxf>
      <fill>
        <patternFill>
          <bgColor rgb="FF00B050"/>
        </patternFill>
      </fill>
    </dxf>
    <dxf>
      <fill>
        <patternFill>
          <bgColor theme="0"/>
        </patternFill>
      </fill>
    </dxf>
    <dxf>
      <fill>
        <patternFill>
          <bgColor rgb="FF92D050"/>
        </patternFill>
      </fill>
    </dxf>
    <dxf>
      <font>
        <color rgb="FF9C0006"/>
      </font>
      <fill>
        <patternFill>
          <bgColor rgb="FFFFC7CE"/>
        </patternFill>
      </fill>
    </dxf>
    <dxf>
      <fill>
        <patternFill>
          <bgColor theme="0"/>
        </patternFill>
      </fill>
    </dxf>
    <dxf>
      <fill>
        <patternFill>
          <bgColor rgb="FF00B050"/>
        </patternFill>
      </fill>
    </dxf>
    <dxf>
      <font>
        <color rgb="FF9C0006"/>
      </font>
      <fill>
        <patternFill>
          <bgColor rgb="FFFFC7CE"/>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rgb="FF00B050"/>
        </patternFill>
      </fill>
    </dxf>
    <dxf>
      <font>
        <color rgb="FF9C0006"/>
      </font>
      <fill>
        <patternFill>
          <bgColor rgb="FFFFC7CE"/>
        </patternFill>
      </fill>
    </dxf>
    <dxf>
      <fill>
        <patternFill>
          <bgColor rgb="FF92D050"/>
        </patternFill>
      </fill>
    </dxf>
    <dxf>
      <fill>
        <patternFill>
          <bgColor theme="0"/>
        </patternFill>
      </fill>
    </dxf>
    <dxf>
      <fill>
        <patternFill>
          <bgColor rgb="FF00B050"/>
        </patternFill>
      </fill>
    </dxf>
    <dxf>
      <fill>
        <patternFill>
          <bgColor rgb="FF92D050"/>
        </patternFill>
      </fill>
    </dxf>
    <dxf>
      <font>
        <color rgb="FF9C0006"/>
      </font>
      <fill>
        <patternFill>
          <bgColor rgb="FFFFC7CE"/>
        </patternFill>
      </fill>
    </dxf>
    <dxf>
      <fill>
        <patternFill>
          <bgColor theme="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92D050"/>
        </patternFill>
      </fill>
    </dxf>
    <dxf>
      <font>
        <color rgb="FF9C0006"/>
      </font>
      <fill>
        <patternFill>
          <bgColor rgb="FFFFC7CE"/>
        </patternFill>
      </fill>
    </dxf>
    <dxf>
      <fill>
        <patternFill>
          <bgColor rgb="FF92D050"/>
        </patternFill>
      </fill>
    </dxf>
    <dxf>
      <fill>
        <patternFill>
          <bgColor theme="0"/>
        </patternFill>
      </fill>
    </dxf>
    <dxf>
      <fill>
        <patternFill>
          <bgColor rgb="FF00B050"/>
        </patternFill>
      </fill>
    </dxf>
    <dxf>
      <fill>
        <patternFill>
          <bgColor rgb="FF00B050"/>
        </patternFill>
      </fill>
    </dxf>
    <dxf>
      <fill>
        <patternFill>
          <bgColor rgb="FF92D050"/>
        </patternFill>
      </fill>
    </dxf>
    <dxf>
      <fill>
        <patternFill>
          <bgColor rgb="FF92D050"/>
        </patternFill>
      </fill>
    </dxf>
    <dxf>
      <font>
        <color rgb="FF9C0006"/>
      </font>
      <fill>
        <patternFill>
          <bgColor rgb="FFFFC7CE"/>
        </patternFill>
      </fill>
    </dxf>
    <dxf>
      <fill>
        <patternFill>
          <bgColor theme="0"/>
        </patternFill>
      </fill>
    </dxf>
    <dxf>
      <font>
        <color rgb="FF9C0006"/>
      </font>
      <fill>
        <patternFill>
          <bgColor rgb="FFFFC7CE"/>
        </patternFill>
      </fill>
    </dxf>
    <dxf>
      <fill>
        <patternFill>
          <bgColor rgb="FF92D050"/>
        </patternFill>
      </fill>
    </dxf>
    <dxf>
      <fill>
        <patternFill>
          <bgColor theme="0"/>
        </patternFill>
      </fill>
    </dxf>
    <dxf>
      <fill>
        <patternFill>
          <bgColor rgb="FF92D050"/>
        </patternFill>
      </fill>
    </dxf>
    <dxf>
      <fill>
        <patternFill>
          <bgColor rgb="FF00B050"/>
        </patternFill>
      </fill>
    </dxf>
    <dxf>
      <fill>
        <patternFill>
          <bgColor rgb="FF92D050"/>
        </patternFill>
      </fill>
    </dxf>
    <dxf>
      <font>
        <color rgb="FF9C0006"/>
      </font>
      <fill>
        <patternFill>
          <bgColor rgb="FFFFC7CE"/>
        </patternFill>
      </fill>
    </dxf>
    <dxf>
      <fill>
        <patternFill>
          <bgColor rgb="FF00B050"/>
        </patternFill>
      </fill>
    </dxf>
    <dxf>
      <fill>
        <patternFill>
          <bgColor theme="0"/>
        </patternFill>
      </fill>
    </dxf>
    <dxf>
      <fill>
        <patternFill>
          <bgColor rgb="FF92D050"/>
        </patternFill>
      </fill>
    </dxf>
    <dxf>
      <fill>
        <patternFill>
          <bgColor rgb="FF00B050"/>
        </patternFill>
      </fill>
    </dxf>
    <dxf>
      <font>
        <color rgb="FF9C0006"/>
      </font>
      <fill>
        <patternFill>
          <bgColor rgb="FFFFC7CE"/>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theme="0"/>
        </patternFill>
      </fill>
    </dxf>
    <dxf>
      <fill>
        <patternFill>
          <bgColor rgb="FF92D050"/>
        </patternFill>
      </fill>
    </dxf>
    <dxf>
      <fill>
        <patternFill>
          <bgColor rgb="FF92D050"/>
        </patternFill>
      </fill>
    </dxf>
    <dxf>
      <font>
        <color rgb="FF9C0006"/>
      </font>
      <fill>
        <patternFill>
          <bgColor rgb="FFFFC7CE"/>
        </patternFill>
      </fill>
    </dxf>
    <dxf>
      <fill>
        <patternFill>
          <bgColor rgb="FF92D050"/>
        </patternFill>
      </fill>
    </dxf>
    <dxf>
      <fill>
        <patternFill>
          <bgColor rgb="FF92D050"/>
        </patternFill>
      </fill>
    </dxf>
    <dxf>
      <font>
        <color rgb="FF9C0006"/>
      </font>
      <fill>
        <patternFill>
          <bgColor rgb="FFFFC7CE"/>
        </patternFill>
      </fill>
    </dxf>
    <dxf>
      <fill>
        <patternFill>
          <bgColor theme="0"/>
        </patternFill>
      </fill>
    </dxf>
    <dxf>
      <fill>
        <patternFill>
          <bgColor rgb="FF00B050"/>
        </patternFill>
      </fill>
    </dxf>
    <dxf>
      <fill>
        <patternFill>
          <bgColor rgb="FF92D050"/>
        </patternFill>
      </fill>
    </dxf>
    <dxf>
      <fill>
        <patternFill>
          <bgColor theme="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theme="0"/>
        </patternFill>
      </fill>
    </dxf>
    <dxf>
      <fill>
        <patternFill>
          <bgColor rgb="FF92D050"/>
        </patternFill>
      </fill>
    </dxf>
    <dxf>
      <font>
        <color rgb="FF9C0006"/>
      </font>
      <fill>
        <patternFill>
          <bgColor rgb="FFFFC7CE"/>
        </patternFill>
      </fill>
    </dxf>
    <dxf>
      <fill>
        <patternFill>
          <bgColor rgb="FF92D050"/>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92D050"/>
        </patternFill>
      </fill>
    </dxf>
    <dxf>
      <fill>
        <patternFill>
          <bgColor rgb="FF00B050"/>
        </patternFill>
      </fill>
    </dxf>
    <dxf>
      <fill>
        <patternFill>
          <bgColor theme="1"/>
        </patternFill>
      </fill>
    </dxf>
    <dxf>
      <fill>
        <patternFill>
          <bgColor theme="1"/>
        </patternFill>
      </fill>
    </dxf>
    <dxf>
      <fill>
        <patternFill>
          <bgColor theme="1"/>
        </patternFill>
      </fill>
    </dxf>
    <dxf>
      <fill>
        <patternFill>
          <bgColor rgb="FF92D050"/>
        </patternFill>
      </fill>
    </dxf>
    <dxf>
      <fill>
        <patternFill>
          <bgColor rgb="FF00B050"/>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theme="1"/>
        </patternFill>
      </fill>
    </dxf>
    <dxf>
      <fill>
        <patternFill>
          <bgColor theme="1"/>
        </patternFill>
      </fill>
    </dxf>
    <dxf>
      <fill>
        <patternFill>
          <bgColor rgb="FF92D050"/>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theme="1"/>
        </patternFill>
      </fill>
    </dxf>
    <dxf>
      <fill>
        <patternFill>
          <bgColor rgb="FF92D050"/>
        </patternFill>
      </fill>
    </dxf>
    <dxf>
      <fill>
        <patternFill>
          <bgColor theme="1"/>
        </patternFill>
      </fill>
    </dxf>
    <dxf>
      <fill>
        <patternFill>
          <bgColor rgb="FF00B050"/>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theme="1"/>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theme="1"/>
        </patternFill>
      </fill>
    </dxf>
    <dxf>
      <fill>
        <patternFill>
          <bgColor rgb="FF92D050"/>
        </patternFill>
      </fill>
    </dxf>
    <dxf>
      <fill>
        <patternFill>
          <bgColor rgb="FF00B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92D050"/>
        </patternFill>
      </fill>
    </dxf>
    <dxf>
      <fill>
        <patternFill>
          <bgColor rgb="FF00B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92D050"/>
        </patternFill>
      </fill>
    </dxf>
    <dxf>
      <fill>
        <patternFill>
          <bgColor rgb="FF00B05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theme="1"/>
        </patternFill>
      </fill>
    </dxf>
    <dxf>
      <fill>
        <patternFill>
          <bgColor rgb="FF00B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theme="1"/>
        </patternFill>
      </fill>
    </dxf>
    <dxf>
      <fill>
        <patternFill>
          <bgColor rgb="FF00B050"/>
        </patternFill>
      </fill>
    </dxf>
    <dxf>
      <fill>
        <patternFill>
          <bgColor rgb="FF92D050"/>
        </patternFill>
      </fill>
    </dxf>
    <dxf>
      <fill>
        <patternFill>
          <bgColor rgb="FF00B050"/>
        </patternFill>
      </fill>
    </dxf>
    <dxf>
      <fill>
        <patternFill>
          <bgColor theme="1"/>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fgColor theme="0"/>
          <bgColor rgb="FFFF0000"/>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0000"/>
        </patternFill>
      </fill>
    </dxf>
    <dxf>
      <fill>
        <patternFill>
          <fgColor theme="0"/>
          <bgColor rgb="FFFF0000"/>
        </patternFill>
      </fill>
    </dxf>
    <dxf>
      <fill>
        <patternFill>
          <bgColor rgb="FFFF0000"/>
        </patternFill>
      </fill>
    </dxf>
    <dxf>
      <fill>
        <patternFill>
          <bgColor rgb="FFFF00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theme="9" tint="-0.24994659260841701"/>
        </patternFill>
      </fill>
    </dxf>
    <dxf>
      <font>
        <b/>
        <i val="0"/>
        <color auto="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theme="9" tint="-0.24994659260841701"/>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theme="9" tint="-0.24994659260841701"/>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theme="9" tint="-0.24994659260841701"/>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FF0000"/>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theme="9" tint="-0.24994659260841701"/>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FFFF00"/>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FF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theme="9" tint="-0.24994659260841701"/>
        </patternFill>
      </fill>
    </dxf>
    <dxf>
      <font>
        <b/>
        <i val="0"/>
        <color theme="1"/>
      </font>
      <fill>
        <patternFill>
          <bgColor rgb="FFFFFF00"/>
        </patternFill>
      </fill>
    </dxf>
    <dxf>
      <font>
        <b/>
        <i val="0"/>
        <color theme="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theme="9" tint="-0.24994659260841701"/>
        </patternFill>
      </fill>
    </dxf>
    <dxf>
      <font>
        <b/>
        <i val="0"/>
        <color theme="1"/>
      </font>
      <fill>
        <patternFill>
          <bgColor rgb="FFFF0000"/>
        </patternFill>
      </fill>
    </dxf>
    <dxf>
      <font>
        <b/>
        <i val="0"/>
        <color theme="1"/>
      </font>
      <fill>
        <patternFill>
          <bgColor rgb="FFFF0000"/>
        </patternFill>
      </fill>
    </dxf>
    <dxf>
      <numFmt numFmtId="13" formatCode="0%"/>
      <fill>
        <patternFill>
          <bgColor rgb="FFFFFF00"/>
        </patternFill>
      </fill>
    </dxf>
    <dxf>
      <numFmt numFmtId="13" formatCode="0%"/>
      <fill>
        <patternFill>
          <bgColor rgb="FF00B050"/>
        </patternFill>
      </fill>
    </dxf>
    <dxf>
      <numFmt numFmtId="13" formatCode="0%"/>
      <fill>
        <patternFill>
          <bgColor rgb="FF92D050"/>
        </patternFill>
      </fill>
    </dxf>
    <dxf>
      <fill>
        <patternFill>
          <bgColor rgb="FFFFFF00"/>
        </patternFill>
      </fill>
    </dxf>
    <dxf>
      <numFmt numFmtId="13" formatCode="0%"/>
      <fill>
        <patternFill>
          <bgColor rgb="FFFF0000"/>
        </patternFill>
      </fill>
    </dxf>
    <dxf>
      <fill>
        <patternFill>
          <bgColor theme="9" tint="-0.24994659260841701"/>
        </patternFill>
      </fill>
    </dxf>
    <dxf>
      <numFmt numFmtId="13" formatCode="0%"/>
      <fill>
        <patternFill>
          <bgColor theme="9" tint="-0.24994659260841701"/>
        </patternFill>
      </fill>
    </dxf>
    <dxf>
      <fill>
        <patternFill>
          <bgColor rgb="FFFF000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fill>
        <patternFill>
          <bgColor theme="9" tint="-0.24994659260841701"/>
        </patternFill>
      </fill>
    </dxf>
    <dxf>
      <fill>
        <patternFill>
          <bgColor rgb="FFFF0000"/>
        </patternFill>
      </fill>
    </dxf>
    <dxf>
      <fill>
        <patternFill>
          <bgColor theme="9" tint="-0.24994659260841701"/>
        </patternFill>
      </fill>
    </dxf>
    <dxf>
      <numFmt numFmtId="13" formatCode="0%"/>
      <fill>
        <patternFill>
          <bgColor rgb="FF00B050"/>
        </patternFill>
      </fill>
    </dxf>
    <dxf>
      <fill>
        <patternFill>
          <bgColor rgb="FFFFFF00"/>
        </patternFill>
      </fill>
    </dxf>
    <dxf>
      <numFmt numFmtId="13" formatCode="0%"/>
      <fill>
        <patternFill>
          <bgColor rgb="FFFF0000"/>
        </patternFill>
      </fill>
    </dxf>
    <dxf>
      <numFmt numFmtId="13" formatCode="0%"/>
      <fill>
        <patternFill>
          <bgColor rgb="FF92D050"/>
        </patternFill>
      </fill>
    </dxf>
    <dxf>
      <numFmt numFmtId="13" formatCode="0%"/>
      <fill>
        <patternFill>
          <bgColor theme="9" tint="-0.24994659260841701"/>
        </patternFill>
      </fill>
    </dxf>
    <dxf>
      <numFmt numFmtId="13" formatCode="0%"/>
      <fill>
        <patternFill>
          <bgColor rgb="FFFFFF00"/>
        </patternFill>
      </fill>
    </dxf>
    <dxf>
      <numFmt numFmtId="13" formatCode="0%"/>
      <fill>
        <patternFill>
          <bgColor rgb="FF92D050"/>
        </patternFill>
      </fill>
    </dxf>
    <dxf>
      <fill>
        <patternFill>
          <bgColor rgb="FFFF0000"/>
        </patternFill>
      </fill>
    </dxf>
    <dxf>
      <fill>
        <patternFill>
          <bgColor theme="9" tint="-0.24994659260841701"/>
        </patternFill>
      </fill>
    </dxf>
    <dxf>
      <fill>
        <patternFill>
          <bgColor rgb="FFFFFF00"/>
        </patternFill>
      </fill>
    </dxf>
    <dxf>
      <numFmt numFmtId="13" formatCode="0%"/>
      <fill>
        <patternFill>
          <bgColor rgb="FFFF0000"/>
        </patternFill>
      </fill>
    </dxf>
    <dxf>
      <numFmt numFmtId="13" formatCode="0%"/>
      <fill>
        <patternFill>
          <bgColor theme="9" tint="-0.24994659260841701"/>
        </patternFill>
      </fill>
    </dxf>
    <dxf>
      <numFmt numFmtId="13" formatCode="0%"/>
      <fill>
        <patternFill>
          <bgColor rgb="FFFFFF00"/>
        </patternFill>
      </fill>
    </dxf>
    <dxf>
      <numFmt numFmtId="13" formatCode="0%"/>
      <fill>
        <patternFill>
          <bgColor rgb="FF00B050"/>
        </patternFill>
      </fill>
    </dxf>
    <dxf>
      <fill>
        <patternFill>
          <bgColor rgb="FFFF0000"/>
        </patternFill>
      </fill>
    </dxf>
    <dxf>
      <fill>
        <patternFill>
          <bgColor theme="9" tint="-0.24994659260841701"/>
        </patternFill>
      </fill>
    </dxf>
    <dxf>
      <fill>
        <patternFill>
          <bgColor rgb="FFFFFF00"/>
        </patternFill>
      </fill>
    </dxf>
    <dxf>
      <numFmt numFmtId="13" formatCode="0%"/>
      <fill>
        <patternFill>
          <bgColor rgb="FFFF0000"/>
        </patternFill>
      </fill>
    </dxf>
    <dxf>
      <numFmt numFmtId="13" formatCode="0%"/>
      <fill>
        <patternFill>
          <bgColor theme="9" tint="-0.24994659260841701"/>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fill>
        <patternFill>
          <bgColor rgb="FFFF000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FF00"/>
        </patternFill>
      </fill>
    </dxf>
    <dxf>
      <numFmt numFmtId="13" formatCode="0%"/>
      <fill>
        <patternFill>
          <bgColor rgb="FF92D050"/>
        </patternFill>
      </fill>
    </dxf>
    <dxf>
      <fill>
        <patternFill>
          <bgColor theme="9" tint="-0.24994659260841701"/>
        </patternFill>
      </fill>
    </dxf>
    <dxf>
      <fill>
        <patternFill>
          <bgColor rgb="FFFF000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numFmt numFmtId="13" formatCode="0%"/>
      <fill>
        <patternFill>
          <bgColor theme="9" tint="-0.24994659260841701"/>
        </patternFill>
      </fill>
    </dxf>
    <dxf>
      <numFmt numFmtId="13" formatCode="0%"/>
      <fill>
        <patternFill>
          <bgColor rgb="FFFFFF00"/>
        </patternFill>
      </fill>
    </dxf>
    <dxf>
      <numFmt numFmtId="13" formatCode="0%"/>
      <fill>
        <patternFill>
          <bgColor rgb="FF00B050"/>
        </patternFill>
      </fill>
    </dxf>
    <dxf>
      <numFmt numFmtId="13" formatCode="0%"/>
      <fill>
        <patternFill>
          <bgColor rgb="FF92D050"/>
        </patternFill>
      </fill>
    </dxf>
    <dxf>
      <numFmt numFmtId="13" formatCode="0%"/>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fill>
        <patternFill>
          <bgColor theme="9" tint="-0.24994659260841701"/>
        </patternFill>
      </fill>
    </dxf>
    <dxf>
      <fill>
        <patternFill>
          <bgColor rgb="FFFF0000"/>
        </patternFill>
      </fill>
    </dxf>
    <dxf>
      <numFmt numFmtId="13" formatCode="0%"/>
      <fill>
        <patternFill>
          <bgColor rgb="FFFF0000"/>
        </patternFill>
      </fill>
    </dxf>
    <dxf>
      <fill>
        <patternFill>
          <bgColor rgb="FFFFFF0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theme="9" tint="-0.24994659260841701"/>
        </patternFill>
      </fill>
    </dxf>
    <dxf>
      <fill>
        <patternFill>
          <bgColor rgb="FFFF0000"/>
        </patternFill>
      </fill>
    </dxf>
    <dxf>
      <fill>
        <patternFill>
          <bgColor rgb="FFFFFF00"/>
        </patternFill>
      </fill>
    </dxf>
    <dxf>
      <numFmt numFmtId="13" formatCode="0%"/>
      <fill>
        <patternFill>
          <bgColor rgb="FFFF0000"/>
        </patternFill>
      </fill>
    </dxf>
    <dxf>
      <fill>
        <patternFill>
          <bgColor rgb="FFFF0000"/>
        </patternFill>
      </fill>
    </dxf>
    <dxf>
      <fill>
        <patternFill>
          <bgColor theme="9" tint="-0.24994659260841701"/>
        </patternFill>
      </fill>
    </dxf>
    <dxf>
      <fill>
        <patternFill>
          <bgColor rgb="FFFFFF00"/>
        </patternFill>
      </fill>
    </dxf>
    <dxf>
      <numFmt numFmtId="13" formatCode="0%"/>
      <fill>
        <patternFill>
          <bgColor rgb="FF00B050"/>
        </patternFill>
      </fill>
    </dxf>
    <dxf>
      <numFmt numFmtId="13" formatCode="0%"/>
      <fill>
        <patternFill>
          <bgColor rgb="FF92D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00B050"/>
        </patternFill>
      </fill>
    </dxf>
    <dxf>
      <numFmt numFmtId="13" formatCode="0%"/>
      <fill>
        <patternFill>
          <bgColor rgb="FF92D050"/>
        </patternFill>
      </fill>
    </dxf>
    <dxf>
      <fill>
        <patternFill>
          <bgColor rgb="FFFF0000"/>
        </patternFill>
      </fill>
    </dxf>
    <dxf>
      <fill>
        <patternFill>
          <bgColor theme="9" tint="-0.24994659260841701"/>
        </patternFill>
      </fill>
    </dxf>
    <dxf>
      <fill>
        <patternFill>
          <bgColor rgb="FFFFFF00"/>
        </patternFill>
      </fill>
    </dxf>
    <dxf>
      <numFmt numFmtId="13" formatCode="0%"/>
      <fill>
        <patternFill>
          <bgColor rgb="FFFF0000"/>
        </patternFill>
      </fill>
    </dxf>
    <dxf>
      <numFmt numFmtId="13" formatCode="0%"/>
      <fill>
        <patternFill>
          <bgColor theme="9" tint="-0.24994659260841701"/>
        </patternFill>
      </fill>
    </dxf>
    <dxf>
      <numFmt numFmtId="13" formatCode="0%"/>
      <fill>
        <patternFill>
          <bgColor rgb="FFFFFF00"/>
        </patternFill>
      </fill>
    </dxf>
    <dxf>
      <numFmt numFmtId="13" formatCode="0%"/>
      <fill>
        <patternFill>
          <bgColor rgb="FFFF0000"/>
        </patternFill>
      </fill>
    </dxf>
    <dxf>
      <fill>
        <patternFill>
          <bgColor rgb="FFFF0000"/>
        </patternFill>
      </fill>
    </dxf>
    <dxf>
      <fill>
        <patternFill>
          <bgColor theme="9" tint="-0.24994659260841701"/>
        </patternFill>
      </fill>
    </dxf>
    <dxf>
      <numFmt numFmtId="13" formatCode="0%"/>
      <fill>
        <patternFill>
          <bgColor theme="9" tint="-0.24994659260841701"/>
        </patternFill>
      </fill>
    </dxf>
    <dxf>
      <fill>
        <patternFill>
          <bgColor rgb="FFFFFF00"/>
        </patternFill>
      </fill>
    </dxf>
    <dxf>
      <numFmt numFmtId="13" formatCode="0%"/>
      <fill>
        <patternFill>
          <bgColor rgb="FFFFFF00"/>
        </patternFill>
      </fill>
    </dxf>
    <dxf>
      <numFmt numFmtId="13" formatCode="0%"/>
      <fill>
        <patternFill>
          <bgColor rgb="FF00B050"/>
        </patternFill>
      </fill>
    </dxf>
    <dxf>
      <numFmt numFmtId="13" formatCode="0%"/>
      <fill>
        <patternFill>
          <bgColor rgb="FF92D050"/>
        </patternFill>
      </fill>
    </dxf>
    <dxf>
      <numFmt numFmtId="13" formatCode="0%"/>
      <fill>
        <patternFill>
          <bgColor rgb="FF92D050"/>
        </patternFill>
      </fill>
    </dxf>
    <dxf>
      <numFmt numFmtId="13" formatCode="0%"/>
      <fill>
        <patternFill>
          <bgColor rgb="FF00B05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numFmt numFmtId="13" formatCode="0%"/>
      <fill>
        <patternFill>
          <bgColor rgb="FFFFFF00"/>
        </patternFill>
      </fill>
    </dxf>
    <dxf>
      <fill>
        <patternFill>
          <bgColor rgb="FFFF0000"/>
        </patternFill>
      </fill>
    </dxf>
    <dxf>
      <fill>
        <patternFill>
          <bgColor rgb="FFFF0000"/>
        </patternFill>
      </fill>
    </dxf>
    <dxf>
      <numFmt numFmtId="13" formatCode="0%"/>
      <fill>
        <patternFill>
          <bgColor theme="9" tint="-0.24994659260841701"/>
        </patternFill>
      </fill>
    </dxf>
    <dxf>
      <numFmt numFmtId="13" formatCode="0%"/>
      <fill>
        <patternFill>
          <bgColor rgb="FFFF0000"/>
        </patternFill>
      </fill>
    </dxf>
    <dxf>
      <fill>
        <patternFill>
          <bgColor rgb="FFFFFF00"/>
        </patternFill>
      </fill>
    </dxf>
    <dxf>
      <fill>
        <patternFill>
          <bgColor theme="9" tint="-0.24994659260841701"/>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rgb="FFFF0000"/>
        </patternFill>
      </fill>
    </dxf>
    <dxf>
      <fill>
        <patternFill>
          <bgColor theme="9" tint="-0.24994659260841701"/>
        </patternFill>
      </fill>
    </dxf>
    <dxf>
      <fill>
        <patternFill>
          <bgColor rgb="FFFF0000"/>
        </patternFill>
      </fill>
    </dxf>
    <dxf>
      <fill>
        <patternFill>
          <bgColor rgb="FFFFFF0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fill>
        <patternFill>
          <bgColor theme="9" tint="-0.24994659260841701"/>
        </patternFill>
      </fill>
    </dxf>
    <dxf>
      <fill>
        <patternFill>
          <bgColor rgb="FFFFFF00"/>
        </patternFill>
      </fill>
    </dxf>
    <dxf>
      <numFmt numFmtId="13" formatCode="0%"/>
      <fill>
        <patternFill>
          <bgColor rgb="FFFF0000"/>
        </patternFill>
      </fill>
    </dxf>
    <dxf>
      <numFmt numFmtId="13" formatCode="0%"/>
      <fill>
        <patternFill>
          <bgColor theme="9" tint="-0.24994659260841701"/>
        </patternFill>
      </fill>
    </dxf>
    <dxf>
      <numFmt numFmtId="13" formatCode="0%"/>
      <fill>
        <patternFill>
          <bgColor rgb="FFFFFF00"/>
        </patternFill>
      </fill>
    </dxf>
    <dxf>
      <numFmt numFmtId="13" formatCode="0%"/>
      <fill>
        <patternFill>
          <bgColor rgb="FF00B050"/>
        </patternFill>
      </fill>
    </dxf>
    <dxf>
      <numFmt numFmtId="13" formatCode="0%"/>
      <fill>
        <patternFill>
          <bgColor rgb="FF92D050"/>
        </patternFill>
      </fill>
    </dxf>
    <dxf>
      <fill>
        <patternFill>
          <bgColor rgb="FFFF0000"/>
        </patternFill>
      </fill>
    </dxf>
    <dxf>
      <fill>
        <patternFill>
          <bgColor rgb="FFFFFF0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theme="9" tint="-0.24994659260841701"/>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numFmt numFmtId="13" formatCode="0%"/>
      <fill>
        <patternFill>
          <bgColor rgb="FF92D050"/>
        </patternFill>
      </fill>
    </dxf>
    <dxf>
      <numFmt numFmtId="13" formatCode="0%"/>
      <fill>
        <patternFill>
          <bgColor rgb="FFFFFF00"/>
        </patternFill>
      </fill>
    </dxf>
    <dxf>
      <numFmt numFmtId="13" formatCode="0%"/>
      <fill>
        <patternFill>
          <bgColor rgb="FF00B050"/>
        </patternFill>
      </fill>
    </dxf>
    <dxf>
      <numFmt numFmtId="13" formatCode="0%"/>
      <fill>
        <patternFill>
          <bgColor theme="9" tint="-0.24994659260841701"/>
        </patternFill>
      </fill>
    </dxf>
    <dxf>
      <numFmt numFmtId="13" formatCode="0%"/>
      <fill>
        <patternFill>
          <bgColor rgb="FFFF0000"/>
        </patternFill>
      </fill>
    </dxf>
    <dxf>
      <numFmt numFmtId="13" formatCode="0%"/>
      <fill>
        <patternFill>
          <bgColor rgb="FFFFFF00"/>
        </patternFill>
      </fill>
    </dxf>
    <dxf>
      <numFmt numFmtId="13" formatCode="0%"/>
      <fill>
        <patternFill>
          <bgColor rgb="FF00B050"/>
        </patternFill>
      </fill>
    </dxf>
    <dxf>
      <numFmt numFmtId="13" formatCode="0%"/>
      <fill>
        <patternFill>
          <bgColor rgb="FFFF0000"/>
        </patternFill>
      </fill>
    </dxf>
    <dxf>
      <numFmt numFmtId="13" formatCode="0%"/>
      <fill>
        <patternFill>
          <bgColor rgb="FF92D050"/>
        </patternFill>
      </fill>
    </dxf>
    <dxf>
      <fill>
        <patternFill>
          <bgColor rgb="FFFF0000"/>
        </patternFill>
      </fill>
    </dxf>
    <dxf>
      <fill>
        <patternFill>
          <bgColor theme="9" tint="-0.24994659260841701"/>
        </patternFill>
      </fill>
    </dxf>
    <dxf>
      <fill>
        <patternFill>
          <bgColor rgb="FFFFFF00"/>
        </patternFill>
      </fill>
    </dxf>
    <dxf>
      <numFmt numFmtId="13" formatCode="0%"/>
      <fill>
        <patternFill>
          <bgColor theme="9" tint="-0.24994659260841701"/>
        </patternFill>
      </fill>
    </dxf>
    <dxf>
      <numFmt numFmtId="13" formatCode="0%"/>
      <fill>
        <patternFill>
          <bgColor rgb="FFFFFF00"/>
        </patternFill>
      </fill>
    </dxf>
    <dxf>
      <fill>
        <patternFill>
          <bgColor rgb="FFFF0000"/>
        </patternFill>
      </fill>
    </dxf>
    <dxf>
      <fill>
        <patternFill>
          <bgColor theme="9" tint="-0.24994659260841701"/>
        </patternFill>
      </fill>
    </dxf>
    <dxf>
      <fill>
        <patternFill>
          <bgColor rgb="FFFFFF00"/>
        </patternFill>
      </fill>
    </dxf>
    <dxf>
      <numFmt numFmtId="13" formatCode="0%"/>
      <fill>
        <patternFill>
          <bgColor rgb="FF92D050"/>
        </patternFill>
      </fill>
    </dxf>
    <dxf>
      <numFmt numFmtId="13" formatCode="0%"/>
      <fill>
        <patternFill>
          <bgColor rgb="FF00B050"/>
        </patternFill>
      </fill>
    </dxf>
    <dxf>
      <numFmt numFmtId="13" formatCode="0%"/>
      <fill>
        <patternFill>
          <bgColor rgb="FFFF0000"/>
        </patternFill>
      </fill>
    </dxf>
    <dxf>
      <numFmt numFmtId="13" formatCode="0%"/>
      <fill>
        <patternFill>
          <bgColor theme="9" tint="-0.24994659260841701"/>
        </patternFill>
      </fill>
    </dxf>
    <dxf>
      <fill>
        <patternFill>
          <bgColor rgb="FFFF0000"/>
        </patternFill>
      </fill>
    </dxf>
    <dxf>
      <fill>
        <patternFill>
          <bgColor theme="9" tint="-0.24994659260841701"/>
        </patternFill>
      </fill>
    </dxf>
    <dxf>
      <fill>
        <patternFill>
          <bgColor rgb="FFFFFF00"/>
        </patternFill>
      </fill>
    </dxf>
    <dxf>
      <numFmt numFmtId="13" formatCode="0%"/>
      <fill>
        <patternFill>
          <bgColor rgb="FF92D050"/>
        </patternFill>
      </fill>
    </dxf>
    <dxf>
      <numFmt numFmtId="13" formatCode="0%"/>
      <fill>
        <patternFill>
          <bgColor rgb="FF00B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fill>
        <patternFill>
          <bgColor rgb="FFFF0000"/>
        </patternFill>
      </fill>
    </dxf>
    <dxf>
      <fill>
        <patternFill>
          <bgColor rgb="FFFFFF00"/>
        </patternFill>
      </fill>
    </dxf>
    <dxf>
      <numFmt numFmtId="13" formatCode="0%"/>
      <fill>
        <patternFill>
          <bgColor rgb="FFFF0000"/>
        </patternFill>
      </fill>
    </dxf>
    <dxf>
      <numFmt numFmtId="13" formatCode="0%"/>
      <fill>
        <patternFill>
          <bgColor theme="9" tint="-0.24994659260841701"/>
        </patternFill>
      </fill>
    </dxf>
    <dxf>
      <numFmt numFmtId="13" formatCode="0%"/>
      <fill>
        <patternFill>
          <bgColor rgb="FF92D050"/>
        </patternFill>
      </fill>
    </dxf>
    <dxf>
      <numFmt numFmtId="13" formatCode="0%"/>
      <fill>
        <patternFill>
          <bgColor rgb="FFFFFF00"/>
        </patternFill>
      </fill>
    </dxf>
    <dxf>
      <fill>
        <patternFill>
          <bgColor theme="9" tint="-0.24994659260841701"/>
        </patternFill>
      </fill>
    </dxf>
    <dxf>
      <numFmt numFmtId="13" formatCode="0%"/>
      <fill>
        <patternFill>
          <bgColor rgb="FF00B050"/>
        </patternFill>
      </fill>
    </dxf>
    <dxf>
      <fill>
        <patternFill>
          <bgColor rgb="FFFFFF00"/>
        </patternFill>
      </fill>
    </dxf>
    <dxf>
      <fill>
        <patternFill>
          <bgColor theme="9" tint="-0.24994659260841701"/>
        </patternFill>
      </fill>
    </dxf>
    <dxf>
      <fill>
        <patternFill>
          <bgColor rgb="FFFF0000"/>
        </patternFill>
      </fill>
    </dxf>
    <dxf>
      <numFmt numFmtId="13" formatCode="0%"/>
      <fill>
        <patternFill>
          <bgColor rgb="FF00B050"/>
        </patternFill>
      </fill>
    </dxf>
    <dxf>
      <numFmt numFmtId="13" formatCode="0%"/>
      <fill>
        <patternFill>
          <bgColor rgb="FF92D050"/>
        </patternFill>
      </fill>
    </dxf>
    <dxf>
      <numFmt numFmtId="13" formatCode="0%"/>
      <fill>
        <patternFill>
          <bgColor rgb="FFFFFF00"/>
        </patternFill>
      </fill>
    </dxf>
    <dxf>
      <numFmt numFmtId="13" formatCode="0%"/>
      <fill>
        <patternFill>
          <bgColor theme="9" tint="-0.24994659260841701"/>
        </patternFill>
      </fill>
    </dxf>
    <dxf>
      <numFmt numFmtId="13" formatCode="0%"/>
      <fill>
        <patternFill>
          <bgColor rgb="FFFF0000"/>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00B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5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FF9933"/>
      <color rgb="FFFCDDC4"/>
      <color rgb="FFAA72D4"/>
      <color rgb="FFBB2CD8"/>
      <color rgb="FF9F5FCF"/>
      <color rgb="FF8C1EA2"/>
      <color rgb="FF666699"/>
      <color rgb="FF009999"/>
      <color rgb="FFBEA138"/>
      <color rgb="FF5B71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571499</xdr:colOff>
      <xdr:row>25</xdr:row>
      <xdr:rowOff>90712</xdr:rowOff>
    </xdr:from>
    <xdr:to>
      <xdr:col>5</xdr:col>
      <xdr:colOff>2367642</xdr:colOff>
      <xdr:row>25</xdr:row>
      <xdr:rowOff>571499</xdr:rowOff>
    </xdr:to>
    <xdr:pic>
      <xdr:nvPicPr>
        <xdr:cNvPr id="2" name="1 Imagen">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bwMode="auto">
        <a:xfrm>
          <a:off x="12563474" y="17778637"/>
          <a:ext cx="1796143" cy="480787"/>
        </a:xfrm>
        <a:prstGeom prst="rect">
          <a:avLst/>
        </a:prstGeom>
        <a:noFill/>
        <a:ln w="9525">
          <a:solidFill>
            <a:schemeClr val="accent1"/>
          </a:solidFill>
          <a:miter lim="800000"/>
          <a:headEnd/>
          <a:tailEnd/>
        </a:ln>
      </xdr:spPr>
    </xdr:pic>
    <xdr:clientData/>
  </xdr:twoCellAnchor>
  <xdr:twoCellAnchor editAs="oneCell">
    <xdr:from>
      <xdr:col>4</xdr:col>
      <xdr:colOff>1292680</xdr:colOff>
      <xdr:row>2</xdr:row>
      <xdr:rowOff>122462</xdr:rowOff>
    </xdr:from>
    <xdr:to>
      <xdr:col>5</xdr:col>
      <xdr:colOff>346225</xdr:colOff>
      <xdr:row>2</xdr:row>
      <xdr:rowOff>557891</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rcRect/>
        <a:stretch>
          <a:fillRect/>
        </a:stretch>
      </xdr:blipFill>
      <xdr:spPr bwMode="auto">
        <a:xfrm>
          <a:off x="10684330" y="751112"/>
          <a:ext cx="1653870" cy="435429"/>
        </a:xfrm>
        <a:prstGeom prst="rect">
          <a:avLst/>
        </a:prstGeom>
        <a:noFill/>
        <a:ln w="9525">
          <a:solidFill>
            <a:schemeClr val="accent1"/>
          </a:solidFill>
          <a:miter lim="800000"/>
          <a:headEnd/>
          <a:tailEnd/>
        </a:ln>
      </xdr:spPr>
    </xdr:pic>
    <xdr:clientData/>
  </xdr:twoCellAnchor>
  <xdr:twoCellAnchor editAs="oneCell">
    <xdr:from>
      <xdr:col>5</xdr:col>
      <xdr:colOff>190499</xdr:colOff>
      <xdr:row>45</xdr:row>
      <xdr:rowOff>120647</xdr:rowOff>
    </xdr:from>
    <xdr:to>
      <xdr:col>5</xdr:col>
      <xdr:colOff>1621970</xdr:colOff>
      <xdr:row>45</xdr:row>
      <xdr:rowOff>449036</xdr:rowOff>
    </xdr:to>
    <xdr:pic>
      <xdr:nvPicPr>
        <xdr:cNvPr id="4" name="3 Imagen">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rcRect/>
        <a:stretch>
          <a:fillRect/>
        </a:stretch>
      </xdr:blipFill>
      <xdr:spPr bwMode="auto">
        <a:xfrm>
          <a:off x="12182474" y="26047697"/>
          <a:ext cx="1431471" cy="328389"/>
        </a:xfrm>
        <a:prstGeom prst="rect">
          <a:avLst/>
        </a:prstGeom>
        <a:noFill/>
        <a:ln w="9525">
          <a:solidFill>
            <a:schemeClr val="accent1"/>
          </a:solidFill>
          <a:miter lim="800000"/>
          <a:headEnd/>
          <a:tailEnd/>
        </a:ln>
      </xdr:spPr>
    </xdr:pic>
    <xdr:clientData/>
  </xdr:twoCellAnchor>
  <xdr:twoCellAnchor editAs="oneCell">
    <xdr:from>
      <xdr:col>5</xdr:col>
      <xdr:colOff>190499</xdr:colOff>
      <xdr:row>70</xdr:row>
      <xdr:rowOff>163286</xdr:rowOff>
    </xdr:from>
    <xdr:to>
      <xdr:col>5</xdr:col>
      <xdr:colOff>1619250</xdr:colOff>
      <xdr:row>70</xdr:row>
      <xdr:rowOff>585108</xdr:rowOff>
    </xdr:to>
    <xdr:pic>
      <xdr:nvPicPr>
        <xdr:cNvPr id="5" name="4 Imagen">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rcRect/>
        <a:stretch>
          <a:fillRect/>
        </a:stretch>
      </xdr:blipFill>
      <xdr:spPr bwMode="auto">
        <a:xfrm>
          <a:off x="12182474" y="42901961"/>
          <a:ext cx="1428751" cy="421822"/>
        </a:xfrm>
        <a:prstGeom prst="rect">
          <a:avLst/>
        </a:prstGeom>
        <a:noFill/>
        <a:ln w="9525">
          <a:solidFill>
            <a:schemeClr val="accent1"/>
          </a:solidFill>
          <a:miter lim="800000"/>
          <a:headEnd/>
          <a:tailEnd/>
        </a:ln>
      </xdr:spPr>
    </xdr:pic>
    <xdr:clientData/>
  </xdr:twoCellAnchor>
  <xdr:twoCellAnchor editAs="oneCell">
    <xdr:from>
      <xdr:col>4</xdr:col>
      <xdr:colOff>1020536</xdr:colOff>
      <xdr:row>100</xdr:row>
      <xdr:rowOff>13608</xdr:rowOff>
    </xdr:from>
    <xdr:to>
      <xdr:col>5</xdr:col>
      <xdr:colOff>303441</xdr:colOff>
      <xdr:row>100</xdr:row>
      <xdr:rowOff>530679</xdr:rowOff>
    </xdr:to>
    <xdr:pic>
      <xdr:nvPicPr>
        <xdr:cNvPr id="6" name="5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rcRect/>
        <a:stretch>
          <a:fillRect/>
        </a:stretch>
      </xdr:blipFill>
      <xdr:spPr bwMode="auto">
        <a:xfrm>
          <a:off x="10412186" y="70393833"/>
          <a:ext cx="1883230" cy="517071"/>
        </a:xfrm>
        <a:prstGeom prst="rect">
          <a:avLst/>
        </a:prstGeom>
        <a:noFill/>
        <a:ln w="9525">
          <a:solidFill>
            <a:schemeClr val="accent1"/>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329046</xdr:colOff>
      <xdr:row>23</xdr:row>
      <xdr:rowOff>121230</xdr:rowOff>
    </xdr:from>
    <xdr:ext cx="3117273" cy="1073726"/>
    <xdr:pic>
      <xdr:nvPicPr>
        <xdr:cNvPr id="24" name="Imagen 23">
          <a:extLst>
            <a:ext uri="{FF2B5EF4-FFF2-40B4-BE49-F238E27FC236}">
              <a16:creationId xmlns:a16="http://schemas.microsoft.com/office/drawing/2014/main" id="{EC3ECCAB-34C2-44E7-BF0C-4CB65B32F9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94091" y="20903048"/>
          <a:ext cx="3117273" cy="1073726"/>
        </a:xfrm>
        <a:prstGeom prst="rect">
          <a:avLst/>
        </a:prstGeom>
        <a:noFill/>
        <a:ln>
          <a:noFill/>
        </a:ln>
      </xdr:spPr>
    </xdr:pic>
    <xdr:clientData/>
  </xdr:oneCellAnchor>
  <xdr:twoCellAnchor>
    <xdr:from>
      <xdr:col>2</xdr:col>
      <xdr:colOff>1246909</xdr:colOff>
      <xdr:row>1</xdr:row>
      <xdr:rowOff>124478</xdr:rowOff>
    </xdr:from>
    <xdr:to>
      <xdr:col>2</xdr:col>
      <xdr:colOff>2372591</xdr:colOff>
      <xdr:row>2</xdr:row>
      <xdr:rowOff>713630</xdr:rowOff>
    </xdr:to>
    <xdr:pic>
      <xdr:nvPicPr>
        <xdr:cNvPr id="9" name="Imagen 8">
          <a:extLst>
            <a:ext uri="{FF2B5EF4-FFF2-40B4-BE49-F238E27FC236}">
              <a16:creationId xmlns:a16="http://schemas.microsoft.com/office/drawing/2014/main" id="{106C4FB3-147F-4070-9720-483446946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9136" y="280342"/>
          <a:ext cx="1125682" cy="1351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17</xdr:col>
      <xdr:colOff>173182</xdr:colOff>
      <xdr:row>62</xdr:row>
      <xdr:rowOff>155864</xdr:rowOff>
    </xdr:from>
    <xdr:ext cx="3117273" cy="1073726"/>
    <xdr:pic>
      <xdr:nvPicPr>
        <xdr:cNvPr id="13" name="Imagen 12">
          <a:extLst>
            <a:ext uri="{FF2B5EF4-FFF2-40B4-BE49-F238E27FC236}">
              <a16:creationId xmlns:a16="http://schemas.microsoft.com/office/drawing/2014/main" id="{2F8B8DD5-7D55-49DA-B6F4-F168CB2012B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38227" y="36298909"/>
          <a:ext cx="3117273" cy="1073726"/>
        </a:xfrm>
        <a:prstGeom prst="rect">
          <a:avLst/>
        </a:prstGeom>
        <a:noFill/>
        <a:ln>
          <a:noFill/>
        </a:ln>
      </xdr:spPr>
    </xdr:pic>
    <xdr:clientData/>
  </xdr:oneCellAnchor>
  <xdr:oneCellAnchor>
    <xdr:from>
      <xdr:col>17</xdr:col>
      <xdr:colOff>190500</xdr:colOff>
      <xdr:row>106</xdr:row>
      <xdr:rowOff>173182</xdr:rowOff>
    </xdr:from>
    <xdr:ext cx="3117273" cy="1073726"/>
    <xdr:pic>
      <xdr:nvPicPr>
        <xdr:cNvPr id="16" name="Imagen 15">
          <a:extLst>
            <a:ext uri="{FF2B5EF4-FFF2-40B4-BE49-F238E27FC236}">
              <a16:creationId xmlns:a16="http://schemas.microsoft.com/office/drawing/2014/main" id="{17B1F2F7-ED99-451B-8174-7ADC0012668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55545" y="54223227"/>
          <a:ext cx="3117273" cy="1073726"/>
        </a:xfrm>
        <a:prstGeom prst="rect">
          <a:avLst/>
        </a:prstGeom>
        <a:noFill/>
        <a:ln>
          <a:noFill/>
        </a:ln>
      </xdr:spPr>
    </xdr:pic>
    <xdr:clientData/>
  </xdr:oneCellAnchor>
  <xdr:oneCellAnchor>
    <xdr:from>
      <xdr:col>17</xdr:col>
      <xdr:colOff>173182</xdr:colOff>
      <xdr:row>134</xdr:row>
      <xdr:rowOff>155862</xdr:rowOff>
    </xdr:from>
    <xdr:ext cx="3117273" cy="1073726"/>
    <xdr:pic>
      <xdr:nvPicPr>
        <xdr:cNvPr id="17" name="Imagen 16">
          <a:extLst>
            <a:ext uri="{FF2B5EF4-FFF2-40B4-BE49-F238E27FC236}">
              <a16:creationId xmlns:a16="http://schemas.microsoft.com/office/drawing/2014/main" id="{8AA3A248-7090-479F-ABB0-4D3EFCE9966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38227" y="71472135"/>
          <a:ext cx="3117273" cy="1073726"/>
        </a:xfrm>
        <a:prstGeom prst="rect">
          <a:avLst/>
        </a:prstGeom>
        <a:noFill/>
        <a:ln>
          <a:noFill/>
        </a:ln>
      </xdr:spPr>
    </xdr:pic>
    <xdr:clientData/>
  </xdr:oneCellAnchor>
  <xdr:oneCellAnchor>
    <xdr:from>
      <xdr:col>17</xdr:col>
      <xdr:colOff>190501</xdr:colOff>
      <xdr:row>155</xdr:row>
      <xdr:rowOff>138544</xdr:rowOff>
    </xdr:from>
    <xdr:ext cx="2944091" cy="1073726"/>
    <xdr:pic>
      <xdr:nvPicPr>
        <xdr:cNvPr id="19" name="Imagen 18">
          <a:extLst>
            <a:ext uri="{FF2B5EF4-FFF2-40B4-BE49-F238E27FC236}">
              <a16:creationId xmlns:a16="http://schemas.microsoft.com/office/drawing/2014/main" id="{C9D16B10-CAE6-4992-990C-7AA42600D9D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2774" y="92375180"/>
          <a:ext cx="2944091" cy="1073726"/>
        </a:xfrm>
        <a:prstGeom prst="rect">
          <a:avLst/>
        </a:prstGeom>
        <a:noFill/>
        <a:ln>
          <a:noFill/>
        </a:ln>
      </xdr:spPr>
    </xdr:pic>
    <xdr:clientData/>
  </xdr:oneCellAnchor>
  <xdr:oneCellAnchor>
    <xdr:from>
      <xdr:col>17</xdr:col>
      <xdr:colOff>277090</xdr:colOff>
      <xdr:row>173</xdr:row>
      <xdr:rowOff>173180</xdr:rowOff>
    </xdr:from>
    <xdr:ext cx="2944091" cy="1073726"/>
    <xdr:pic>
      <xdr:nvPicPr>
        <xdr:cNvPr id="20" name="Imagen 19">
          <a:extLst>
            <a:ext uri="{FF2B5EF4-FFF2-40B4-BE49-F238E27FC236}">
              <a16:creationId xmlns:a16="http://schemas.microsoft.com/office/drawing/2014/main" id="{567760C7-AF69-4932-B24A-9B26DD9C70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49363" y="103216362"/>
          <a:ext cx="2944091" cy="1073726"/>
        </a:xfrm>
        <a:prstGeom prst="rect">
          <a:avLst/>
        </a:prstGeom>
        <a:noFill/>
        <a:ln>
          <a:noFill/>
        </a:ln>
      </xdr:spPr>
    </xdr:pic>
    <xdr:clientData/>
  </xdr:oneCellAnchor>
  <xdr:oneCellAnchor>
    <xdr:from>
      <xdr:col>17</xdr:col>
      <xdr:colOff>242455</xdr:colOff>
      <xdr:row>194</xdr:row>
      <xdr:rowOff>138546</xdr:rowOff>
    </xdr:from>
    <xdr:ext cx="2944091" cy="1073726"/>
    <xdr:pic>
      <xdr:nvPicPr>
        <xdr:cNvPr id="21" name="Imagen 20">
          <a:extLst>
            <a:ext uri="{FF2B5EF4-FFF2-40B4-BE49-F238E27FC236}">
              <a16:creationId xmlns:a16="http://schemas.microsoft.com/office/drawing/2014/main" id="{D571EA18-12B5-499E-A904-D8BAF8BF7AB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00" y="109260410"/>
          <a:ext cx="2944091" cy="1073726"/>
        </a:xfrm>
        <a:prstGeom prst="rect">
          <a:avLst/>
        </a:prstGeom>
        <a:noFill/>
        <a:ln>
          <a:noFill/>
        </a:ln>
      </xdr:spPr>
    </xdr:pic>
    <xdr:clientData/>
  </xdr:oneCellAnchor>
  <xdr:oneCellAnchor>
    <xdr:from>
      <xdr:col>17</xdr:col>
      <xdr:colOff>294410</xdr:colOff>
      <xdr:row>241</xdr:row>
      <xdr:rowOff>138544</xdr:rowOff>
    </xdr:from>
    <xdr:ext cx="2944091" cy="1073726"/>
    <xdr:pic>
      <xdr:nvPicPr>
        <xdr:cNvPr id="22" name="Imagen 21">
          <a:extLst>
            <a:ext uri="{FF2B5EF4-FFF2-40B4-BE49-F238E27FC236}">
              <a16:creationId xmlns:a16="http://schemas.microsoft.com/office/drawing/2014/main" id="{33349FA2-E3A6-4F19-B704-8B57EA6574B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59455" y="82347953"/>
          <a:ext cx="2944091" cy="1073726"/>
        </a:xfrm>
        <a:prstGeom prst="rect">
          <a:avLst/>
        </a:prstGeom>
        <a:noFill/>
        <a:ln>
          <a:noFill/>
        </a:ln>
      </xdr:spPr>
    </xdr:pic>
    <xdr:clientData/>
  </xdr:oneCellAnchor>
  <xdr:oneCellAnchor>
    <xdr:from>
      <xdr:col>17</xdr:col>
      <xdr:colOff>69274</xdr:colOff>
      <xdr:row>214</xdr:row>
      <xdr:rowOff>69274</xdr:rowOff>
    </xdr:from>
    <xdr:ext cx="2892136" cy="969817"/>
    <xdr:pic>
      <xdr:nvPicPr>
        <xdr:cNvPr id="23" name="Imagen 22">
          <a:extLst>
            <a:ext uri="{FF2B5EF4-FFF2-40B4-BE49-F238E27FC236}">
              <a16:creationId xmlns:a16="http://schemas.microsoft.com/office/drawing/2014/main" id="{493DA6AF-59DF-4523-AD53-8C43B394E7B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141547" y="126440047"/>
          <a:ext cx="2892136" cy="969817"/>
        </a:xfrm>
        <a:prstGeom prst="rect">
          <a:avLst/>
        </a:prstGeom>
        <a:noFill/>
        <a:ln>
          <a:noFill/>
        </a:ln>
      </xdr:spPr>
    </xdr:pic>
    <xdr:clientData/>
  </xdr:oneCellAnchor>
  <xdr:twoCellAnchor editAs="oneCell">
    <xdr:from>
      <xdr:col>47</xdr:col>
      <xdr:colOff>460374</xdr:colOff>
      <xdr:row>35</xdr:row>
      <xdr:rowOff>862402</xdr:rowOff>
    </xdr:from>
    <xdr:to>
      <xdr:col>47</xdr:col>
      <xdr:colOff>4043999</xdr:colOff>
      <xdr:row>35</xdr:row>
      <xdr:rowOff>3345791</xdr:rowOff>
    </xdr:to>
    <xdr:pic>
      <xdr:nvPicPr>
        <xdr:cNvPr id="2" name="Imagen 1">
          <a:extLst>
            <a:ext uri="{FF2B5EF4-FFF2-40B4-BE49-F238E27FC236}">
              <a16:creationId xmlns:a16="http://schemas.microsoft.com/office/drawing/2014/main" id="{BD9B28DC-1F17-FC55-FF89-2834A6432ADD}"/>
            </a:ext>
          </a:extLst>
        </xdr:cNvPr>
        <xdr:cNvPicPr>
          <a:picLocks noChangeAspect="1"/>
        </xdr:cNvPicPr>
      </xdr:nvPicPr>
      <xdr:blipFill>
        <a:blip xmlns:r="http://schemas.openxmlformats.org/officeDocument/2006/relationships" r:embed="rId3"/>
        <a:stretch>
          <a:fillRect/>
        </a:stretch>
      </xdr:blipFill>
      <xdr:spPr>
        <a:xfrm>
          <a:off x="33607374" y="34279277"/>
          <a:ext cx="3583625" cy="2483389"/>
        </a:xfrm>
        <a:prstGeom prst="rect">
          <a:avLst/>
        </a:prstGeom>
      </xdr:spPr>
    </xdr:pic>
    <xdr:clientData/>
  </xdr:twoCellAnchor>
  <xdr:twoCellAnchor editAs="oneCell">
    <xdr:from>
      <xdr:col>47</xdr:col>
      <xdr:colOff>209377</xdr:colOff>
      <xdr:row>37</xdr:row>
      <xdr:rowOff>1190625</xdr:rowOff>
    </xdr:from>
    <xdr:to>
      <xdr:col>47</xdr:col>
      <xdr:colOff>4875898</xdr:colOff>
      <xdr:row>37</xdr:row>
      <xdr:rowOff>3815713</xdr:rowOff>
    </xdr:to>
    <xdr:pic>
      <xdr:nvPicPr>
        <xdr:cNvPr id="3" name="Imagen 2">
          <a:extLst>
            <a:ext uri="{FF2B5EF4-FFF2-40B4-BE49-F238E27FC236}">
              <a16:creationId xmlns:a16="http://schemas.microsoft.com/office/drawing/2014/main" id="{F375E507-43DE-3107-FF12-9373B2A28577}"/>
            </a:ext>
          </a:extLst>
        </xdr:cNvPr>
        <xdr:cNvPicPr>
          <a:picLocks noChangeAspect="1"/>
        </xdr:cNvPicPr>
      </xdr:nvPicPr>
      <xdr:blipFill>
        <a:blip xmlns:r="http://schemas.openxmlformats.org/officeDocument/2006/relationships" r:embed="rId4"/>
        <a:stretch>
          <a:fillRect/>
        </a:stretch>
      </xdr:blipFill>
      <xdr:spPr>
        <a:xfrm>
          <a:off x="33356377" y="40957500"/>
          <a:ext cx="4666521" cy="2625088"/>
        </a:xfrm>
        <a:prstGeom prst="rect">
          <a:avLst/>
        </a:prstGeom>
      </xdr:spPr>
    </xdr:pic>
    <xdr:clientData/>
  </xdr:twoCellAnchor>
  <xdr:twoCellAnchor editAs="oneCell">
    <xdr:from>
      <xdr:col>47</xdr:col>
      <xdr:colOff>2111374</xdr:colOff>
      <xdr:row>38</xdr:row>
      <xdr:rowOff>958904</xdr:rowOff>
    </xdr:from>
    <xdr:to>
      <xdr:col>47</xdr:col>
      <xdr:colOff>5326731</xdr:colOff>
      <xdr:row>38</xdr:row>
      <xdr:rowOff>3177542</xdr:rowOff>
    </xdr:to>
    <xdr:pic>
      <xdr:nvPicPr>
        <xdr:cNvPr id="4" name="Imagen 3">
          <a:extLst>
            <a:ext uri="{FF2B5EF4-FFF2-40B4-BE49-F238E27FC236}">
              <a16:creationId xmlns:a16="http://schemas.microsoft.com/office/drawing/2014/main" id="{2ADD88E0-35E1-7EC8-7D47-05EADAAE25C7}"/>
            </a:ext>
          </a:extLst>
        </xdr:cNvPr>
        <xdr:cNvPicPr>
          <a:picLocks noChangeAspect="1"/>
        </xdr:cNvPicPr>
      </xdr:nvPicPr>
      <xdr:blipFill>
        <a:blip xmlns:r="http://schemas.openxmlformats.org/officeDocument/2006/relationships" r:embed="rId5"/>
        <a:stretch>
          <a:fillRect/>
        </a:stretch>
      </xdr:blipFill>
      <xdr:spPr>
        <a:xfrm>
          <a:off x="35258374" y="45170779"/>
          <a:ext cx="3215357" cy="2218638"/>
        </a:xfrm>
        <a:prstGeom prst="rect">
          <a:avLst/>
        </a:prstGeom>
      </xdr:spPr>
    </xdr:pic>
    <xdr:clientData/>
  </xdr:twoCellAnchor>
  <xdr:twoCellAnchor editAs="oneCell">
    <xdr:from>
      <xdr:col>47</xdr:col>
      <xdr:colOff>1047805</xdr:colOff>
      <xdr:row>39</xdr:row>
      <xdr:rowOff>1111250</xdr:rowOff>
    </xdr:from>
    <xdr:to>
      <xdr:col>47</xdr:col>
      <xdr:colOff>4755167</xdr:colOff>
      <xdr:row>39</xdr:row>
      <xdr:rowOff>3127375</xdr:rowOff>
    </xdr:to>
    <xdr:pic>
      <xdr:nvPicPr>
        <xdr:cNvPr id="5" name="Imagen 4">
          <a:extLst>
            <a:ext uri="{FF2B5EF4-FFF2-40B4-BE49-F238E27FC236}">
              <a16:creationId xmlns:a16="http://schemas.microsoft.com/office/drawing/2014/main" id="{592859CF-CC89-52C1-5B1E-F44347426F4B}"/>
            </a:ext>
          </a:extLst>
        </xdr:cNvPr>
        <xdr:cNvPicPr>
          <a:picLocks noChangeAspect="1"/>
        </xdr:cNvPicPr>
      </xdr:nvPicPr>
      <xdr:blipFill>
        <a:blip xmlns:r="http://schemas.openxmlformats.org/officeDocument/2006/relationships" r:embed="rId6"/>
        <a:stretch>
          <a:fillRect/>
        </a:stretch>
      </xdr:blipFill>
      <xdr:spPr>
        <a:xfrm>
          <a:off x="34194805" y="48672750"/>
          <a:ext cx="3707362" cy="2016125"/>
        </a:xfrm>
        <a:prstGeom prst="rect">
          <a:avLst/>
        </a:prstGeom>
      </xdr:spPr>
    </xdr:pic>
    <xdr:clientData/>
  </xdr:twoCellAnchor>
  <xdr:twoCellAnchor editAs="oneCell">
    <xdr:from>
      <xdr:col>47</xdr:col>
      <xdr:colOff>857250</xdr:colOff>
      <xdr:row>40</xdr:row>
      <xdr:rowOff>982257</xdr:rowOff>
    </xdr:from>
    <xdr:to>
      <xdr:col>47</xdr:col>
      <xdr:colOff>4079876</xdr:colOff>
      <xdr:row>40</xdr:row>
      <xdr:rowOff>2571750</xdr:rowOff>
    </xdr:to>
    <xdr:pic>
      <xdr:nvPicPr>
        <xdr:cNvPr id="6" name="Imagen 5">
          <a:extLst>
            <a:ext uri="{FF2B5EF4-FFF2-40B4-BE49-F238E27FC236}">
              <a16:creationId xmlns:a16="http://schemas.microsoft.com/office/drawing/2014/main" id="{56BB8A13-3845-F920-9511-7D0EBB193C4D}"/>
            </a:ext>
          </a:extLst>
        </xdr:cNvPr>
        <xdr:cNvPicPr>
          <a:picLocks noChangeAspect="1"/>
        </xdr:cNvPicPr>
      </xdr:nvPicPr>
      <xdr:blipFill>
        <a:blip xmlns:r="http://schemas.openxmlformats.org/officeDocument/2006/relationships" r:embed="rId7"/>
        <a:stretch>
          <a:fillRect/>
        </a:stretch>
      </xdr:blipFill>
      <xdr:spPr>
        <a:xfrm>
          <a:off x="34004250" y="52052132"/>
          <a:ext cx="3222626" cy="1589493"/>
        </a:xfrm>
        <a:prstGeom prst="rect">
          <a:avLst/>
        </a:prstGeom>
      </xdr:spPr>
    </xdr:pic>
    <xdr:clientData/>
  </xdr:twoCellAnchor>
  <xdr:twoCellAnchor editAs="oneCell">
    <xdr:from>
      <xdr:col>47</xdr:col>
      <xdr:colOff>158750</xdr:colOff>
      <xdr:row>41</xdr:row>
      <xdr:rowOff>730250</xdr:rowOff>
    </xdr:from>
    <xdr:to>
      <xdr:col>47</xdr:col>
      <xdr:colOff>5390381</xdr:colOff>
      <xdr:row>41</xdr:row>
      <xdr:rowOff>3012696</xdr:rowOff>
    </xdr:to>
    <xdr:pic>
      <xdr:nvPicPr>
        <xdr:cNvPr id="7" name="Imagen 6">
          <a:extLst>
            <a:ext uri="{FF2B5EF4-FFF2-40B4-BE49-F238E27FC236}">
              <a16:creationId xmlns:a16="http://schemas.microsoft.com/office/drawing/2014/main" id="{319961BE-749F-1489-74B9-2FDA1FFACA14}"/>
            </a:ext>
          </a:extLst>
        </xdr:cNvPr>
        <xdr:cNvPicPr>
          <a:picLocks noChangeAspect="1"/>
        </xdr:cNvPicPr>
      </xdr:nvPicPr>
      <xdr:blipFill>
        <a:blip xmlns:r="http://schemas.openxmlformats.org/officeDocument/2006/relationships" r:embed="rId8"/>
        <a:stretch>
          <a:fillRect/>
        </a:stretch>
      </xdr:blipFill>
      <xdr:spPr>
        <a:xfrm>
          <a:off x="33305750" y="54530625"/>
          <a:ext cx="5231631" cy="2282446"/>
        </a:xfrm>
        <a:prstGeom prst="rect">
          <a:avLst/>
        </a:prstGeom>
      </xdr:spPr>
    </xdr:pic>
    <xdr:clientData/>
  </xdr:twoCellAnchor>
  <xdr:twoCellAnchor editAs="oneCell">
    <xdr:from>
      <xdr:col>47</xdr:col>
      <xdr:colOff>1599536</xdr:colOff>
      <xdr:row>45</xdr:row>
      <xdr:rowOff>762000</xdr:rowOff>
    </xdr:from>
    <xdr:to>
      <xdr:col>47</xdr:col>
      <xdr:colOff>5612667</xdr:colOff>
      <xdr:row>45</xdr:row>
      <xdr:rowOff>2755536</xdr:rowOff>
    </xdr:to>
    <xdr:pic>
      <xdr:nvPicPr>
        <xdr:cNvPr id="8" name="Imagen 7">
          <a:extLst>
            <a:ext uri="{FF2B5EF4-FFF2-40B4-BE49-F238E27FC236}">
              <a16:creationId xmlns:a16="http://schemas.microsoft.com/office/drawing/2014/main" id="{615ABA63-4386-787C-48B1-93BE43BEDAC3}"/>
            </a:ext>
          </a:extLst>
        </xdr:cNvPr>
        <xdr:cNvPicPr>
          <a:picLocks noChangeAspect="1"/>
        </xdr:cNvPicPr>
      </xdr:nvPicPr>
      <xdr:blipFill>
        <a:blip xmlns:r="http://schemas.openxmlformats.org/officeDocument/2006/relationships" r:embed="rId9"/>
        <a:stretch>
          <a:fillRect/>
        </a:stretch>
      </xdr:blipFill>
      <xdr:spPr>
        <a:xfrm>
          <a:off x="34746536" y="62531625"/>
          <a:ext cx="4013131" cy="1993536"/>
        </a:xfrm>
        <a:prstGeom prst="rect">
          <a:avLst/>
        </a:prstGeom>
      </xdr:spPr>
    </xdr:pic>
    <xdr:clientData/>
  </xdr:twoCellAnchor>
  <xdr:twoCellAnchor editAs="oneCell">
    <xdr:from>
      <xdr:col>47</xdr:col>
      <xdr:colOff>1063625</xdr:colOff>
      <xdr:row>46</xdr:row>
      <xdr:rowOff>1002992</xdr:rowOff>
    </xdr:from>
    <xdr:to>
      <xdr:col>47</xdr:col>
      <xdr:colOff>5016500</xdr:colOff>
      <xdr:row>46</xdr:row>
      <xdr:rowOff>2714042</xdr:rowOff>
    </xdr:to>
    <xdr:pic>
      <xdr:nvPicPr>
        <xdr:cNvPr id="10" name="Imagen 9">
          <a:extLst>
            <a:ext uri="{FF2B5EF4-FFF2-40B4-BE49-F238E27FC236}">
              <a16:creationId xmlns:a16="http://schemas.microsoft.com/office/drawing/2014/main" id="{8907CC6B-A9F5-661E-30EA-B06F4A4B49F1}"/>
            </a:ext>
          </a:extLst>
        </xdr:cNvPr>
        <xdr:cNvPicPr>
          <a:picLocks noChangeAspect="1"/>
        </xdr:cNvPicPr>
      </xdr:nvPicPr>
      <xdr:blipFill>
        <a:blip xmlns:r="http://schemas.openxmlformats.org/officeDocument/2006/relationships" r:embed="rId10"/>
        <a:stretch>
          <a:fillRect/>
        </a:stretch>
      </xdr:blipFill>
      <xdr:spPr>
        <a:xfrm>
          <a:off x="34210625" y="65630117"/>
          <a:ext cx="3952875" cy="1711050"/>
        </a:xfrm>
        <a:prstGeom prst="rect">
          <a:avLst/>
        </a:prstGeom>
      </xdr:spPr>
    </xdr:pic>
    <xdr:clientData/>
  </xdr:twoCellAnchor>
  <xdr:twoCellAnchor editAs="oneCell">
    <xdr:from>
      <xdr:col>47</xdr:col>
      <xdr:colOff>947265</xdr:colOff>
      <xdr:row>52</xdr:row>
      <xdr:rowOff>1111250</xdr:rowOff>
    </xdr:from>
    <xdr:to>
      <xdr:col>47</xdr:col>
      <xdr:colOff>4863375</xdr:colOff>
      <xdr:row>52</xdr:row>
      <xdr:rowOff>4114244</xdr:rowOff>
    </xdr:to>
    <xdr:pic>
      <xdr:nvPicPr>
        <xdr:cNvPr id="11" name="Imagen 10">
          <a:extLst>
            <a:ext uri="{FF2B5EF4-FFF2-40B4-BE49-F238E27FC236}">
              <a16:creationId xmlns:a16="http://schemas.microsoft.com/office/drawing/2014/main" id="{C2502C9B-A6B5-8FFA-0B51-E0B2095B6029}"/>
            </a:ext>
          </a:extLst>
        </xdr:cNvPr>
        <xdr:cNvPicPr>
          <a:picLocks noChangeAspect="1"/>
        </xdr:cNvPicPr>
      </xdr:nvPicPr>
      <xdr:blipFill>
        <a:blip xmlns:r="http://schemas.openxmlformats.org/officeDocument/2006/relationships" r:embed="rId11"/>
        <a:stretch>
          <a:fillRect/>
        </a:stretch>
      </xdr:blipFill>
      <xdr:spPr>
        <a:xfrm>
          <a:off x="34094265" y="88455500"/>
          <a:ext cx="3916110" cy="3002994"/>
        </a:xfrm>
        <a:prstGeom prst="rect">
          <a:avLst/>
        </a:prstGeom>
      </xdr:spPr>
    </xdr:pic>
    <xdr:clientData/>
  </xdr:twoCellAnchor>
  <xdr:twoCellAnchor editAs="oneCell">
    <xdr:from>
      <xdr:col>47</xdr:col>
      <xdr:colOff>245789</xdr:colOff>
      <xdr:row>54</xdr:row>
      <xdr:rowOff>1222375</xdr:rowOff>
    </xdr:from>
    <xdr:to>
      <xdr:col>47</xdr:col>
      <xdr:colOff>5603874</xdr:colOff>
      <xdr:row>54</xdr:row>
      <xdr:rowOff>4111625</xdr:rowOff>
    </xdr:to>
    <xdr:pic>
      <xdr:nvPicPr>
        <xdr:cNvPr id="12" name="Imagen 11">
          <a:extLst>
            <a:ext uri="{FF2B5EF4-FFF2-40B4-BE49-F238E27FC236}">
              <a16:creationId xmlns:a16="http://schemas.microsoft.com/office/drawing/2014/main" id="{5DD8C2C7-D2FA-3AD6-E072-4A320CE61378}"/>
            </a:ext>
          </a:extLst>
        </xdr:cNvPr>
        <xdr:cNvPicPr>
          <a:picLocks noChangeAspect="1"/>
        </xdr:cNvPicPr>
      </xdr:nvPicPr>
      <xdr:blipFill>
        <a:blip xmlns:r="http://schemas.openxmlformats.org/officeDocument/2006/relationships" r:embed="rId12"/>
        <a:stretch>
          <a:fillRect/>
        </a:stretch>
      </xdr:blipFill>
      <xdr:spPr>
        <a:xfrm>
          <a:off x="33392789" y="93487875"/>
          <a:ext cx="5358085" cy="2889250"/>
        </a:xfrm>
        <a:prstGeom prst="rect">
          <a:avLst/>
        </a:prstGeom>
      </xdr:spPr>
    </xdr:pic>
    <xdr:clientData/>
  </xdr:twoCellAnchor>
  <xdr:twoCellAnchor editAs="oneCell">
    <xdr:from>
      <xdr:col>47</xdr:col>
      <xdr:colOff>1836885</xdr:colOff>
      <xdr:row>60</xdr:row>
      <xdr:rowOff>698500</xdr:rowOff>
    </xdr:from>
    <xdr:to>
      <xdr:col>47</xdr:col>
      <xdr:colOff>5145929</xdr:colOff>
      <xdr:row>60</xdr:row>
      <xdr:rowOff>2501201</xdr:rowOff>
    </xdr:to>
    <xdr:pic>
      <xdr:nvPicPr>
        <xdr:cNvPr id="14" name="Imagen 13">
          <a:extLst>
            <a:ext uri="{FF2B5EF4-FFF2-40B4-BE49-F238E27FC236}">
              <a16:creationId xmlns:a16="http://schemas.microsoft.com/office/drawing/2014/main" id="{884F01C7-F1A7-8E76-1011-03F12B295744}"/>
            </a:ext>
          </a:extLst>
        </xdr:cNvPr>
        <xdr:cNvPicPr>
          <a:picLocks noChangeAspect="1"/>
        </xdr:cNvPicPr>
      </xdr:nvPicPr>
      <xdr:blipFill>
        <a:blip xmlns:r="http://schemas.openxmlformats.org/officeDocument/2006/relationships" r:embed="rId13"/>
        <a:stretch>
          <a:fillRect/>
        </a:stretch>
      </xdr:blipFill>
      <xdr:spPr>
        <a:xfrm>
          <a:off x="34983885" y="108775500"/>
          <a:ext cx="3309044" cy="1802701"/>
        </a:xfrm>
        <a:prstGeom prst="rect">
          <a:avLst/>
        </a:prstGeom>
      </xdr:spPr>
    </xdr:pic>
    <xdr:clientData/>
  </xdr:twoCellAnchor>
  <xdr:twoCellAnchor editAs="oneCell">
    <xdr:from>
      <xdr:col>47</xdr:col>
      <xdr:colOff>330925</xdr:colOff>
      <xdr:row>89</xdr:row>
      <xdr:rowOff>1174750</xdr:rowOff>
    </xdr:from>
    <xdr:to>
      <xdr:col>47</xdr:col>
      <xdr:colOff>4917357</xdr:colOff>
      <xdr:row>89</xdr:row>
      <xdr:rowOff>4540250</xdr:rowOff>
    </xdr:to>
    <xdr:pic>
      <xdr:nvPicPr>
        <xdr:cNvPr id="18" name="Imagen 17">
          <a:extLst>
            <a:ext uri="{FF2B5EF4-FFF2-40B4-BE49-F238E27FC236}">
              <a16:creationId xmlns:a16="http://schemas.microsoft.com/office/drawing/2014/main" id="{E1DB0081-C808-2F4A-933A-974D9418FAF6}"/>
            </a:ext>
          </a:extLst>
        </xdr:cNvPr>
        <xdr:cNvPicPr>
          <a:picLocks noChangeAspect="1"/>
        </xdr:cNvPicPr>
      </xdr:nvPicPr>
      <xdr:blipFill>
        <a:blip xmlns:r="http://schemas.openxmlformats.org/officeDocument/2006/relationships" r:embed="rId14"/>
        <a:stretch>
          <a:fillRect/>
        </a:stretch>
      </xdr:blipFill>
      <xdr:spPr>
        <a:xfrm>
          <a:off x="33477925" y="140970000"/>
          <a:ext cx="4586432" cy="3365500"/>
        </a:xfrm>
        <a:prstGeom prst="rect">
          <a:avLst/>
        </a:prstGeom>
      </xdr:spPr>
    </xdr:pic>
    <xdr:clientData/>
  </xdr:twoCellAnchor>
  <xdr:twoCellAnchor editAs="oneCell">
    <xdr:from>
      <xdr:col>47</xdr:col>
      <xdr:colOff>1666875</xdr:colOff>
      <xdr:row>124</xdr:row>
      <xdr:rowOff>650875</xdr:rowOff>
    </xdr:from>
    <xdr:to>
      <xdr:col>47</xdr:col>
      <xdr:colOff>5680006</xdr:colOff>
      <xdr:row>124</xdr:row>
      <xdr:rowOff>2644411</xdr:rowOff>
    </xdr:to>
    <xdr:pic>
      <xdr:nvPicPr>
        <xdr:cNvPr id="25" name="Imagen 24">
          <a:extLst>
            <a:ext uri="{FF2B5EF4-FFF2-40B4-BE49-F238E27FC236}">
              <a16:creationId xmlns:a16="http://schemas.microsoft.com/office/drawing/2014/main" id="{D5C05DEF-FA5B-4D0D-9231-9D58DB30D8BE}"/>
            </a:ext>
          </a:extLst>
        </xdr:cNvPr>
        <xdr:cNvPicPr>
          <a:picLocks noChangeAspect="1"/>
        </xdr:cNvPicPr>
      </xdr:nvPicPr>
      <xdr:blipFill>
        <a:blip xmlns:r="http://schemas.openxmlformats.org/officeDocument/2006/relationships" r:embed="rId9"/>
        <a:stretch>
          <a:fillRect/>
        </a:stretch>
      </xdr:blipFill>
      <xdr:spPr>
        <a:xfrm>
          <a:off x="34813875" y="172497750"/>
          <a:ext cx="4013131" cy="1993536"/>
        </a:xfrm>
        <a:prstGeom prst="rect">
          <a:avLst/>
        </a:prstGeom>
      </xdr:spPr>
    </xdr:pic>
    <xdr:clientData/>
  </xdr:twoCellAnchor>
  <xdr:twoCellAnchor editAs="oneCell">
    <xdr:from>
      <xdr:col>47</xdr:col>
      <xdr:colOff>0</xdr:colOff>
      <xdr:row>127</xdr:row>
      <xdr:rowOff>95250</xdr:rowOff>
    </xdr:from>
    <xdr:to>
      <xdr:col>47</xdr:col>
      <xdr:colOff>4714875</xdr:colOff>
      <xdr:row>127</xdr:row>
      <xdr:rowOff>2196559</xdr:rowOff>
    </xdr:to>
    <xdr:pic>
      <xdr:nvPicPr>
        <xdr:cNvPr id="26" name="Imagen 25">
          <a:extLst>
            <a:ext uri="{FF2B5EF4-FFF2-40B4-BE49-F238E27FC236}">
              <a16:creationId xmlns:a16="http://schemas.microsoft.com/office/drawing/2014/main" id="{B1772AF3-DA52-14B5-AA65-CA03A61D113D}"/>
            </a:ext>
          </a:extLst>
        </xdr:cNvPr>
        <xdr:cNvPicPr>
          <a:picLocks noChangeAspect="1"/>
        </xdr:cNvPicPr>
      </xdr:nvPicPr>
      <xdr:blipFill>
        <a:blip xmlns:r="http://schemas.openxmlformats.org/officeDocument/2006/relationships" r:embed="rId15"/>
        <a:stretch>
          <a:fillRect/>
        </a:stretch>
      </xdr:blipFill>
      <xdr:spPr>
        <a:xfrm>
          <a:off x="33147000" y="175942625"/>
          <a:ext cx="4714875" cy="2101309"/>
        </a:xfrm>
        <a:prstGeom prst="rect">
          <a:avLst/>
        </a:prstGeom>
      </xdr:spPr>
    </xdr:pic>
    <xdr:clientData/>
  </xdr:twoCellAnchor>
  <xdr:twoCellAnchor editAs="oneCell">
    <xdr:from>
      <xdr:col>47</xdr:col>
      <xdr:colOff>523875</xdr:colOff>
      <xdr:row>128</xdr:row>
      <xdr:rowOff>1285876</xdr:rowOff>
    </xdr:from>
    <xdr:to>
      <xdr:col>47</xdr:col>
      <xdr:colOff>4860143</xdr:colOff>
      <xdr:row>128</xdr:row>
      <xdr:rowOff>3381376</xdr:rowOff>
    </xdr:to>
    <xdr:pic>
      <xdr:nvPicPr>
        <xdr:cNvPr id="27" name="Imagen 26">
          <a:extLst>
            <a:ext uri="{FF2B5EF4-FFF2-40B4-BE49-F238E27FC236}">
              <a16:creationId xmlns:a16="http://schemas.microsoft.com/office/drawing/2014/main" id="{A81BC89F-B75F-58B1-63E5-DCBC7DC173D1}"/>
            </a:ext>
          </a:extLst>
        </xdr:cNvPr>
        <xdr:cNvPicPr>
          <a:picLocks noChangeAspect="1"/>
        </xdr:cNvPicPr>
      </xdr:nvPicPr>
      <xdr:blipFill>
        <a:blip xmlns:r="http://schemas.openxmlformats.org/officeDocument/2006/relationships" r:embed="rId16"/>
        <a:stretch>
          <a:fillRect/>
        </a:stretch>
      </xdr:blipFill>
      <xdr:spPr>
        <a:xfrm>
          <a:off x="33670875" y="180609876"/>
          <a:ext cx="4336268" cy="2095500"/>
        </a:xfrm>
        <a:prstGeom prst="rect">
          <a:avLst/>
        </a:prstGeom>
      </xdr:spPr>
    </xdr:pic>
    <xdr:clientData/>
  </xdr:twoCellAnchor>
  <xdr:twoCellAnchor editAs="oneCell">
    <xdr:from>
      <xdr:col>47</xdr:col>
      <xdr:colOff>396875</xdr:colOff>
      <xdr:row>153</xdr:row>
      <xdr:rowOff>1127126</xdr:rowOff>
    </xdr:from>
    <xdr:to>
      <xdr:col>47</xdr:col>
      <xdr:colOff>5111750</xdr:colOff>
      <xdr:row>153</xdr:row>
      <xdr:rowOff>4270376</xdr:rowOff>
    </xdr:to>
    <xdr:pic>
      <xdr:nvPicPr>
        <xdr:cNvPr id="28" name="Imagen 27">
          <a:extLst>
            <a:ext uri="{FF2B5EF4-FFF2-40B4-BE49-F238E27FC236}">
              <a16:creationId xmlns:a16="http://schemas.microsoft.com/office/drawing/2014/main" id="{CD6B737C-1386-4BA4-A12C-81AC835F0F3A}"/>
            </a:ext>
          </a:extLst>
        </xdr:cNvPr>
        <xdr:cNvPicPr>
          <a:picLocks noChangeAspect="1"/>
        </xdr:cNvPicPr>
      </xdr:nvPicPr>
      <xdr:blipFill>
        <a:blip xmlns:r="http://schemas.openxmlformats.org/officeDocument/2006/relationships" r:embed="rId15"/>
        <a:stretch>
          <a:fillRect/>
        </a:stretch>
      </xdr:blipFill>
      <xdr:spPr>
        <a:xfrm>
          <a:off x="33543875" y="206644876"/>
          <a:ext cx="4714875" cy="3143250"/>
        </a:xfrm>
        <a:prstGeom prst="rect">
          <a:avLst/>
        </a:prstGeom>
      </xdr:spPr>
    </xdr:pic>
    <xdr:clientData/>
  </xdr:twoCellAnchor>
  <xdr:twoCellAnchor editAs="oneCell">
    <xdr:from>
      <xdr:col>47</xdr:col>
      <xdr:colOff>254000</xdr:colOff>
      <xdr:row>166</xdr:row>
      <xdr:rowOff>777875</xdr:rowOff>
    </xdr:from>
    <xdr:to>
      <xdr:col>47</xdr:col>
      <xdr:colOff>5330035</xdr:colOff>
      <xdr:row>166</xdr:row>
      <xdr:rowOff>3460751</xdr:rowOff>
    </xdr:to>
    <xdr:pic>
      <xdr:nvPicPr>
        <xdr:cNvPr id="29" name="Imagen 28">
          <a:extLst>
            <a:ext uri="{FF2B5EF4-FFF2-40B4-BE49-F238E27FC236}">
              <a16:creationId xmlns:a16="http://schemas.microsoft.com/office/drawing/2014/main" id="{C1E49030-8FD1-9BFC-B9ED-10EEDD53654C}"/>
            </a:ext>
          </a:extLst>
        </xdr:cNvPr>
        <xdr:cNvPicPr>
          <a:picLocks noChangeAspect="1"/>
        </xdr:cNvPicPr>
      </xdr:nvPicPr>
      <xdr:blipFill>
        <a:blip xmlns:r="http://schemas.openxmlformats.org/officeDocument/2006/relationships" r:embed="rId17"/>
        <a:stretch>
          <a:fillRect/>
        </a:stretch>
      </xdr:blipFill>
      <xdr:spPr>
        <a:xfrm>
          <a:off x="33401000" y="216487375"/>
          <a:ext cx="5076035" cy="2682876"/>
        </a:xfrm>
        <a:prstGeom prst="rect">
          <a:avLst/>
        </a:prstGeom>
      </xdr:spPr>
    </xdr:pic>
    <xdr:clientData/>
  </xdr:twoCellAnchor>
  <xdr:twoCellAnchor editAs="oneCell">
    <xdr:from>
      <xdr:col>47</xdr:col>
      <xdr:colOff>126999</xdr:colOff>
      <xdr:row>168</xdr:row>
      <xdr:rowOff>932521</xdr:rowOff>
    </xdr:from>
    <xdr:to>
      <xdr:col>47</xdr:col>
      <xdr:colOff>5318124</xdr:colOff>
      <xdr:row>168</xdr:row>
      <xdr:rowOff>3460750</xdr:rowOff>
    </xdr:to>
    <xdr:pic>
      <xdr:nvPicPr>
        <xdr:cNvPr id="30" name="Imagen 29">
          <a:extLst>
            <a:ext uri="{FF2B5EF4-FFF2-40B4-BE49-F238E27FC236}">
              <a16:creationId xmlns:a16="http://schemas.microsoft.com/office/drawing/2014/main" id="{480C61FC-5B03-4256-5DC0-BE189927BEE8}"/>
            </a:ext>
          </a:extLst>
        </xdr:cNvPr>
        <xdr:cNvPicPr>
          <a:picLocks noChangeAspect="1"/>
        </xdr:cNvPicPr>
      </xdr:nvPicPr>
      <xdr:blipFill>
        <a:blip xmlns:r="http://schemas.openxmlformats.org/officeDocument/2006/relationships" r:embed="rId18"/>
        <a:stretch>
          <a:fillRect/>
        </a:stretch>
      </xdr:blipFill>
      <xdr:spPr>
        <a:xfrm>
          <a:off x="33273999" y="221261646"/>
          <a:ext cx="5191125" cy="2528229"/>
        </a:xfrm>
        <a:prstGeom prst="rect">
          <a:avLst/>
        </a:prstGeom>
      </xdr:spPr>
    </xdr:pic>
    <xdr:clientData/>
  </xdr:twoCellAnchor>
  <xdr:twoCellAnchor editAs="oneCell">
    <xdr:from>
      <xdr:col>47</xdr:col>
      <xdr:colOff>31750</xdr:colOff>
      <xdr:row>169</xdr:row>
      <xdr:rowOff>1682751</xdr:rowOff>
    </xdr:from>
    <xdr:to>
      <xdr:col>47</xdr:col>
      <xdr:colOff>5429249</xdr:colOff>
      <xdr:row>169</xdr:row>
      <xdr:rowOff>4889501</xdr:rowOff>
    </xdr:to>
    <xdr:pic>
      <xdr:nvPicPr>
        <xdr:cNvPr id="31" name="Imagen 30">
          <a:extLst>
            <a:ext uri="{FF2B5EF4-FFF2-40B4-BE49-F238E27FC236}">
              <a16:creationId xmlns:a16="http://schemas.microsoft.com/office/drawing/2014/main" id="{36F0EA39-5331-9DBA-C479-9977406AB766}"/>
            </a:ext>
          </a:extLst>
        </xdr:cNvPr>
        <xdr:cNvPicPr>
          <a:picLocks noChangeAspect="1"/>
        </xdr:cNvPicPr>
      </xdr:nvPicPr>
      <xdr:blipFill>
        <a:blip xmlns:r="http://schemas.openxmlformats.org/officeDocument/2006/relationships" r:embed="rId19"/>
        <a:stretch>
          <a:fillRect/>
        </a:stretch>
      </xdr:blipFill>
      <xdr:spPr>
        <a:xfrm>
          <a:off x="33178750" y="225853626"/>
          <a:ext cx="5397499" cy="3206750"/>
        </a:xfrm>
        <a:prstGeom prst="rect">
          <a:avLst/>
        </a:prstGeom>
      </xdr:spPr>
    </xdr:pic>
    <xdr:clientData/>
  </xdr:twoCellAnchor>
  <xdr:twoCellAnchor editAs="oneCell">
    <xdr:from>
      <xdr:col>47</xdr:col>
      <xdr:colOff>285370</xdr:colOff>
      <xdr:row>211</xdr:row>
      <xdr:rowOff>968375</xdr:rowOff>
    </xdr:from>
    <xdr:to>
      <xdr:col>47</xdr:col>
      <xdr:colOff>5361713</xdr:colOff>
      <xdr:row>211</xdr:row>
      <xdr:rowOff>4476751</xdr:rowOff>
    </xdr:to>
    <xdr:pic>
      <xdr:nvPicPr>
        <xdr:cNvPr id="32" name="Imagen 31">
          <a:extLst>
            <a:ext uri="{FF2B5EF4-FFF2-40B4-BE49-F238E27FC236}">
              <a16:creationId xmlns:a16="http://schemas.microsoft.com/office/drawing/2014/main" id="{8DBA624F-2522-6F17-FEA1-FD0879CF2807}"/>
            </a:ext>
          </a:extLst>
        </xdr:cNvPr>
        <xdr:cNvPicPr>
          <a:picLocks noChangeAspect="1"/>
        </xdr:cNvPicPr>
      </xdr:nvPicPr>
      <xdr:blipFill>
        <a:blip xmlns:r="http://schemas.openxmlformats.org/officeDocument/2006/relationships" r:embed="rId20"/>
        <a:stretch>
          <a:fillRect/>
        </a:stretch>
      </xdr:blipFill>
      <xdr:spPr>
        <a:xfrm>
          <a:off x="33432370" y="265430000"/>
          <a:ext cx="5076343" cy="3508376"/>
        </a:xfrm>
        <a:prstGeom prst="rect">
          <a:avLst/>
        </a:prstGeom>
      </xdr:spPr>
    </xdr:pic>
    <xdr:clientData/>
  </xdr:twoCellAnchor>
  <xdr:twoCellAnchor editAs="oneCell">
    <xdr:from>
      <xdr:col>47</xdr:col>
      <xdr:colOff>1547449</xdr:colOff>
      <xdr:row>228</xdr:row>
      <xdr:rowOff>650875</xdr:rowOff>
    </xdr:from>
    <xdr:to>
      <xdr:col>47</xdr:col>
      <xdr:colOff>5732470</xdr:colOff>
      <xdr:row>228</xdr:row>
      <xdr:rowOff>2647196</xdr:rowOff>
    </xdr:to>
    <xdr:pic>
      <xdr:nvPicPr>
        <xdr:cNvPr id="34" name="Imagen 33">
          <a:extLst>
            <a:ext uri="{FF2B5EF4-FFF2-40B4-BE49-F238E27FC236}">
              <a16:creationId xmlns:a16="http://schemas.microsoft.com/office/drawing/2014/main" id="{C15B77D9-14C9-6299-A640-523C159BCC81}"/>
            </a:ext>
          </a:extLst>
        </xdr:cNvPr>
        <xdr:cNvPicPr>
          <a:picLocks noChangeAspect="1"/>
        </xdr:cNvPicPr>
      </xdr:nvPicPr>
      <xdr:blipFill>
        <a:blip xmlns:r="http://schemas.openxmlformats.org/officeDocument/2006/relationships" r:embed="rId21"/>
        <a:stretch>
          <a:fillRect/>
        </a:stretch>
      </xdr:blipFill>
      <xdr:spPr>
        <a:xfrm>
          <a:off x="34694449" y="281400250"/>
          <a:ext cx="4185021" cy="1996321"/>
        </a:xfrm>
        <a:prstGeom prst="rect">
          <a:avLst/>
        </a:prstGeom>
      </xdr:spPr>
    </xdr:pic>
    <xdr:clientData/>
  </xdr:twoCellAnchor>
  <xdr:twoCellAnchor editAs="oneCell">
    <xdr:from>
      <xdr:col>47</xdr:col>
      <xdr:colOff>80266</xdr:colOff>
      <xdr:row>261</xdr:row>
      <xdr:rowOff>1206499</xdr:rowOff>
    </xdr:from>
    <xdr:to>
      <xdr:col>47</xdr:col>
      <xdr:colOff>5476876</xdr:colOff>
      <xdr:row>261</xdr:row>
      <xdr:rowOff>4270374</xdr:rowOff>
    </xdr:to>
    <xdr:pic>
      <xdr:nvPicPr>
        <xdr:cNvPr id="35" name="Imagen 34">
          <a:extLst>
            <a:ext uri="{FF2B5EF4-FFF2-40B4-BE49-F238E27FC236}">
              <a16:creationId xmlns:a16="http://schemas.microsoft.com/office/drawing/2014/main" id="{9419BA62-967B-C7E0-19EB-D6CE96AD822F}"/>
            </a:ext>
          </a:extLst>
        </xdr:cNvPr>
        <xdr:cNvPicPr>
          <a:picLocks noChangeAspect="1"/>
        </xdr:cNvPicPr>
      </xdr:nvPicPr>
      <xdr:blipFill>
        <a:blip xmlns:r="http://schemas.openxmlformats.org/officeDocument/2006/relationships" r:embed="rId22"/>
        <a:stretch>
          <a:fillRect/>
        </a:stretch>
      </xdr:blipFill>
      <xdr:spPr>
        <a:xfrm>
          <a:off x="33227266" y="322151374"/>
          <a:ext cx="5396610" cy="306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342900</xdr:colOff>
      <xdr:row>3</xdr:row>
      <xdr:rowOff>76200</xdr:rowOff>
    </xdr:from>
    <xdr:to>
      <xdr:col>18</xdr:col>
      <xdr:colOff>400050</xdr:colOff>
      <xdr:row>37</xdr:row>
      <xdr:rowOff>94438</xdr:rowOff>
    </xdr:to>
    <xdr:pic>
      <xdr:nvPicPr>
        <xdr:cNvPr id="2" name="Imagen 1">
          <a:extLst>
            <a:ext uri="{FF2B5EF4-FFF2-40B4-BE49-F238E27FC236}">
              <a16:creationId xmlns:a16="http://schemas.microsoft.com/office/drawing/2014/main" id="{AC66B6AE-DB8E-42E3-B2CE-3800B71D5A44}"/>
            </a:ext>
          </a:extLst>
        </xdr:cNvPr>
        <xdr:cNvPicPr>
          <a:picLocks noChangeAspect="1"/>
        </xdr:cNvPicPr>
      </xdr:nvPicPr>
      <xdr:blipFill>
        <a:blip xmlns:r="http://schemas.openxmlformats.org/officeDocument/2006/relationships" r:embed="rId1"/>
        <a:stretch>
          <a:fillRect/>
        </a:stretch>
      </xdr:blipFill>
      <xdr:spPr>
        <a:xfrm>
          <a:off x="619125" y="657225"/>
          <a:ext cx="13011150" cy="64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337775</xdr:colOff>
      <xdr:row>1</xdr:row>
      <xdr:rowOff>134472</xdr:rowOff>
    </xdr:from>
    <xdr:to>
      <xdr:col>3</xdr:col>
      <xdr:colOff>1211034</xdr:colOff>
      <xdr:row>3</xdr:row>
      <xdr:rowOff>491792</xdr:rowOff>
    </xdr:to>
    <xdr:pic>
      <xdr:nvPicPr>
        <xdr:cNvPr id="2" name="Imagen 1">
          <a:extLst>
            <a:ext uri="{FF2B5EF4-FFF2-40B4-BE49-F238E27FC236}">
              <a16:creationId xmlns:a16="http://schemas.microsoft.com/office/drawing/2014/main" id="{5891532F-E74B-4979-9AD4-E49F67C7B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4500" y="286872"/>
          <a:ext cx="1425709" cy="1519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629930</xdr:colOff>
      <xdr:row>2</xdr:row>
      <xdr:rowOff>152320</xdr:rowOff>
    </xdr:from>
    <xdr:to>
      <xdr:col>28</xdr:col>
      <xdr:colOff>269743</xdr:colOff>
      <xdr:row>5</xdr:row>
      <xdr:rowOff>165021</xdr:rowOff>
    </xdr:to>
    <xdr:pic>
      <xdr:nvPicPr>
        <xdr:cNvPr id="3" name="Imagen 2">
          <a:extLst>
            <a:ext uri="{FF2B5EF4-FFF2-40B4-BE49-F238E27FC236}">
              <a16:creationId xmlns:a16="http://schemas.microsoft.com/office/drawing/2014/main" id="{0CDB7A40-C325-4486-A958-3DE5418C3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548955" y="885745"/>
          <a:ext cx="1106663" cy="1327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USER\Mis%20documentos\1.%20Estrategias%20de%20racionalizaci&#243;n%20de%20tr&#225;mites%20H.%20Bosa%20II%20Niv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iesgos/Guia%20de%20Riesgos%20Subred/Matriz%20de%20Riesgos%20Unifica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din12/Desktop/ADMINISTRACION%20DEL%20RIESGO/ARI%20-%202024/1.%20MATRICES%20INSTITUCIONALES%202024/1.%20MATRIZ%20INSTITUCIONAL%20DE%20RIESGOS%20DE%20CORRUPCI&#211;N%2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admdin12\Desktop\2.%20SUBRED%20SUR\1.%20RIESGOS\1.%20MATRICES%20DE%20RIESGOS%20INSTITUCIONALES\Matriz%20institucional%20de%20riesgos%20de%20Corrupci&#243;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admdin12\Desktop\ADMINISTRACION%20DEL%20RIESGO\ARI%20-%202024\1.%20MATRICES%20INSTITUCIONALES%202024\1.%20MATRIZ%20INSTITUCIONAL%20DE%20RIESGOS%20DE%20CORRUPCI&#211;N%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LISTADO TRAMITES"/>
      <sheetName val="ESTRATEGIAS DE RACIONALIZACION"/>
      <sheetName val="CADENA DE TRÁMITES"/>
      <sheetName val="TABLA"/>
      <sheetName val="Listas"/>
      <sheetName val="VALORACIÓN DEL RIESGO"/>
    </sheetNames>
    <sheetDataSet>
      <sheetData sheetId="0"/>
      <sheetData sheetId="1">
        <row r="3">
          <cell r="C3" t="str">
            <v>HOSPITAL BOSA II NIVEL E.S.E</v>
          </cell>
        </row>
      </sheetData>
      <sheetData sheetId="2"/>
      <sheetData sheetId="3"/>
      <sheetData sheetId="4">
        <row r="2">
          <cell r="F2" t="str">
            <v>Cumplimiento D.L/019</v>
          </cell>
          <cell r="G2" t="str">
            <v>Administrativa</v>
          </cell>
          <cell r="I2" t="str">
            <v>Eliminación del trámite</v>
          </cell>
          <cell r="K2" t="str">
            <v>Decreto</v>
          </cell>
          <cell r="T2" t="str">
            <v/>
          </cell>
        </row>
        <row r="3">
          <cell r="F3" t="str">
            <v>Iniciativa de la entidad</v>
          </cell>
          <cell r="G3" t="str">
            <v>Tecnológica</v>
          </cell>
          <cell r="I3" t="str">
            <v>Aumento en horarios y/o puntos de atención</v>
          </cell>
          <cell r="K3" t="str">
            <v>Acuerdo</v>
          </cell>
          <cell r="T3" t="str">
            <v/>
          </cell>
        </row>
        <row r="4">
          <cell r="F4" t="str">
            <v>GRAT</v>
          </cell>
          <cell r="I4" t="str">
            <v>Fusión de trámites</v>
          </cell>
          <cell r="K4" t="str">
            <v>Ordenanza</v>
          </cell>
          <cell r="T4" t="str">
            <v/>
          </cell>
        </row>
        <row r="5">
          <cell r="G5" t="str">
            <v>Administrativa</v>
          </cell>
          <cell r="I5" t="str">
            <v>Reducción de costos operativos en la entidad</v>
          </cell>
          <cell r="K5" t="str">
            <v>Resolución</v>
          </cell>
          <cell r="T5" t="str">
            <v/>
          </cell>
        </row>
        <row r="6">
          <cell r="G6" t="str">
            <v>Tecnológico</v>
          </cell>
          <cell r="I6" t="str">
            <v>Reducción de costos para el usuario</v>
          </cell>
          <cell r="K6" t="str">
            <v>Circular</v>
          </cell>
          <cell r="T6" t="str">
            <v/>
          </cell>
        </row>
        <row r="7">
          <cell r="I7" t="str">
            <v>Reducción de documentos</v>
          </cell>
          <cell r="K7" t="str">
            <v>Acta</v>
          </cell>
          <cell r="T7" t="str">
            <v/>
          </cell>
        </row>
        <row r="8">
          <cell r="I8" t="str">
            <v>Reducción de pasos del usuario</v>
          </cell>
          <cell r="K8" t="str">
            <v>Memorando</v>
          </cell>
          <cell r="T8" t="str">
            <v/>
          </cell>
        </row>
        <row r="9">
          <cell r="I9" t="str">
            <v>Reducción de pasos en procedimientos internos</v>
          </cell>
          <cell r="T9" t="str">
            <v/>
          </cell>
        </row>
        <row r="10">
          <cell r="I10" t="str">
            <v>Reducción de requisitos</v>
          </cell>
          <cell r="T10" t="str">
            <v/>
          </cell>
        </row>
        <row r="11">
          <cell r="I11" t="str">
            <v>Reducción de tiempo de duración  del trámite</v>
          </cell>
          <cell r="T11" t="str">
            <v/>
          </cell>
        </row>
        <row r="12">
          <cell r="I12" t="str">
            <v>Aumento de vigencia del Trámite</v>
          </cell>
          <cell r="T12" t="str">
            <v/>
          </cell>
        </row>
        <row r="13">
          <cell r="I13" t="str">
            <v>Otro</v>
          </cell>
          <cell r="T13" t="str">
            <v/>
          </cell>
        </row>
        <row r="14">
          <cell r="T14" t="str">
            <v/>
          </cell>
        </row>
        <row r="15">
          <cell r="T15" t="str">
            <v/>
          </cell>
        </row>
        <row r="16">
          <cell r="T16" t="str">
            <v/>
          </cell>
        </row>
        <row r="17">
          <cell r="T17" t="str">
            <v/>
          </cell>
        </row>
        <row r="18">
          <cell r="T18" t="str">
            <v/>
          </cell>
        </row>
        <row r="19">
          <cell r="T19" t="str">
            <v/>
          </cell>
        </row>
        <row r="20">
          <cell r="T20" t="str">
            <v/>
          </cell>
        </row>
        <row r="21">
          <cell r="T21" t="str">
            <v/>
          </cell>
        </row>
        <row r="22">
          <cell r="T22" t="str">
            <v/>
          </cell>
        </row>
        <row r="23">
          <cell r="T23" t="str">
            <v/>
          </cell>
        </row>
        <row r="24">
          <cell r="T24" t="str">
            <v/>
          </cell>
        </row>
        <row r="25">
          <cell r="T25" t="str">
            <v/>
          </cell>
        </row>
        <row r="26">
          <cell r="T26" t="str">
            <v/>
          </cell>
        </row>
        <row r="27">
          <cell r="T27" t="str">
            <v/>
          </cell>
        </row>
        <row r="28">
          <cell r="T28" t="str">
            <v/>
          </cell>
        </row>
        <row r="29">
          <cell r="T29" t="str">
            <v/>
          </cell>
        </row>
        <row r="30">
          <cell r="T30" t="str">
            <v/>
          </cell>
        </row>
        <row r="31">
          <cell r="T31" t="str">
            <v/>
          </cell>
        </row>
        <row r="32">
          <cell r="T32" t="str">
            <v/>
          </cell>
        </row>
        <row r="33">
          <cell r="T33" t="str">
            <v/>
          </cell>
        </row>
        <row r="34">
          <cell r="T34" t="str">
            <v/>
          </cell>
        </row>
        <row r="35">
          <cell r="T35" t="str">
            <v/>
          </cell>
        </row>
        <row r="36">
          <cell r="T36" t="str">
            <v/>
          </cell>
        </row>
        <row r="37">
          <cell r="T37" t="str">
            <v/>
          </cell>
        </row>
        <row r="38">
          <cell r="T38" t="str">
            <v/>
          </cell>
        </row>
        <row r="39">
          <cell r="T39" t="str">
            <v/>
          </cell>
        </row>
        <row r="40">
          <cell r="T40" t="str">
            <v/>
          </cell>
        </row>
        <row r="41">
          <cell r="T41" t="str">
            <v/>
          </cell>
        </row>
        <row r="42">
          <cell r="T42" t="str">
            <v/>
          </cell>
        </row>
        <row r="43">
          <cell r="T43" t="str">
            <v/>
          </cell>
        </row>
        <row r="44">
          <cell r="T44" t="str">
            <v/>
          </cell>
        </row>
        <row r="45">
          <cell r="T45" t="str">
            <v/>
          </cell>
        </row>
        <row r="46">
          <cell r="T46" t="str">
            <v/>
          </cell>
        </row>
        <row r="47">
          <cell r="T47" t="str">
            <v/>
          </cell>
        </row>
        <row r="48">
          <cell r="T48" t="str">
            <v/>
          </cell>
        </row>
        <row r="49">
          <cell r="T49" t="str">
            <v/>
          </cell>
        </row>
        <row r="50">
          <cell r="T50" t="str">
            <v/>
          </cell>
        </row>
        <row r="51">
          <cell r="T51" t="str">
            <v/>
          </cell>
        </row>
        <row r="52">
          <cell r="T52" t="str">
            <v/>
          </cell>
        </row>
        <row r="53">
          <cell r="T53" t="str">
            <v/>
          </cell>
        </row>
        <row r="54">
          <cell r="T54" t="str">
            <v/>
          </cell>
        </row>
        <row r="55">
          <cell r="T55" t="str">
            <v/>
          </cell>
        </row>
        <row r="56">
          <cell r="T56" t="str">
            <v/>
          </cell>
        </row>
        <row r="57">
          <cell r="T57" t="str">
            <v/>
          </cell>
        </row>
        <row r="58">
          <cell r="T58" t="str">
            <v/>
          </cell>
        </row>
        <row r="59">
          <cell r="T59" t="str">
            <v/>
          </cell>
        </row>
        <row r="60">
          <cell r="T60" t="str">
            <v/>
          </cell>
        </row>
        <row r="61">
          <cell r="T61" t="str">
            <v/>
          </cell>
        </row>
        <row r="62">
          <cell r="T62" t="str">
            <v/>
          </cell>
        </row>
        <row r="63">
          <cell r="T63" t="str">
            <v/>
          </cell>
        </row>
        <row r="64">
          <cell r="T64" t="str">
            <v/>
          </cell>
        </row>
        <row r="65">
          <cell r="T65" t="str">
            <v/>
          </cell>
        </row>
        <row r="66">
          <cell r="T66" t="str">
            <v/>
          </cell>
        </row>
        <row r="67">
          <cell r="T67" t="str">
            <v/>
          </cell>
        </row>
        <row r="68">
          <cell r="T68" t="str">
            <v/>
          </cell>
        </row>
        <row r="69">
          <cell r="T69" t="str">
            <v/>
          </cell>
        </row>
        <row r="70">
          <cell r="T70" t="str">
            <v/>
          </cell>
        </row>
        <row r="71">
          <cell r="T71" t="str">
            <v/>
          </cell>
        </row>
        <row r="72">
          <cell r="T72" t="str">
            <v/>
          </cell>
        </row>
        <row r="73">
          <cell r="T73" t="str">
            <v/>
          </cell>
        </row>
        <row r="74">
          <cell r="T74" t="str">
            <v/>
          </cell>
        </row>
        <row r="75">
          <cell r="T75" t="str">
            <v/>
          </cell>
        </row>
        <row r="76">
          <cell r="T76" t="str">
            <v/>
          </cell>
        </row>
        <row r="77">
          <cell r="T77" t="str">
            <v/>
          </cell>
        </row>
        <row r="78">
          <cell r="T78" t="str">
            <v/>
          </cell>
        </row>
        <row r="79">
          <cell r="T79" t="str">
            <v/>
          </cell>
        </row>
        <row r="80">
          <cell r="T80" t="str">
            <v/>
          </cell>
        </row>
        <row r="81">
          <cell r="T81" t="str">
            <v/>
          </cell>
        </row>
        <row r="82">
          <cell r="T82" t="str">
            <v/>
          </cell>
        </row>
        <row r="83">
          <cell r="T83" t="str">
            <v/>
          </cell>
        </row>
        <row r="84">
          <cell r="T84" t="str">
            <v/>
          </cell>
        </row>
        <row r="85">
          <cell r="T85" t="str">
            <v/>
          </cell>
        </row>
        <row r="86">
          <cell r="T86" t="str">
            <v/>
          </cell>
        </row>
        <row r="87">
          <cell r="T87" t="str">
            <v/>
          </cell>
        </row>
        <row r="88">
          <cell r="T88" t="str">
            <v/>
          </cell>
        </row>
        <row r="89">
          <cell r="T89" t="str">
            <v/>
          </cell>
        </row>
        <row r="90">
          <cell r="T90" t="str">
            <v/>
          </cell>
        </row>
        <row r="91">
          <cell r="T91" t="str">
            <v/>
          </cell>
        </row>
        <row r="92">
          <cell r="T92" t="str">
            <v/>
          </cell>
        </row>
        <row r="93">
          <cell r="T93" t="str">
            <v/>
          </cell>
        </row>
        <row r="94">
          <cell r="T94" t="str">
            <v/>
          </cell>
        </row>
        <row r="95">
          <cell r="T95" t="str">
            <v/>
          </cell>
        </row>
        <row r="96">
          <cell r="T96" t="str">
            <v/>
          </cell>
        </row>
        <row r="97">
          <cell r="T97" t="str">
            <v/>
          </cell>
        </row>
        <row r="98">
          <cell r="T98" t="str">
            <v/>
          </cell>
        </row>
        <row r="99">
          <cell r="T99" t="str">
            <v/>
          </cell>
        </row>
        <row r="100">
          <cell r="T100" t="str">
            <v/>
          </cell>
        </row>
        <row r="101">
          <cell r="T101" t="str">
            <v/>
          </cell>
        </row>
        <row r="102">
          <cell r="T102" t="str">
            <v/>
          </cell>
        </row>
        <row r="103">
          <cell r="T103" t="str">
            <v/>
          </cell>
        </row>
        <row r="104">
          <cell r="T104" t="str">
            <v/>
          </cell>
        </row>
        <row r="105">
          <cell r="T105" t="str">
            <v/>
          </cell>
        </row>
        <row r="106">
          <cell r="T106" t="str">
            <v/>
          </cell>
        </row>
        <row r="107">
          <cell r="T107" t="str">
            <v/>
          </cell>
        </row>
        <row r="108">
          <cell r="T108" t="str">
            <v/>
          </cell>
        </row>
        <row r="109">
          <cell r="T109" t="str">
            <v/>
          </cell>
        </row>
        <row r="110">
          <cell r="T110" t="str">
            <v/>
          </cell>
        </row>
        <row r="111">
          <cell r="T111" t="str">
            <v/>
          </cell>
        </row>
        <row r="112">
          <cell r="T112" t="str">
            <v/>
          </cell>
        </row>
        <row r="113">
          <cell r="T113" t="str">
            <v/>
          </cell>
        </row>
        <row r="114">
          <cell r="T114" t="str">
            <v/>
          </cell>
        </row>
        <row r="115">
          <cell r="T115" t="str">
            <v/>
          </cell>
        </row>
        <row r="116">
          <cell r="T116" t="str">
            <v/>
          </cell>
        </row>
        <row r="117">
          <cell r="T117" t="str">
            <v/>
          </cell>
        </row>
        <row r="118">
          <cell r="T118" t="str">
            <v/>
          </cell>
        </row>
        <row r="119">
          <cell r="T119" t="str">
            <v/>
          </cell>
        </row>
        <row r="120">
          <cell r="T120" t="str">
            <v/>
          </cell>
        </row>
        <row r="121">
          <cell r="T121" t="str">
            <v/>
          </cell>
        </row>
        <row r="122">
          <cell r="T122" t="str">
            <v/>
          </cell>
        </row>
        <row r="123">
          <cell r="T123" t="str">
            <v/>
          </cell>
        </row>
        <row r="124">
          <cell r="T124" t="str">
            <v/>
          </cell>
        </row>
        <row r="125">
          <cell r="T125" t="str">
            <v/>
          </cell>
        </row>
        <row r="126">
          <cell r="T126" t="str">
            <v/>
          </cell>
        </row>
        <row r="127">
          <cell r="T127" t="str">
            <v/>
          </cell>
        </row>
        <row r="128">
          <cell r="T128" t="str">
            <v/>
          </cell>
        </row>
        <row r="129">
          <cell r="T129" t="str">
            <v/>
          </cell>
        </row>
        <row r="130">
          <cell r="T130" t="str">
            <v/>
          </cell>
        </row>
        <row r="131">
          <cell r="T131" t="str">
            <v/>
          </cell>
        </row>
        <row r="132">
          <cell r="T132" t="str">
            <v/>
          </cell>
        </row>
        <row r="133">
          <cell r="T133" t="str">
            <v/>
          </cell>
        </row>
        <row r="134">
          <cell r="T134" t="str">
            <v/>
          </cell>
        </row>
        <row r="135">
          <cell r="T135" t="str">
            <v/>
          </cell>
        </row>
        <row r="136">
          <cell r="T136" t="str">
            <v/>
          </cell>
        </row>
        <row r="137">
          <cell r="T137" t="str">
            <v/>
          </cell>
        </row>
        <row r="138">
          <cell r="T138" t="str">
            <v/>
          </cell>
        </row>
        <row r="139">
          <cell r="T139" t="str">
            <v/>
          </cell>
        </row>
        <row r="140">
          <cell r="T140" t="str">
            <v/>
          </cell>
        </row>
        <row r="141">
          <cell r="T141" t="str">
            <v/>
          </cell>
        </row>
        <row r="142">
          <cell r="T142" t="str">
            <v/>
          </cell>
        </row>
        <row r="143">
          <cell r="T143" t="str">
            <v/>
          </cell>
        </row>
        <row r="144">
          <cell r="T144" t="str">
            <v/>
          </cell>
        </row>
        <row r="145">
          <cell r="T145" t="str">
            <v/>
          </cell>
        </row>
        <row r="146">
          <cell r="T146" t="str">
            <v/>
          </cell>
        </row>
        <row r="147">
          <cell r="T147" t="str">
            <v/>
          </cell>
        </row>
        <row r="148">
          <cell r="T148" t="str">
            <v/>
          </cell>
        </row>
        <row r="149">
          <cell r="T149" t="str">
            <v/>
          </cell>
        </row>
        <row r="150">
          <cell r="T150" t="str">
            <v/>
          </cell>
        </row>
        <row r="151">
          <cell r="T151" t="str">
            <v/>
          </cell>
        </row>
        <row r="152">
          <cell r="T152" t="str">
            <v/>
          </cell>
        </row>
        <row r="153">
          <cell r="T153" t="str">
            <v/>
          </cell>
        </row>
        <row r="154">
          <cell r="T154" t="str">
            <v/>
          </cell>
        </row>
        <row r="155">
          <cell r="T155" t="str">
            <v/>
          </cell>
        </row>
        <row r="156">
          <cell r="T156" t="str">
            <v/>
          </cell>
        </row>
        <row r="157">
          <cell r="T157" t="str">
            <v/>
          </cell>
        </row>
        <row r="158">
          <cell r="T158" t="str">
            <v/>
          </cell>
        </row>
        <row r="159">
          <cell r="T159" t="str">
            <v/>
          </cell>
        </row>
        <row r="160">
          <cell r="T160" t="str">
            <v/>
          </cell>
        </row>
        <row r="161">
          <cell r="T161" t="str">
            <v/>
          </cell>
        </row>
        <row r="162">
          <cell r="T162" t="str">
            <v/>
          </cell>
        </row>
        <row r="163">
          <cell r="T163" t="str">
            <v/>
          </cell>
        </row>
        <row r="164">
          <cell r="T164" t="str">
            <v/>
          </cell>
        </row>
        <row r="165">
          <cell r="T165" t="str">
            <v/>
          </cell>
        </row>
        <row r="166">
          <cell r="T166" t="str">
            <v/>
          </cell>
        </row>
        <row r="167">
          <cell r="T167" t="str">
            <v/>
          </cell>
        </row>
        <row r="168">
          <cell r="T168" t="str">
            <v/>
          </cell>
        </row>
        <row r="169">
          <cell r="T169" t="str">
            <v/>
          </cell>
        </row>
        <row r="170">
          <cell r="T170" t="str">
            <v/>
          </cell>
        </row>
        <row r="171">
          <cell r="T171" t="str">
            <v/>
          </cell>
        </row>
        <row r="172">
          <cell r="T172" t="str">
            <v/>
          </cell>
        </row>
        <row r="173">
          <cell r="T173" t="str">
            <v/>
          </cell>
        </row>
        <row r="174">
          <cell r="T174" t="str">
            <v/>
          </cell>
        </row>
        <row r="175">
          <cell r="T175" t="str">
            <v/>
          </cell>
        </row>
        <row r="176">
          <cell r="T176" t="str">
            <v/>
          </cell>
        </row>
        <row r="177">
          <cell r="T177" t="str">
            <v/>
          </cell>
        </row>
        <row r="178">
          <cell r="T178" t="str">
            <v/>
          </cell>
        </row>
        <row r="179">
          <cell r="T179" t="str">
            <v/>
          </cell>
        </row>
        <row r="180">
          <cell r="T180" t="str">
            <v/>
          </cell>
        </row>
        <row r="181">
          <cell r="T181" t="str">
            <v/>
          </cell>
        </row>
        <row r="182">
          <cell r="T182" t="str">
            <v/>
          </cell>
        </row>
        <row r="183">
          <cell r="T183" t="str">
            <v/>
          </cell>
        </row>
        <row r="184">
          <cell r="T184" t="str">
            <v/>
          </cell>
        </row>
        <row r="185">
          <cell r="T185" t="str">
            <v/>
          </cell>
        </row>
        <row r="186">
          <cell r="T186" t="str">
            <v/>
          </cell>
        </row>
        <row r="187">
          <cell r="T187" t="str">
            <v/>
          </cell>
        </row>
        <row r="188">
          <cell r="T188" t="str">
            <v/>
          </cell>
        </row>
        <row r="189">
          <cell r="T189" t="str">
            <v/>
          </cell>
        </row>
        <row r="190">
          <cell r="T190" t="str">
            <v/>
          </cell>
        </row>
        <row r="191">
          <cell r="T191" t="str">
            <v/>
          </cell>
        </row>
        <row r="192">
          <cell r="T192" t="str">
            <v/>
          </cell>
        </row>
        <row r="193">
          <cell r="T193" t="str">
            <v>Certificado de Defunción</v>
          </cell>
        </row>
        <row r="194">
          <cell r="T194" t="str">
            <v>Registro Civil de Nacimiento</v>
          </cell>
        </row>
        <row r="195">
          <cell r="T195" t="str">
            <v>Asignación de Citas médicas</v>
          </cell>
        </row>
        <row r="196">
          <cell r="T196" t="str">
            <v/>
          </cell>
        </row>
        <row r="197">
          <cell r="T197" t="str">
            <v/>
          </cell>
        </row>
        <row r="198">
          <cell r="T198" t="str">
            <v/>
          </cell>
        </row>
        <row r="199">
          <cell r="T199" t="str">
            <v/>
          </cell>
        </row>
        <row r="200">
          <cell r="T200" t="str">
            <v/>
          </cell>
        </row>
        <row r="201">
          <cell r="T201" t="str">
            <v/>
          </cell>
        </row>
        <row r="202">
          <cell r="T202" t="str">
            <v/>
          </cell>
        </row>
        <row r="203">
          <cell r="T203" t="str">
            <v/>
          </cell>
        </row>
        <row r="204">
          <cell r="T204" t="str">
            <v/>
          </cell>
        </row>
        <row r="205">
          <cell r="T205" t="str">
            <v/>
          </cell>
        </row>
        <row r="206">
          <cell r="T206" t="str">
            <v/>
          </cell>
        </row>
        <row r="207">
          <cell r="T207" t="str">
            <v/>
          </cell>
        </row>
        <row r="208">
          <cell r="T208" t="str">
            <v/>
          </cell>
        </row>
        <row r="209">
          <cell r="T209" t="str">
            <v/>
          </cell>
        </row>
        <row r="210">
          <cell r="T210" t="str">
            <v/>
          </cell>
        </row>
        <row r="211">
          <cell r="T211" t="str">
            <v/>
          </cell>
        </row>
        <row r="212">
          <cell r="T212" t="str">
            <v/>
          </cell>
        </row>
        <row r="213">
          <cell r="T213" t="str">
            <v/>
          </cell>
        </row>
        <row r="214">
          <cell r="T214" t="str">
            <v/>
          </cell>
        </row>
        <row r="215">
          <cell r="T215" t="str">
            <v/>
          </cell>
        </row>
        <row r="216">
          <cell r="T216" t="str">
            <v/>
          </cell>
        </row>
        <row r="217">
          <cell r="T217" t="str">
            <v/>
          </cell>
        </row>
        <row r="218">
          <cell r="T218" t="str">
            <v/>
          </cell>
        </row>
        <row r="219">
          <cell r="T219" t="str">
            <v/>
          </cell>
        </row>
        <row r="220">
          <cell r="T220" t="str">
            <v/>
          </cell>
        </row>
        <row r="221">
          <cell r="T221" t="str">
            <v/>
          </cell>
        </row>
        <row r="222">
          <cell r="T222" t="str">
            <v/>
          </cell>
        </row>
        <row r="223">
          <cell r="T223" t="str">
            <v/>
          </cell>
        </row>
        <row r="224">
          <cell r="T224" t="str">
            <v/>
          </cell>
        </row>
        <row r="225">
          <cell r="T225" t="str">
            <v/>
          </cell>
        </row>
        <row r="226">
          <cell r="T226" t="str">
            <v/>
          </cell>
        </row>
        <row r="227">
          <cell r="T227" t="str">
            <v/>
          </cell>
        </row>
        <row r="228">
          <cell r="T228" t="str">
            <v/>
          </cell>
        </row>
        <row r="229">
          <cell r="T229" t="str">
            <v/>
          </cell>
        </row>
        <row r="230">
          <cell r="T230" t="str">
            <v/>
          </cell>
        </row>
        <row r="231">
          <cell r="T231" t="str">
            <v/>
          </cell>
        </row>
        <row r="232">
          <cell r="T232" t="str">
            <v/>
          </cell>
        </row>
        <row r="233">
          <cell r="T233" t="str">
            <v/>
          </cell>
        </row>
        <row r="234">
          <cell r="T234" t="str">
            <v/>
          </cell>
        </row>
        <row r="235">
          <cell r="T235" t="str">
            <v/>
          </cell>
        </row>
        <row r="236">
          <cell r="T236" t="str">
            <v/>
          </cell>
        </row>
        <row r="237">
          <cell r="T237" t="str">
            <v/>
          </cell>
        </row>
        <row r="238">
          <cell r="T238" t="str">
            <v/>
          </cell>
        </row>
        <row r="239">
          <cell r="T239" t="str">
            <v/>
          </cell>
        </row>
        <row r="240">
          <cell r="T240" t="str">
            <v/>
          </cell>
        </row>
        <row r="241">
          <cell r="T241" t="str">
            <v/>
          </cell>
        </row>
        <row r="242">
          <cell r="T242" t="str">
            <v/>
          </cell>
        </row>
        <row r="243">
          <cell r="T243" t="str">
            <v/>
          </cell>
        </row>
        <row r="244">
          <cell r="T244" t="str">
            <v/>
          </cell>
        </row>
        <row r="245">
          <cell r="T245" t="str">
            <v/>
          </cell>
        </row>
        <row r="246">
          <cell r="T246" t="str">
            <v/>
          </cell>
        </row>
        <row r="247">
          <cell r="T247" t="str">
            <v/>
          </cell>
        </row>
        <row r="248">
          <cell r="T248" t="str">
            <v/>
          </cell>
        </row>
        <row r="249">
          <cell r="T249" t="str">
            <v/>
          </cell>
        </row>
        <row r="250">
          <cell r="T250" t="str">
            <v/>
          </cell>
        </row>
        <row r="251">
          <cell r="T251" t="str">
            <v/>
          </cell>
        </row>
        <row r="252">
          <cell r="T252" t="str">
            <v/>
          </cell>
        </row>
        <row r="253">
          <cell r="T253" t="str">
            <v/>
          </cell>
        </row>
        <row r="254">
          <cell r="T254" t="str">
            <v/>
          </cell>
        </row>
        <row r="255">
          <cell r="T255" t="str">
            <v/>
          </cell>
        </row>
        <row r="256">
          <cell r="T256" t="str">
            <v/>
          </cell>
        </row>
        <row r="257">
          <cell r="T257" t="str">
            <v/>
          </cell>
        </row>
        <row r="258">
          <cell r="T258" t="str">
            <v/>
          </cell>
        </row>
        <row r="259">
          <cell r="T259" t="str">
            <v/>
          </cell>
        </row>
        <row r="260">
          <cell r="T260" t="str">
            <v/>
          </cell>
        </row>
        <row r="261">
          <cell r="T261" t="str">
            <v/>
          </cell>
        </row>
        <row r="262">
          <cell r="T262" t="str">
            <v/>
          </cell>
        </row>
        <row r="263">
          <cell r="T263" t="str">
            <v/>
          </cell>
        </row>
        <row r="264">
          <cell r="T264" t="str">
            <v/>
          </cell>
        </row>
        <row r="265">
          <cell r="T265" t="str">
            <v/>
          </cell>
        </row>
        <row r="266">
          <cell r="T266" t="str">
            <v/>
          </cell>
        </row>
        <row r="267">
          <cell r="T267" t="str">
            <v/>
          </cell>
        </row>
        <row r="268">
          <cell r="T268" t="str">
            <v/>
          </cell>
        </row>
        <row r="269">
          <cell r="T269" t="str">
            <v/>
          </cell>
        </row>
        <row r="270">
          <cell r="T270" t="str">
            <v/>
          </cell>
        </row>
        <row r="271">
          <cell r="T271" t="str">
            <v/>
          </cell>
        </row>
        <row r="272">
          <cell r="T272" t="str">
            <v/>
          </cell>
        </row>
        <row r="273">
          <cell r="T273" t="str">
            <v/>
          </cell>
        </row>
        <row r="274">
          <cell r="T274" t="str">
            <v/>
          </cell>
        </row>
        <row r="275">
          <cell r="T275" t="str">
            <v/>
          </cell>
        </row>
        <row r="276">
          <cell r="T276" t="str">
            <v/>
          </cell>
        </row>
        <row r="277">
          <cell r="T277" t="str">
            <v/>
          </cell>
        </row>
        <row r="278">
          <cell r="T278" t="str">
            <v/>
          </cell>
        </row>
        <row r="279">
          <cell r="T279" t="str">
            <v/>
          </cell>
        </row>
        <row r="280">
          <cell r="T280" t="str">
            <v/>
          </cell>
        </row>
        <row r="281">
          <cell r="T281" t="str">
            <v/>
          </cell>
        </row>
        <row r="282">
          <cell r="T282" t="str">
            <v/>
          </cell>
        </row>
        <row r="283">
          <cell r="T283" t="str">
            <v/>
          </cell>
        </row>
        <row r="284">
          <cell r="T284" t="str">
            <v/>
          </cell>
        </row>
        <row r="285">
          <cell r="T285" t="str">
            <v/>
          </cell>
        </row>
        <row r="286">
          <cell r="T286" t="str">
            <v/>
          </cell>
        </row>
        <row r="287">
          <cell r="T287" t="str">
            <v/>
          </cell>
        </row>
        <row r="288">
          <cell r="T288" t="str">
            <v/>
          </cell>
        </row>
        <row r="289">
          <cell r="T289" t="str">
            <v/>
          </cell>
        </row>
        <row r="290">
          <cell r="T290" t="str">
            <v/>
          </cell>
        </row>
        <row r="291">
          <cell r="T291" t="str">
            <v/>
          </cell>
        </row>
        <row r="292">
          <cell r="T292" t="str">
            <v/>
          </cell>
        </row>
        <row r="293">
          <cell r="T293" t="str">
            <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MATRIZ DE RIESGOS UNIFICADA"/>
      <sheetName val="ANÁLISIS DEL RIESGO"/>
      <sheetName val="Valoración del Riesgo"/>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STRUCTIVO"/>
      <sheetName val="2. CONTEXTO POR PROCESO DOF (2)"/>
      <sheetName val="PROBABILIDAD - IMPACTO"/>
      <sheetName val="CALIFICACIÓN DE LOS CONTROLES"/>
      <sheetName val="CALIFI DE LOS CONTROL I SEM "/>
      <sheetName val="CALIFI DE LOS CONTROL II SEM "/>
      <sheetName val="4. PROBABILIDAD e IMPACTO"/>
      <sheetName val="5. MAPA DE CALOR"/>
      <sheetName val="3. PROBABILIDAD E IMPACTO C."/>
      <sheetName val="4. ClCLO DE GESTIÓN"/>
      <sheetName val="Listas"/>
    </sheetNames>
    <sheetDataSet>
      <sheetData sheetId="0"/>
      <sheetData sheetId="1"/>
      <sheetData sheetId="2"/>
      <sheetData sheetId="3"/>
      <sheetData sheetId="4"/>
      <sheetData sheetId="5"/>
      <sheetData sheetId="6"/>
      <sheetData sheetId="7"/>
      <sheetData sheetId="8"/>
      <sheetData sheetId="9"/>
      <sheetData sheetId="10">
        <row r="4">
          <cell r="F4">
            <v>1</v>
          </cell>
          <cell r="G4" t="str">
            <v>MUY ALTA 
Se espera que el evento ocurra en la mayoría de las circunstancias.</v>
          </cell>
        </row>
        <row r="5">
          <cell r="F5">
            <v>0.8</v>
          </cell>
          <cell r="G5" t="str">
            <v>ALTA
Es viable que el evento ocurra en la mayoria de las circunstancias.</v>
          </cell>
        </row>
        <row r="6">
          <cell r="F6">
            <v>0.6</v>
          </cell>
          <cell r="G6" t="str">
            <v>MEDIA
El evento podrá ocurrir en algún momento.</v>
          </cell>
        </row>
        <row r="7">
          <cell r="F7">
            <v>0.4</v>
          </cell>
          <cell r="G7" t="str">
            <v>BAJA
El evento puede ocurrir en algún momento.</v>
          </cell>
        </row>
        <row r="8">
          <cell r="F8">
            <v>0.2</v>
          </cell>
          <cell r="G8" t="str">
            <v>MUY BAJA
El evento puede ocurrir solo en circuntancias excepcionales (poco comunes o anormales).</v>
          </cell>
        </row>
        <row r="21">
          <cell r="F21" t="str">
            <v>20%
No se a presentado en los últimos 5 años.</v>
          </cell>
          <cell r="G21">
            <v>0.2</v>
          </cell>
        </row>
        <row r="22">
          <cell r="F22" t="str">
            <v>40%
Al menos 1 vez en los últimos 5 años.</v>
          </cell>
          <cell r="G22">
            <v>0.4</v>
          </cell>
        </row>
        <row r="23">
          <cell r="F23" t="str">
            <v>60%
Al menos 1 vez en los últimos 2 años.</v>
          </cell>
          <cell r="G23">
            <v>0.6</v>
          </cell>
        </row>
        <row r="24">
          <cell r="F24" t="str">
            <v>80%
Al menos 1 vez en el último año.</v>
          </cell>
          <cell r="G24">
            <v>0.8</v>
          </cell>
        </row>
        <row r="25">
          <cell r="F25" t="str">
            <v>100%
Mas de 1 vez al año.</v>
          </cell>
          <cell r="G25">
            <v>1</v>
          </cell>
        </row>
        <row r="30">
          <cell r="F30" t="str">
            <v>CASTROFICO 
100%</v>
          </cell>
          <cell r="G30">
            <v>1</v>
          </cell>
        </row>
        <row r="31">
          <cell r="F31" t="str">
            <v>MAYOR 
80%</v>
          </cell>
          <cell r="G31">
            <v>0.8</v>
          </cell>
        </row>
        <row r="32">
          <cell r="F32" t="str">
            <v>MODERADO 
60%</v>
          </cell>
          <cell r="G32">
            <v>0.6</v>
          </cell>
        </row>
        <row r="33">
          <cell r="F33" t="str">
            <v>MENOR 
40%</v>
          </cell>
          <cell r="G33">
            <v>0.4</v>
          </cell>
        </row>
        <row r="34">
          <cell r="F34" t="str">
            <v>LEVE 
20%</v>
          </cell>
          <cell r="G34">
            <v>0.2</v>
          </cell>
        </row>
        <row r="35">
          <cell r="F35" t="str">
            <v>1 - 5 (CORRUPCIÓN)</v>
          </cell>
          <cell r="G35">
            <v>0.6</v>
          </cell>
        </row>
        <row r="36">
          <cell r="F36" t="str">
            <v>6 - 11 (CORRUPCIÓN)</v>
          </cell>
          <cell r="G36">
            <v>0.8</v>
          </cell>
        </row>
        <row r="37">
          <cell r="F37" t="str">
            <v>12 - 19 (CORRUPCIÓN)</v>
          </cell>
          <cell r="G37">
            <v>1</v>
          </cell>
        </row>
        <row r="114">
          <cell r="E114" t="str">
            <v>R.INHERENTE
25</v>
          </cell>
          <cell r="F114">
            <v>25</v>
          </cell>
          <cell r="G114" t="str">
            <v>R.RESIDUAL
25</v>
          </cell>
          <cell r="H114">
            <v>25</v>
          </cell>
        </row>
        <row r="115">
          <cell r="E115" t="str">
            <v>R.INHERENTE
24</v>
          </cell>
          <cell r="F115">
            <v>24</v>
          </cell>
          <cell r="G115" t="str">
            <v>R.RESIDUAL
24</v>
          </cell>
          <cell r="H115">
            <v>24</v>
          </cell>
        </row>
        <row r="116">
          <cell r="E116" t="str">
            <v>R.INHERENTE
23</v>
          </cell>
          <cell r="F116">
            <v>23</v>
          </cell>
          <cell r="G116" t="str">
            <v>R.RESIDUAL
23</v>
          </cell>
          <cell r="H116">
            <v>23</v>
          </cell>
        </row>
        <row r="117">
          <cell r="E117" t="str">
            <v>R.INHERENTE
22</v>
          </cell>
          <cell r="F117">
            <v>22</v>
          </cell>
          <cell r="G117" t="str">
            <v>R.RESIDUAL
22</v>
          </cell>
          <cell r="H117">
            <v>22</v>
          </cell>
        </row>
        <row r="118">
          <cell r="E118" t="str">
            <v>R.INHERENTE
21</v>
          </cell>
          <cell r="F118">
            <v>21</v>
          </cell>
          <cell r="G118" t="str">
            <v>R.RESIDUAL
21</v>
          </cell>
          <cell r="H118">
            <v>21</v>
          </cell>
        </row>
        <row r="119">
          <cell r="E119" t="str">
            <v>R.INHERENTE
20</v>
          </cell>
          <cell r="F119">
            <v>20</v>
          </cell>
          <cell r="G119" t="str">
            <v>R.RESIDUAL
20</v>
          </cell>
          <cell r="H119">
            <v>20</v>
          </cell>
        </row>
        <row r="120">
          <cell r="E120" t="str">
            <v>R.INHERENTE
19</v>
          </cell>
          <cell r="F120">
            <v>19</v>
          </cell>
          <cell r="G120" t="str">
            <v>R.RESIDUAL
19</v>
          </cell>
          <cell r="H120">
            <v>19</v>
          </cell>
        </row>
        <row r="121">
          <cell r="E121" t="str">
            <v>R.INHERENTE
18</v>
          </cell>
          <cell r="F121">
            <v>18</v>
          </cell>
          <cell r="G121" t="str">
            <v>R.RESIDUAL
18</v>
          </cell>
          <cell r="H121">
            <v>18</v>
          </cell>
        </row>
        <row r="122">
          <cell r="E122" t="str">
            <v>R.INHERENTE
17</v>
          </cell>
          <cell r="F122">
            <v>17</v>
          </cell>
          <cell r="G122" t="str">
            <v>R.RESIDUAL
17</v>
          </cell>
          <cell r="H122">
            <v>17</v>
          </cell>
        </row>
        <row r="123">
          <cell r="E123" t="str">
            <v>R.INHERENTE
16</v>
          </cell>
          <cell r="F123">
            <v>16</v>
          </cell>
          <cell r="G123" t="str">
            <v>R.RESIDUAL
16</v>
          </cell>
          <cell r="H123">
            <v>16</v>
          </cell>
        </row>
        <row r="124">
          <cell r="E124" t="str">
            <v>R.INHERENTE
15</v>
          </cell>
          <cell r="F124">
            <v>15</v>
          </cell>
          <cell r="G124" t="str">
            <v>R.RESIDUAL
15</v>
          </cell>
          <cell r="H124">
            <v>15</v>
          </cell>
        </row>
        <row r="125">
          <cell r="E125" t="str">
            <v>R.INHERENTE
14</v>
          </cell>
          <cell r="F125">
            <v>14</v>
          </cell>
          <cell r="G125" t="str">
            <v>R.RESIDUAL
14</v>
          </cell>
          <cell r="H125">
            <v>14</v>
          </cell>
        </row>
        <row r="126">
          <cell r="E126" t="str">
            <v>R.INHERENTE
13</v>
          </cell>
          <cell r="F126">
            <v>13</v>
          </cell>
          <cell r="G126" t="str">
            <v>R.RESIDUAL
13</v>
          </cell>
          <cell r="H126">
            <v>13</v>
          </cell>
        </row>
        <row r="127">
          <cell r="E127" t="str">
            <v>R.INHERENTE
12</v>
          </cell>
          <cell r="F127">
            <v>12</v>
          </cell>
          <cell r="G127" t="str">
            <v>R.RESIDUAL
12</v>
          </cell>
          <cell r="H127">
            <v>12</v>
          </cell>
        </row>
        <row r="128">
          <cell r="E128" t="str">
            <v>R.INHERENTE
11</v>
          </cell>
          <cell r="F128">
            <v>11</v>
          </cell>
          <cell r="G128" t="str">
            <v>R.RESIDUAL
11</v>
          </cell>
          <cell r="H128">
            <v>11</v>
          </cell>
        </row>
        <row r="129">
          <cell r="E129" t="str">
            <v>R.INHERENTE
10</v>
          </cell>
          <cell r="F129">
            <v>10</v>
          </cell>
          <cell r="G129" t="str">
            <v>R.RESIDUAL
10</v>
          </cell>
          <cell r="H129">
            <v>10</v>
          </cell>
        </row>
        <row r="130">
          <cell r="E130" t="str">
            <v>R.INHERENTE
9</v>
          </cell>
          <cell r="F130">
            <v>9</v>
          </cell>
          <cell r="G130" t="str">
            <v>R.RESIDUAL
9</v>
          </cell>
          <cell r="H130">
            <v>9</v>
          </cell>
        </row>
        <row r="131">
          <cell r="E131" t="str">
            <v>R.INHERENTE
8</v>
          </cell>
          <cell r="F131">
            <v>8</v>
          </cell>
          <cell r="G131" t="str">
            <v>R.RESIDUAL
8</v>
          </cell>
          <cell r="H131">
            <v>8</v>
          </cell>
        </row>
        <row r="132">
          <cell r="E132" t="str">
            <v>R.INHERENTE
7</v>
          </cell>
          <cell r="F132">
            <v>7</v>
          </cell>
          <cell r="G132" t="str">
            <v>R.RESIDUAL
7</v>
          </cell>
          <cell r="H132">
            <v>7</v>
          </cell>
        </row>
        <row r="133">
          <cell r="E133" t="str">
            <v>R.INHERENTE
6</v>
          </cell>
          <cell r="F133">
            <v>6</v>
          </cell>
          <cell r="G133" t="str">
            <v>R.RESIDUAL
6</v>
          </cell>
          <cell r="H133">
            <v>6</v>
          </cell>
        </row>
        <row r="134">
          <cell r="E134" t="str">
            <v>R.INHERENTE
5</v>
          </cell>
          <cell r="F134">
            <v>5</v>
          </cell>
          <cell r="G134" t="str">
            <v>R.RESIDUAL
5</v>
          </cell>
          <cell r="H134">
            <v>5</v>
          </cell>
        </row>
        <row r="135">
          <cell r="E135" t="str">
            <v>R.INHERENTE
4</v>
          </cell>
          <cell r="F135">
            <v>4</v>
          </cell>
          <cell r="G135" t="str">
            <v>R.RESIDUAL
4</v>
          </cell>
          <cell r="H135">
            <v>4</v>
          </cell>
        </row>
        <row r="136">
          <cell r="E136" t="str">
            <v>R.INHERENTE
3</v>
          </cell>
          <cell r="F136">
            <v>3</v>
          </cell>
          <cell r="G136" t="str">
            <v>R.RESIDUAL
3</v>
          </cell>
          <cell r="H136">
            <v>3</v>
          </cell>
        </row>
        <row r="137">
          <cell r="E137" t="str">
            <v>R.INHERENTE
2</v>
          </cell>
          <cell r="F137">
            <v>2</v>
          </cell>
          <cell r="G137" t="str">
            <v>R.RESIDUAL
2</v>
          </cell>
          <cell r="H137">
            <v>2</v>
          </cell>
        </row>
        <row r="138">
          <cell r="E138" t="str">
            <v>R.INHERENTE
1</v>
          </cell>
          <cell r="F138">
            <v>1</v>
          </cell>
          <cell r="G138" t="str">
            <v>R.RESIDUAL
1</v>
          </cell>
          <cell r="H138">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subredsur.gov.co/atencion-y-servicio-a-la-ciudadania/" TargetMode="External"/><Relationship Id="rId13" Type="http://schemas.openxmlformats.org/officeDocument/2006/relationships/hyperlink" Target="https://www.subredsur.gov.co/transparencia/datos-abiertos/" TargetMode="External"/><Relationship Id="rId18" Type="http://schemas.openxmlformats.org/officeDocument/2006/relationships/drawing" Target="../drawings/drawing2.xml"/><Relationship Id="rId3" Type="http://schemas.openxmlformats.org/officeDocument/2006/relationships/hyperlink" Target="https://www.subredsur.gov.co/" TargetMode="External"/><Relationship Id="rId7" Type="http://schemas.openxmlformats.org/officeDocument/2006/relationships/hyperlink" Target="https://www.subredsur.gov.co/calendario-de-participacion-comunitaria-2024/" TargetMode="External"/><Relationship Id="rId12" Type="http://schemas.openxmlformats.org/officeDocument/2006/relationships/hyperlink" Target="https://subredsurgovco-my.sharepoint.com/personal/riesgos_planeacion_subredsur_gov_co/_layouts/15/onedrive.aspx?ct=1715803770049&amp;or=OWA%2DNT%2DMail&amp;cid=6a35435a%2D15a6%2D4ddc%2Dc639%2D4bdaa5ec16be&amp;ga=1&amp;id=%2Fpersonal%2Friesgos%5Fplaneacion%5Fsubredsur%5Fgov%5Fco%2FDocuments%2F16%2E%20PTEP%20%2D%20I%20CUATRIMESTRE%202024%2F1%2E%20ACCESO%20A%20LA%20INFORMACI%C3%93N%20P%C3%9ABLICA%2F3%2E5" TargetMode="External"/><Relationship Id="rId17" Type="http://schemas.openxmlformats.org/officeDocument/2006/relationships/printerSettings" Target="../printerSettings/printerSettings2.bin"/><Relationship Id="rId2" Type="http://schemas.openxmlformats.org/officeDocument/2006/relationships/hyperlink" Target="https://www.subredsur.gov.co/" TargetMode="External"/><Relationship Id="rId16" Type="http://schemas.openxmlformats.org/officeDocument/2006/relationships/hyperlink" Target="https://www.subredsur.gov.co/informe-de-satisfaccion-i-trimestre-2024/Se%20eval&#250;a%20desde%20la%20tercera%20l&#237;nea%20de%20defensa,%20la%20actividad%20del%20componente%20y%20se%20verifican%20los%20soportes%20correspondientes%20al%20cumplimiento%20del%20porcentaje%20de%20la%20meta%20asociada%20al%20producto%20del%20cuatrimestre.%20%20%20Los%20soportes%20reposan%20en%20el%20drive%20establecido%20desde%20desarrollo%20institucional." TargetMode="External"/><Relationship Id="rId1" Type="http://schemas.openxmlformats.org/officeDocument/2006/relationships/hyperlink" Target="https://www.subredsur.gov.co/transparencia/planeacion/informes-gestion-auditoria/rencidion-cuentas-ciudadania/" TargetMode="External"/><Relationship Id="rId6" Type="http://schemas.openxmlformats.org/officeDocument/2006/relationships/hyperlink" Target="https://www.subredsur.gov.co/le-ponemos-el-corazon-jesus-antonio-rodriguez-capitulo-87/" TargetMode="External"/><Relationship Id="rId11" Type="http://schemas.openxmlformats.org/officeDocument/2006/relationships/hyperlink" Target="https://agilsalud.subredsur.gov.co/Account/Login" TargetMode="External"/><Relationship Id="rId5" Type="http://schemas.openxmlformats.org/officeDocument/2006/relationships/hyperlink" Target="https://www.subredsur.gov.co/transparencia/contratacion/" TargetMode="External"/><Relationship Id="rId15" Type="http://schemas.openxmlformats.org/officeDocument/2006/relationships/hyperlink" Target="https://www.subredsur.gov.co/informe-de-rendicion-de-cuentas-2023-3/Se%20eval&#250;a%20desde%20la%20tercera%20l&#237;nea%20de%20defensa,%20la%20actividad%20del%20componente%20y%20se%20verifican%20los%20soportes%20correspondientes%20al%20cumplimiento%20del%20porcentaje%20de%20la%20meta%20asociada%20al%20producto%20del%20cuatrimestre.%20%20%20Los%20soportes%20reposan%20en%20el%20drive%20establecido%20desde%20desarrollo%20institucional." TargetMode="External"/><Relationship Id="rId10" Type="http://schemas.openxmlformats.org/officeDocument/2006/relationships/hyperlink" Target="https://www.subredsur.gov.co/wp-content/uploads/2024/05/Carta_del_trato_digno_Derechos_y_Deberes_traduccion_lenguaje_Wounnan.pdf" TargetMode="External"/><Relationship Id="rId4" Type="http://schemas.openxmlformats.org/officeDocument/2006/relationships/hyperlink" Target="https://www.subredsur.gov.co/transparencia/informacion-entidad/calendario/" TargetMode="External"/><Relationship Id="rId9" Type="http://schemas.openxmlformats.org/officeDocument/2006/relationships/hyperlink" Target="https://www.subredsur.gov.co/wp-content/uploads/2024/05/Carta_del_trato_digno_Derechos_y_Deberes_traduccion_lenguaje_Wounnan.pdf" TargetMode="External"/><Relationship Id="rId14" Type="http://schemas.openxmlformats.org/officeDocument/2006/relationships/hyperlink" Target="https://www.subredsur.gov.co/mapa-del-sitio-web/"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38"/>
  <sheetViews>
    <sheetView showGridLines="0" view="pageBreakPreview" topLeftCell="F1" zoomScale="70" zoomScaleNormal="90" zoomScaleSheetLayoutView="70" workbookViewId="0">
      <selection activeCell="G15" sqref="G15"/>
    </sheetView>
  </sheetViews>
  <sheetFormatPr baseColWidth="10" defaultColWidth="11.42578125" defaultRowHeight="14.25"/>
  <cols>
    <col min="1" max="1" width="23.85546875" style="1" customWidth="1"/>
    <col min="2" max="3" width="39" style="1" customWidth="1"/>
    <col min="4" max="4" width="39" style="2" customWidth="1"/>
    <col min="5" max="5" width="39" style="3" customWidth="1"/>
    <col min="6" max="6" width="39" style="1" customWidth="1"/>
    <col min="7" max="7" width="18.85546875" style="1" customWidth="1"/>
    <col min="8" max="8" width="16.140625" style="1" customWidth="1"/>
    <col min="9" max="9" width="9.140625" style="1" customWidth="1"/>
    <col min="10" max="10" width="8" style="1" customWidth="1"/>
    <col min="11" max="11" width="13.85546875" style="1" customWidth="1"/>
    <col min="12" max="13" width="7.42578125" style="1" customWidth="1"/>
    <col min="14" max="14" width="16.140625" style="1" customWidth="1"/>
    <col min="15" max="15" width="12.5703125" style="1" customWidth="1"/>
    <col min="16" max="16" width="25.85546875" style="1" customWidth="1"/>
    <col min="17" max="17" width="18.5703125" style="1" customWidth="1"/>
    <col min="18" max="18" width="23.42578125" style="1" customWidth="1"/>
    <col min="19" max="16384" width="11.42578125" style="1"/>
  </cols>
  <sheetData>
    <row r="1" spans="1:22" ht="15" thickBot="1">
      <c r="A1" s="45"/>
      <c r="B1" s="46"/>
      <c r="C1" s="46"/>
      <c r="D1" s="47"/>
      <c r="E1" s="48"/>
      <c r="F1" s="49"/>
    </row>
    <row r="2" spans="1:22" ht="34.5" customHeight="1">
      <c r="A2" s="443" t="s">
        <v>0</v>
      </c>
      <c r="B2" s="444"/>
      <c r="C2" s="444"/>
      <c r="D2" s="444"/>
      <c r="E2" s="444"/>
      <c r="F2" s="445"/>
    </row>
    <row r="3" spans="1:22" ht="54.75" customHeight="1">
      <c r="A3" s="112" t="s">
        <v>1</v>
      </c>
      <c r="B3" s="446" t="s">
        <v>2</v>
      </c>
      <c r="C3" s="447"/>
      <c r="D3" s="447"/>
      <c r="E3" s="447"/>
      <c r="F3" s="448"/>
      <c r="G3" s="4"/>
      <c r="H3" s="4"/>
      <c r="I3" s="4"/>
      <c r="J3" s="4"/>
      <c r="K3" s="4"/>
      <c r="L3" s="4"/>
      <c r="M3" s="4"/>
      <c r="N3" s="4"/>
      <c r="O3" s="4"/>
      <c r="P3" s="4"/>
      <c r="Q3" s="4"/>
      <c r="R3" s="4"/>
      <c r="S3" s="4"/>
      <c r="T3" s="4"/>
      <c r="U3" s="4"/>
      <c r="V3" s="4"/>
    </row>
    <row r="4" spans="1:22" ht="20.100000000000001" customHeight="1">
      <c r="A4" s="112" t="s">
        <v>3</v>
      </c>
      <c r="B4" s="449">
        <v>2019</v>
      </c>
      <c r="C4" s="449"/>
      <c r="D4" s="449"/>
      <c r="E4" s="449"/>
      <c r="F4" s="450"/>
      <c r="G4" s="4"/>
      <c r="H4" s="4"/>
      <c r="I4" s="4"/>
      <c r="J4" s="4"/>
      <c r="K4" s="4"/>
      <c r="L4" s="4"/>
      <c r="M4" s="4"/>
      <c r="N4" s="4"/>
      <c r="O4" s="4"/>
      <c r="P4" s="4"/>
      <c r="Q4" s="4"/>
      <c r="R4" s="4"/>
      <c r="S4" s="4"/>
      <c r="T4" s="4"/>
      <c r="U4" s="4"/>
      <c r="V4" s="4"/>
    </row>
    <row r="5" spans="1:22" ht="20.100000000000001" customHeight="1">
      <c r="A5" s="113" t="s">
        <v>4</v>
      </c>
      <c r="B5" s="451">
        <v>43496</v>
      </c>
      <c r="C5" s="451"/>
      <c r="D5" s="451"/>
      <c r="E5" s="451"/>
      <c r="F5" s="452"/>
      <c r="G5" s="4"/>
      <c r="H5" s="4"/>
      <c r="I5" s="4"/>
      <c r="J5" s="4"/>
      <c r="K5" s="4"/>
      <c r="L5" s="4"/>
      <c r="M5" s="4"/>
      <c r="N5" s="4"/>
      <c r="O5" s="4"/>
      <c r="P5" s="4"/>
      <c r="Q5" s="4"/>
      <c r="R5" s="4"/>
      <c r="S5" s="4"/>
      <c r="T5" s="4"/>
      <c r="U5" s="4"/>
      <c r="V5" s="4"/>
    </row>
    <row r="6" spans="1:22" ht="51" customHeight="1">
      <c r="A6" s="113" t="s">
        <v>5</v>
      </c>
      <c r="B6" s="453" t="s">
        <v>6</v>
      </c>
      <c r="C6" s="454"/>
      <c r="D6" s="454"/>
      <c r="E6" s="454"/>
      <c r="F6" s="455"/>
      <c r="G6" s="4"/>
      <c r="H6" s="4"/>
      <c r="I6" s="4"/>
      <c r="J6" s="4"/>
      <c r="K6" s="4"/>
      <c r="L6" s="4"/>
      <c r="M6" s="4"/>
      <c r="N6" s="4"/>
      <c r="O6" s="4"/>
      <c r="P6" s="4"/>
      <c r="Q6" s="4"/>
      <c r="R6" s="4"/>
      <c r="S6" s="4"/>
      <c r="T6" s="4"/>
      <c r="U6" s="4"/>
      <c r="V6" s="4"/>
    </row>
    <row r="7" spans="1:22" ht="149.25" customHeight="1">
      <c r="A7" s="113" t="s">
        <v>7</v>
      </c>
      <c r="B7" s="456" t="s">
        <v>8</v>
      </c>
      <c r="C7" s="457"/>
      <c r="D7" s="457"/>
      <c r="E7" s="457"/>
      <c r="F7" s="458"/>
      <c r="G7" s="4"/>
      <c r="H7" s="4"/>
      <c r="I7" s="4"/>
      <c r="J7" s="4"/>
      <c r="K7" s="4"/>
      <c r="L7" s="4"/>
      <c r="M7" s="4"/>
      <c r="N7" s="4"/>
      <c r="O7" s="4"/>
      <c r="P7" s="4"/>
      <c r="Q7" s="4"/>
      <c r="R7" s="4"/>
      <c r="S7" s="4"/>
      <c r="T7" s="4"/>
      <c r="U7" s="4"/>
      <c r="V7" s="4"/>
    </row>
    <row r="8" spans="1:22" ht="24.95" customHeight="1">
      <c r="A8" s="459" t="s">
        <v>9</v>
      </c>
      <c r="B8" s="460"/>
      <c r="C8" s="460"/>
      <c r="D8" s="460"/>
      <c r="E8" s="460"/>
      <c r="F8" s="461"/>
    </row>
    <row r="9" spans="1:22" ht="35.1" customHeight="1">
      <c r="A9" s="114" t="s">
        <v>10</v>
      </c>
      <c r="B9" s="462" t="s">
        <v>11</v>
      </c>
      <c r="C9" s="463"/>
      <c r="D9" s="463"/>
      <c r="E9" s="463"/>
      <c r="F9" s="464"/>
      <c r="G9" s="4"/>
      <c r="H9" s="4"/>
      <c r="I9" s="4"/>
      <c r="J9" s="4"/>
      <c r="K9" s="4"/>
      <c r="L9" s="4"/>
      <c r="M9" s="4"/>
      <c r="N9" s="4"/>
      <c r="O9" s="4"/>
      <c r="P9" s="4"/>
      <c r="Q9" s="4"/>
      <c r="R9" s="4"/>
      <c r="S9" s="4"/>
      <c r="T9" s="4"/>
      <c r="U9" s="4"/>
      <c r="V9" s="4"/>
    </row>
    <row r="10" spans="1:22" ht="35.1" customHeight="1">
      <c r="A10" s="114" t="s">
        <v>12</v>
      </c>
      <c r="B10" s="465" t="s">
        <v>13</v>
      </c>
      <c r="C10" s="465"/>
      <c r="D10" s="465"/>
      <c r="E10" s="465"/>
      <c r="F10" s="466"/>
      <c r="G10" s="4"/>
      <c r="H10" s="4"/>
      <c r="I10" s="4"/>
      <c r="J10" s="4"/>
      <c r="K10" s="4"/>
      <c r="L10" s="4"/>
      <c r="M10" s="4"/>
      <c r="N10" s="4"/>
      <c r="O10" s="4"/>
      <c r="P10" s="4"/>
      <c r="Q10" s="4"/>
      <c r="R10" s="4"/>
      <c r="S10" s="4"/>
      <c r="T10" s="4"/>
      <c r="U10" s="4"/>
      <c r="V10" s="4"/>
    </row>
    <row r="11" spans="1:22" ht="43.5" customHeight="1">
      <c r="A11" s="115" t="s">
        <v>14</v>
      </c>
      <c r="B11" s="465" t="s">
        <v>15</v>
      </c>
      <c r="C11" s="465"/>
      <c r="D11" s="465"/>
      <c r="E11" s="465"/>
      <c r="F11" s="466"/>
      <c r="G11" s="4"/>
      <c r="H11" s="4"/>
      <c r="I11" s="4"/>
      <c r="J11" s="4"/>
      <c r="K11" s="4"/>
      <c r="L11" s="4"/>
      <c r="M11" s="4"/>
      <c r="N11" s="4"/>
      <c r="O11" s="4"/>
      <c r="P11" s="4"/>
      <c r="Q11" s="4"/>
      <c r="R11" s="4"/>
      <c r="S11" s="4"/>
      <c r="T11" s="4"/>
      <c r="U11" s="4"/>
      <c r="V11" s="4"/>
    </row>
    <row r="12" spans="1:22" ht="35.1" customHeight="1">
      <c r="A12" s="114" t="s">
        <v>5</v>
      </c>
      <c r="B12" s="467" t="s">
        <v>16</v>
      </c>
      <c r="C12" s="468"/>
      <c r="D12" s="468"/>
      <c r="E12" s="468"/>
      <c r="F12" s="469"/>
      <c r="G12" s="4"/>
      <c r="H12" s="4"/>
      <c r="I12" s="4"/>
      <c r="J12" s="4"/>
      <c r="K12" s="4"/>
      <c r="L12" s="4"/>
      <c r="M12" s="4"/>
      <c r="N12" s="4"/>
      <c r="O12" s="4"/>
      <c r="P12" s="4"/>
      <c r="Q12" s="4"/>
      <c r="R12" s="4"/>
      <c r="S12" s="4"/>
      <c r="T12" s="4"/>
      <c r="U12" s="4"/>
      <c r="V12" s="4"/>
    </row>
    <row r="13" spans="1:22" ht="35.1" customHeight="1" thickBot="1">
      <c r="A13" s="116" t="s">
        <v>7</v>
      </c>
      <c r="B13" s="440" t="s">
        <v>17</v>
      </c>
      <c r="C13" s="441"/>
      <c r="D13" s="441"/>
      <c r="E13" s="441"/>
      <c r="F13" s="442"/>
      <c r="G13" s="4"/>
      <c r="H13" s="4"/>
      <c r="I13" s="4"/>
      <c r="J13" s="4"/>
      <c r="K13" s="4"/>
      <c r="L13" s="4"/>
      <c r="M13" s="4"/>
      <c r="N13" s="4"/>
      <c r="O13" s="4"/>
      <c r="P13" s="4"/>
      <c r="Q13" s="4"/>
      <c r="R13" s="4"/>
      <c r="S13" s="4"/>
      <c r="T13" s="4"/>
      <c r="U13" s="4"/>
      <c r="V13" s="4"/>
    </row>
    <row r="14" spans="1:22" ht="15" customHeight="1" thickBot="1">
      <c r="A14" s="5"/>
      <c r="B14" s="6"/>
      <c r="C14" s="7"/>
      <c r="D14" s="7"/>
      <c r="E14" s="7"/>
      <c r="F14" s="7"/>
      <c r="G14" s="4"/>
      <c r="H14" s="4"/>
      <c r="I14" s="4"/>
      <c r="J14" s="4"/>
      <c r="K14" s="4"/>
      <c r="L14" s="4"/>
      <c r="M14" s="4"/>
      <c r="N14" s="4"/>
      <c r="O14" s="4"/>
      <c r="P14" s="4"/>
      <c r="Q14" s="4"/>
      <c r="R14" s="4"/>
      <c r="S14" s="4"/>
      <c r="T14" s="4"/>
      <c r="U14" s="4"/>
      <c r="V14" s="4"/>
    </row>
    <row r="15" spans="1:22" ht="30.75" thickBot="1">
      <c r="A15" s="8" t="s">
        <v>18</v>
      </c>
      <c r="B15" s="9" t="s">
        <v>19</v>
      </c>
      <c r="C15" s="9" t="s">
        <v>20</v>
      </c>
      <c r="D15" s="9" t="s">
        <v>21</v>
      </c>
      <c r="E15" s="9" t="s">
        <v>22</v>
      </c>
      <c r="F15" s="9" t="s">
        <v>23</v>
      </c>
    </row>
    <row r="16" spans="1:22" ht="85.5" customHeight="1">
      <c r="A16" s="98" t="s">
        <v>24</v>
      </c>
      <c r="B16" s="99" t="s">
        <v>25</v>
      </c>
      <c r="C16" s="100" t="s">
        <v>26</v>
      </c>
      <c r="D16" s="100" t="s">
        <v>27</v>
      </c>
      <c r="E16" s="101" t="s">
        <v>28</v>
      </c>
      <c r="F16" s="102" t="s">
        <v>29</v>
      </c>
    </row>
    <row r="17" spans="1:22" ht="111" customHeight="1">
      <c r="A17" s="117" t="s">
        <v>30</v>
      </c>
      <c r="B17" s="118" t="s">
        <v>31</v>
      </c>
      <c r="C17" s="119" t="s">
        <v>32</v>
      </c>
      <c r="D17" s="120" t="s">
        <v>33</v>
      </c>
      <c r="E17" s="121" t="s">
        <v>34</v>
      </c>
      <c r="F17" s="122" t="s">
        <v>35</v>
      </c>
    </row>
    <row r="18" spans="1:22" ht="126.75" customHeight="1">
      <c r="A18" s="470" t="s">
        <v>36</v>
      </c>
      <c r="B18" s="123" t="s">
        <v>37</v>
      </c>
      <c r="C18" s="124" t="s">
        <v>38</v>
      </c>
      <c r="D18" s="124" t="s">
        <v>39</v>
      </c>
      <c r="E18" s="125" t="s">
        <v>40</v>
      </c>
      <c r="F18" s="126" t="s">
        <v>35</v>
      </c>
    </row>
    <row r="19" spans="1:22" ht="109.5" customHeight="1">
      <c r="A19" s="470"/>
      <c r="B19" s="127" t="s">
        <v>41</v>
      </c>
      <c r="C19" s="128" t="s">
        <v>42</v>
      </c>
      <c r="D19" s="129" t="s">
        <v>43</v>
      </c>
      <c r="E19" s="130" t="s">
        <v>44</v>
      </c>
      <c r="F19" s="131" t="s">
        <v>29</v>
      </c>
    </row>
    <row r="20" spans="1:22" ht="141.75" customHeight="1">
      <c r="A20" s="470" t="s">
        <v>45</v>
      </c>
      <c r="B20" s="127" t="s">
        <v>46</v>
      </c>
      <c r="C20" s="128" t="s">
        <v>47</v>
      </c>
      <c r="D20" s="128" t="s">
        <v>48</v>
      </c>
      <c r="E20" s="130" t="s">
        <v>44</v>
      </c>
      <c r="F20" s="131" t="s">
        <v>29</v>
      </c>
    </row>
    <row r="21" spans="1:22" ht="99.75" customHeight="1">
      <c r="A21" s="470"/>
      <c r="B21" s="118" t="s">
        <v>49</v>
      </c>
      <c r="C21" s="119" t="s">
        <v>50</v>
      </c>
      <c r="D21" s="119" t="s">
        <v>51</v>
      </c>
      <c r="E21" s="121" t="s">
        <v>28</v>
      </c>
      <c r="F21" s="132" t="s">
        <v>29</v>
      </c>
    </row>
    <row r="22" spans="1:22" ht="77.25" customHeight="1" thickBot="1">
      <c r="A22" s="10" t="s">
        <v>52</v>
      </c>
      <c r="B22" s="50" t="s">
        <v>53</v>
      </c>
      <c r="C22" s="51" t="s">
        <v>54</v>
      </c>
      <c r="D22" s="51" t="s">
        <v>55</v>
      </c>
      <c r="E22" s="52" t="s">
        <v>56</v>
      </c>
      <c r="F22" s="53" t="s">
        <v>29</v>
      </c>
    </row>
    <row r="23" spans="1:22">
      <c r="G23" s="11"/>
      <c r="H23" s="4"/>
      <c r="I23" s="4"/>
      <c r="J23" s="4"/>
      <c r="K23" s="4"/>
      <c r="L23" s="4"/>
      <c r="M23" s="4"/>
      <c r="N23" s="4"/>
      <c r="O23" s="4"/>
      <c r="P23" s="4"/>
      <c r="Q23" s="4"/>
      <c r="R23" s="4"/>
      <c r="S23" s="4"/>
      <c r="T23" s="4"/>
      <c r="U23" s="4"/>
      <c r="V23" s="4"/>
    </row>
    <row r="24" spans="1:22" ht="15" thickBot="1">
      <c r="G24" s="4"/>
      <c r="H24" s="4"/>
      <c r="I24" s="4"/>
      <c r="J24" s="4"/>
      <c r="K24" s="4"/>
      <c r="L24" s="4"/>
      <c r="M24" s="4"/>
      <c r="N24" s="4"/>
      <c r="O24" s="4"/>
      <c r="P24" s="4"/>
      <c r="Q24" s="4"/>
      <c r="R24" s="4"/>
      <c r="S24" s="4"/>
      <c r="T24" s="4"/>
      <c r="U24" s="4"/>
      <c r="V24" s="4"/>
    </row>
    <row r="25" spans="1:22" ht="16.5" thickBot="1">
      <c r="A25" s="471" t="s">
        <v>0</v>
      </c>
      <c r="B25" s="472"/>
      <c r="C25" s="472"/>
      <c r="D25" s="472"/>
      <c r="E25" s="472"/>
      <c r="F25" s="472"/>
      <c r="G25" s="473"/>
      <c r="H25" s="4"/>
      <c r="I25" s="4"/>
      <c r="J25" s="4"/>
      <c r="K25" s="4"/>
      <c r="L25" s="4"/>
      <c r="M25" s="4"/>
      <c r="N25" s="4"/>
      <c r="O25" s="4"/>
      <c r="P25" s="4"/>
      <c r="Q25" s="4"/>
      <c r="R25" s="4"/>
      <c r="S25" s="4"/>
      <c r="T25" s="4"/>
      <c r="U25" s="4"/>
      <c r="V25" s="4"/>
    </row>
    <row r="26" spans="1:22" ht="55.5" customHeight="1">
      <c r="A26" s="96" t="s">
        <v>1</v>
      </c>
      <c r="B26" s="474" t="s">
        <v>57</v>
      </c>
      <c r="C26" s="475"/>
      <c r="D26" s="475"/>
      <c r="E26" s="475"/>
      <c r="F26" s="475"/>
      <c r="G26" s="476"/>
      <c r="H26" s="4"/>
      <c r="I26" s="4"/>
      <c r="J26" s="4"/>
      <c r="K26" s="4"/>
      <c r="L26" s="4"/>
      <c r="M26" s="4"/>
      <c r="N26" s="4"/>
      <c r="O26" s="4"/>
      <c r="P26" s="4"/>
      <c r="Q26" s="4"/>
      <c r="R26" s="4"/>
      <c r="S26" s="4"/>
      <c r="T26" s="4"/>
      <c r="U26" s="4"/>
      <c r="V26" s="4"/>
    </row>
    <row r="27" spans="1:22" ht="15.75">
      <c r="A27" s="96" t="s">
        <v>3</v>
      </c>
      <c r="B27" s="477">
        <v>2019</v>
      </c>
      <c r="C27" s="478"/>
      <c r="D27" s="478"/>
      <c r="E27" s="478"/>
      <c r="F27" s="478"/>
      <c r="G27" s="479"/>
      <c r="H27" s="4"/>
      <c r="I27" s="4"/>
      <c r="J27" s="4"/>
      <c r="K27" s="4"/>
      <c r="L27" s="4"/>
      <c r="M27" s="4"/>
      <c r="N27" s="4"/>
      <c r="O27" s="4"/>
      <c r="P27" s="4"/>
      <c r="Q27" s="4"/>
      <c r="R27" s="4"/>
      <c r="S27" s="4"/>
      <c r="T27" s="4"/>
      <c r="U27" s="4"/>
      <c r="V27" s="4"/>
    </row>
    <row r="28" spans="1:22" ht="15.75">
      <c r="A28" s="97" t="s">
        <v>4</v>
      </c>
      <c r="B28" s="480">
        <v>43496</v>
      </c>
      <c r="C28" s="481"/>
      <c r="D28" s="481"/>
      <c r="E28" s="481"/>
      <c r="F28" s="481"/>
      <c r="G28" s="482"/>
      <c r="H28" s="4"/>
      <c r="I28" s="4"/>
      <c r="J28" s="4"/>
      <c r="K28" s="4"/>
      <c r="L28" s="4"/>
      <c r="M28" s="4"/>
      <c r="N28" s="4"/>
      <c r="O28" s="4"/>
      <c r="P28" s="4"/>
      <c r="Q28" s="4"/>
      <c r="R28" s="4"/>
      <c r="S28" s="4"/>
      <c r="T28" s="4"/>
      <c r="U28" s="4"/>
      <c r="V28" s="4"/>
    </row>
    <row r="29" spans="1:22" ht="15">
      <c r="A29" s="133" t="s">
        <v>5</v>
      </c>
      <c r="B29" s="483" t="s">
        <v>58</v>
      </c>
      <c r="C29" s="484"/>
      <c r="D29" s="484"/>
      <c r="E29" s="484"/>
      <c r="F29" s="484"/>
      <c r="G29" s="485"/>
      <c r="H29" s="4"/>
      <c r="I29" s="4"/>
      <c r="J29" s="4"/>
      <c r="K29" s="4"/>
      <c r="L29" s="4"/>
      <c r="M29" s="4"/>
      <c r="N29" s="4"/>
      <c r="O29" s="4"/>
      <c r="P29" s="4"/>
      <c r="Q29" s="4"/>
      <c r="R29" s="4"/>
      <c r="S29" s="4"/>
      <c r="T29" s="4"/>
      <c r="U29" s="4"/>
      <c r="V29" s="4"/>
    </row>
    <row r="30" spans="1:22" ht="50.25" customHeight="1" thickBot="1">
      <c r="A30" s="12" t="s">
        <v>7</v>
      </c>
      <c r="B30" s="486" t="s">
        <v>59</v>
      </c>
      <c r="C30" s="487"/>
      <c r="D30" s="487"/>
      <c r="E30" s="487"/>
      <c r="F30" s="487"/>
      <c r="G30" s="488"/>
      <c r="H30" s="4"/>
      <c r="I30" s="4"/>
      <c r="J30" s="4"/>
      <c r="K30" s="4"/>
      <c r="L30" s="4"/>
      <c r="M30" s="4"/>
      <c r="N30" s="4"/>
      <c r="O30" s="4"/>
      <c r="P30" s="4"/>
      <c r="Q30" s="4"/>
      <c r="R30" s="4"/>
      <c r="S30" s="4"/>
      <c r="T30" s="4"/>
      <c r="U30" s="4"/>
      <c r="V30" s="4"/>
    </row>
    <row r="31" spans="1:22" ht="15.75" thickBot="1">
      <c r="A31" s="489" t="s">
        <v>60</v>
      </c>
      <c r="B31" s="490"/>
      <c r="C31" s="490"/>
      <c r="D31" s="490"/>
      <c r="E31" s="490"/>
      <c r="F31" s="490"/>
      <c r="G31" s="491"/>
      <c r="H31" s="4"/>
      <c r="I31" s="4"/>
      <c r="J31" s="4"/>
      <c r="K31" s="4"/>
      <c r="L31" s="4"/>
      <c r="M31" s="4"/>
      <c r="N31" s="4"/>
      <c r="O31" s="4"/>
      <c r="P31" s="4"/>
      <c r="Q31" s="4"/>
      <c r="R31" s="4"/>
      <c r="S31" s="4"/>
      <c r="T31" s="4"/>
      <c r="U31" s="4"/>
      <c r="V31" s="4"/>
    </row>
    <row r="32" spans="1:22" ht="30">
      <c r="A32" s="13" t="s">
        <v>61</v>
      </c>
      <c r="B32" s="492" t="s">
        <v>62</v>
      </c>
      <c r="C32" s="493"/>
      <c r="D32" s="493"/>
      <c r="E32" s="493"/>
      <c r="F32" s="493"/>
      <c r="G32" s="494"/>
      <c r="H32" s="4"/>
      <c r="I32" s="4"/>
      <c r="J32" s="4"/>
      <c r="K32" s="4"/>
      <c r="L32" s="4"/>
      <c r="M32" s="4"/>
      <c r="N32" s="4"/>
      <c r="O32" s="4"/>
      <c r="P32" s="4"/>
      <c r="Q32" s="4"/>
      <c r="R32" s="4"/>
      <c r="S32" s="4"/>
      <c r="T32" s="4"/>
      <c r="U32" s="4"/>
      <c r="V32" s="4"/>
    </row>
    <row r="33" spans="1:22" ht="30">
      <c r="A33" s="133" t="s">
        <v>12</v>
      </c>
      <c r="B33" s="467" t="s">
        <v>63</v>
      </c>
      <c r="C33" s="468"/>
      <c r="D33" s="468"/>
      <c r="E33" s="468"/>
      <c r="F33" s="468"/>
      <c r="G33" s="469"/>
      <c r="H33" s="4"/>
      <c r="I33" s="4"/>
      <c r="J33" s="4"/>
      <c r="K33" s="4"/>
      <c r="L33" s="4"/>
      <c r="M33" s="4"/>
      <c r="N33" s="4"/>
      <c r="O33" s="4"/>
      <c r="P33" s="4"/>
      <c r="Q33" s="4"/>
      <c r="R33" s="4"/>
      <c r="S33" s="4"/>
      <c r="T33" s="4"/>
      <c r="U33" s="4"/>
      <c r="V33" s="4"/>
    </row>
    <row r="34" spans="1:22" ht="45">
      <c r="A34" s="133" t="s">
        <v>14</v>
      </c>
      <c r="B34" s="467" t="s">
        <v>64</v>
      </c>
      <c r="C34" s="468"/>
      <c r="D34" s="468"/>
      <c r="E34" s="468"/>
      <c r="F34" s="468"/>
      <c r="G34" s="469"/>
      <c r="H34" s="4"/>
      <c r="I34" s="4"/>
      <c r="J34" s="4"/>
      <c r="K34" s="4"/>
      <c r="L34" s="4"/>
      <c r="M34" s="4"/>
      <c r="N34" s="4"/>
      <c r="O34" s="4"/>
      <c r="P34" s="4"/>
      <c r="Q34" s="4"/>
      <c r="R34" s="4"/>
      <c r="S34" s="4"/>
      <c r="T34" s="4"/>
      <c r="U34" s="4"/>
      <c r="V34" s="4"/>
    </row>
    <row r="35" spans="1:22" ht="15.75" thickBot="1">
      <c r="A35" s="14" t="s">
        <v>65</v>
      </c>
      <c r="B35" s="495" t="s">
        <v>66</v>
      </c>
      <c r="C35" s="495"/>
      <c r="D35" s="495"/>
      <c r="E35" s="495"/>
      <c r="F35" s="495"/>
      <c r="G35" s="496"/>
      <c r="H35" s="4"/>
      <c r="I35" s="4"/>
      <c r="J35" s="4"/>
      <c r="K35" s="4"/>
      <c r="L35" s="4"/>
      <c r="M35" s="4"/>
      <c r="N35" s="4"/>
      <c r="O35" s="4"/>
      <c r="P35" s="4"/>
      <c r="Q35" s="4"/>
      <c r="R35" s="4"/>
      <c r="S35" s="4"/>
      <c r="T35" s="4"/>
      <c r="U35" s="4"/>
      <c r="V35" s="4"/>
    </row>
    <row r="36" spans="1:22" ht="15" thickBot="1">
      <c r="G36" s="4"/>
      <c r="H36" s="4"/>
      <c r="I36" s="4"/>
      <c r="J36" s="4"/>
      <c r="K36" s="38"/>
      <c r="L36" s="39"/>
      <c r="M36" s="39"/>
      <c r="N36" s="39"/>
      <c r="O36" s="40"/>
      <c r="P36" s="4"/>
      <c r="Q36" s="4"/>
      <c r="R36" s="4"/>
      <c r="S36" s="4"/>
      <c r="T36" s="4"/>
      <c r="U36" s="4"/>
      <c r="V36" s="4"/>
    </row>
    <row r="37" spans="1:22" ht="15.75" customHeight="1" thickBot="1">
      <c r="A37" s="497" t="s">
        <v>67</v>
      </c>
      <c r="B37" s="497"/>
      <c r="C37" s="497"/>
      <c r="D37" s="497"/>
      <c r="E37" s="497"/>
      <c r="F37" s="497" t="s">
        <v>68</v>
      </c>
      <c r="G37" s="497"/>
      <c r="H37" s="497"/>
      <c r="I37" s="497"/>
      <c r="J37" s="498"/>
      <c r="K37" s="499" t="s">
        <v>69</v>
      </c>
      <c r="L37" s="497"/>
      <c r="M37" s="497"/>
      <c r="N37" s="497"/>
      <c r="O37" s="500"/>
      <c r="P37" s="4"/>
      <c r="Q37" s="4"/>
      <c r="R37" s="4"/>
      <c r="S37" s="4"/>
    </row>
    <row r="38" spans="1:22" ht="26.25" thickBot="1">
      <c r="A38" s="15" t="s">
        <v>70</v>
      </c>
      <c r="B38" s="497" t="s">
        <v>71</v>
      </c>
      <c r="C38" s="497"/>
      <c r="D38" s="15" t="s">
        <v>72</v>
      </c>
      <c r="E38" s="15" t="s">
        <v>73</v>
      </c>
      <c r="F38" s="15" t="s">
        <v>74</v>
      </c>
      <c r="G38" s="497" t="s">
        <v>75</v>
      </c>
      <c r="H38" s="497"/>
      <c r="I38" s="497" t="s">
        <v>76</v>
      </c>
      <c r="J38" s="498"/>
      <c r="K38" s="41" t="s">
        <v>77</v>
      </c>
      <c r="L38" s="497" t="s">
        <v>78</v>
      </c>
      <c r="M38" s="497"/>
      <c r="N38" s="15" t="s">
        <v>79</v>
      </c>
      <c r="O38" s="42" t="s">
        <v>80</v>
      </c>
      <c r="P38" s="4"/>
      <c r="Q38" s="4"/>
      <c r="R38" s="4"/>
      <c r="S38" s="4"/>
    </row>
    <row r="39" spans="1:22" ht="51.75" thickBot="1">
      <c r="A39" s="16" t="s">
        <v>81</v>
      </c>
      <c r="B39" s="501" t="s">
        <v>82</v>
      </c>
      <c r="C39" s="501"/>
      <c r="D39" s="54" t="s">
        <v>83</v>
      </c>
      <c r="E39" s="54" t="s">
        <v>84</v>
      </c>
      <c r="F39" s="54" t="s">
        <v>85</v>
      </c>
      <c r="G39" s="501" t="s">
        <v>86</v>
      </c>
      <c r="H39" s="501"/>
      <c r="I39" s="501" t="s">
        <v>87</v>
      </c>
      <c r="J39" s="502"/>
      <c r="K39" s="55" t="s">
        <v>88</v>
      </c>
      <c r="L39" s="503" t="s">
        <v>89</v>
      </c>
      <c r="M39" s="503"/>
      <c r="N39" s="54" t="s">
        <v>90</v>
      </c>
      <c r="O39" s="43" t="s">
        <v>91</v>
      </c>
      <c r="P39" s="4"/>
      <c r="Q39" s="4"/>
      <c r="R39" s="4"/>
      <c r="S39" s="4"/>
    </row>
    <row r="40" spans="1:22" ht="51.75" thickBot="1">
      <c r="A40" s="16" t="s">
        <v>81</v>
      </c>
      <c r="B40" s="501" t="s">
        <v>82</v>
      </c>
      <c r="C40" s="501"/>
      <c r="D40" s="54" t="s">
        <v>83</v>
      </c>
      <c r="E40" s="54" t="s">
        <v>84</v>
      </c>
      <c r="F40" s="54" t="s">
        <v>92</v>
      </c>
      <c r="G40" s="501" t="s">
        <v>93</v>
      </c>
      <c r="H40" s="501"/>
      <c r="I40" s="501" t="s">
        <v>94</v>
      </c>
      <c r="J40" s="502"/>
      <c r="K40" s="55" t="s">
        <v>88</v>
      </c>
      <c r="L40" s="504" t="s">
        <v>89</v>
      </c>
      <c r="M40" s="505"/>
      <c r="N40" s="54" t="s">
        <v>90</v>
      </c>
      <c r="O40" s="43" t="s">
        <v>91</v>
      </c>
      <c r="P40" s="4"/>
      <c r="Q40" s="4"/>
      <c r="R40" s="4"/>
      <c r="S40" s="4"/>
    </row>
    <row r="41" spans="1:22" ht="51.75" thickBot="1">
      <c r="A41" s="16" t="s">
        <v>95</v>
      </c>
      <c r="B41" s="501" t="s">
        <v>96</v>
      </c>
      <c r="C41" s="501"/>
      <c r="D41" s="54" t="s">
        <v>97</v>
      </c>
      <c r="E41" s="54" t="s">
        <v>84</v>
      </c>
      <c r="F41" s="54" t="s">
        <v>98</v>
      </c>
      <c r="G41" s="501" t="s">
        <v>93</v>
      </c>
      <c r="H41" s="501"/>
      <c r="I41" s="501" t="s">
        <v>99</v>
      </c>
      <c r="J41" s="502"/>
      <c r="K41" s="56">
        <v>43739</v>
      </c>
      <c r="L41" s="503" t="s">
        <v>100</v>
      </c>
      <c r="M41" s="503"/>
      <c r="N41" s="54" t="s">
        <v>101</v>
      </c>
      <c r="O41" s="43" t="s">
        <v>91</v>
      </c>
      <c r="P41" s="4"/>
      <c r="Q41" s="4"/>
      <c r="R41" s="4"/>
      <c r="S41" s="4"/>
    </row>
    <row r="42" spans="1:22" ht="64.5" thickBot="1">
      <c r="A42" s="16" t="s">
        <v>81</v>
      </c>
      <c r="B42" s="501" t="s">
        <v>102</v>
      </c>
      <c r="C42" s="501"/>
      <c r="D42" s="54" t="s">
        <v>103</v>
      </c>
      <c r="E42" s="54" t="s">
        <v>84</v>
      </c>
      <c r="F42" s="54" t="s">
        <v>104</v>
      </c>
      <c r="G42" s="501" t="s">
        <v>86</v>
      </c>
      <c r="H42" s="501"/>
      <c r="I42" s="501" t="s">
        <v>87</v>
      </c>
      <c r="J42" s="502"/>
      <c r="K42" s="55" t="s">
        <v>88</v>
      </c>
      <c r="L42" s="503" t="s">
        <v>100</v>
      </c>
      <c r="M42" s="503"/>
      <c r="N42" s="54" t="s">
        <v>105</v>
      </c>
      <c r="O42" s="43" t="s">
        <v>91</v>
      </c>
      <c r="P42" s="4"/>
      <c r="Q42" s="4"/>
      <c r="R42" s="4"/>
      <c r="S42" s="4"/>
    </row>
    <row r="43" spans="1:22" ht="51.75" thickBot="1">
      <c r="A43" s="16" t="s">
        <v>81</v>
      </c>
      <c r="B43" s="501" t="s">
        <v>102</v>
      </c>
      <c r="C43" s="501"/>
      <c r="D43" s="54" t="s">
        <v>103</v>
      </c>
      <c r="E43" s="54" t="s">
        <v>84</v>
      </c>
      <c r="F43" s="54" t="s">
        <v>106</v>
      </c>
      <c r="G43" s="501" t="s">
        <v>93</v>
      </c>
      <c r="H43" s="501"/>
      <c r="I43" s="501" t="s">
        <v>107</v>
      </c>
      <c r="J43" s="502"/>
      <c r="K43" s="57" t="s">
        <v>88</v>
      </c>
      <c r="L43" s="506" t="s">
        <v>100</v>
      </c>
      <c r="M43" s="506"/>
      <c r="N43" s="58" t="s">
        <v>105</v>
      </c>
      <c r="O43" s="44" t="s">
        <v>91</v>
      </c>
      <c r="P43" s="4"/>
      <c r="Q43" s="4"/>
      <c r="R43" s="4"/>
      <c r="S43" s="4"/>
    </row>
    <row r="44" spans="1:22" ht="15" thickBot="1">
      <c r="A44" s="17"/>
      <c r="B44" s="17"/>
      <c r="C44" s="17"/>
      <c r="D44" s="17"/>
      <c r="E44" s="17"/>
      <c r="F44" s="17"/>
      <c r="G44" s="17"/>
      <c r="H44" s="17"/>
      <c r="I44" s="17"/>
      <c r="J44" s="17"/>
      <c r="K44" s="17"/>
      <c r="L44" s="17"/>
      <c r="M44" s="17"/>
      <c r="N44" s="17"/>
      <c r="O44" s="17"/>
      <c r="P44" s="4"/>
      <c r="Q44" s="4"/>
      <c r="R44" s="4"/>
      <c r="S44" s="4"/>
    </row>
    <row r="45" spans="1:22" ht="16.5" thickBot="1">
      <c r="A45" s="471" t="s">
        <v>0</v>
      </c>
      <c r="B45" s="472"/>
      <c r="C45" s="472"/>
      <c r="D45" s="472"/>
      <c r="E45" s="472"/>
      <c r="F45" s="473"/>
      <c r="G45" s="4"/>
      <c r="H45" s="4"/>
      <c r="I45" s="4"/>
      <c r="J45" s="4"/>
      <c r="K45" s="4"/>
      <c r="L45" s="4"/>
      <c r="M45" s="4"/>
      <c r="N45" s="4"/>
      <c r="O45" s="4"/>
      <c r="P45" s="4"/>
    </row>
    <row r="46" spans="1:22" ht="45" customHeight="1">
      <c r="A46" s="18" t="s">
        <v>1</v>
      </c>
      <c r="B46" s="474" t="s">
        <v>2</v>
      </c>
      <c r="C46" s="475"/>
      <c r="D46" s="475"/>
      <c r="E46" s="475"/>
      <c r="F46" s="476"/>
      <c r="G46" s="4"/>
      <c r="H46" s="4"/>
      <c r="I46" s="4"/>
      <c r="J46" s="4"/>
      <c r="K46" s="4"/>
      <c r="L46" s="4"/>
      <c r="M46" s="4"/>
      <c r="N46" s="4"/>
      <c r="O46" s="4"/>
      <c r="P46" s="4"/>
    </row>
    <row r="47" spans="1:22" ht="15.75">
      <c r="A47" s="96" t="s">
        <v>3</v>
      </c>
      <c r="B47" s="477">
        <v>2019</v>
      </c>
      <c r="C47" s="478"/>
      <c r="D47" s="478"/>
      <c r="E47" s="478"/>
      <c r="F47" s="479"/>
      <c r="G47" s="4"/>
      <c r="H47" s="4"/>
      <c r="I47" s="4"/>
      <c r="J47" s="4"/>
      <c r="K47" s="4"/>
      <c r="L47" s="4"/>
      <c r="M47" s="4"/>
      <c r="N47" s="4"/>
      <c r="O47" s="4"/>
      <c r="P47" s="4"/>
    </row>
    <row r="48" spans="1:22" ht="45.75" customHeight="1">
      <c r="A48" s="97" t="s">
        <v>4</v>
      </c>
      <c r="B48" s="509">
        <v>43496</v>
      </c>
      <c r="C48" s="510"/>
      <c r="D48" s="510"/>
      <c r="E48" s="510"/>
      <c r="F48" s="511"/>
      <c r="G48" s="4"/>
      <c r="H48" s="4"/>
      <c r="I48" s="4"/>
      <c r="J48" s="4"/>
      <c r="K48" s="4"/>
      <c r="L48" s="4"/>
      <c r="M48" s="4"/>
      <c r="N48" s="4"/>
      <c r="O48" s="4"/>
      <c r="P48" s="4"/>
    </row>
    <row r="49" spans="1:16" ht="33" customHeight="1">
      <c r="A49" s="97" t="s">
        <v>5</v>
      </c>
      <c r="B49" s="483" t="s">
        <v>58</v>
      </c>
      <c r="C49" s="484"/>
      <c r="D49" s="484"/>
      <c r="E49" s="484"/>
      <c r="F49" s="485"/>
      <c r="G49" s="4"/>
      <c r="H49" s="4"/>
      <c r="I49" s="4"/>
      <c r="J49" s="4"/>
      <c r="K49" s="4"/>
      <c r="L49" s="4"/>
      <c r="M49" s="4"/>
      <c r="N49" s="4"/>
      <c r="O49" s="4"/>
      <c r="P49" s="4"/>
    </row>
    <row r="50" spans="1:16" ht="15.75">
      <c r="A50" s="512" t="s">
        <v>108</v>
      </c>
      <c r="B50" s="513"/>
      <c r="C50" s="513"/>
      <c r="D50" s="513"/>
      <c r="E50" s="513"/>
      <c r="F50" s="514"/>
      <c r="G50" s="4"/>
      <c r="H50" s="4"/>
      <c r="I50" s="4"/>
      <c r="J50" s="4"/>
      <c r="K50" s="4"/>
      <c r="L50" s="4"/>
      <c r="M50" s="4"/>
      <c r="N50" s="4"/>
      <c r="O50" s="4"/>
      <c r="P50" s="4"/>
    </row>
    <row r="51" spans="1:16" ht="30">
      <c r="A51" s="103" t="s">
        <v>61</v>
      </c>
      <c r="B51" s="515" t="s">
        <v>109</v>
      </c>
      <c r="C51" s="516"/>
      <c r="D51" s="516"/>
      <c r="E51" s="516"/>
      <c r="F51" s="517"/>
      <c r="G51" s="4"/>
      <c r="H51" s="4"/>
      <c r="I51" s="4"/>
      <c r="J51" s="4"/>
      <c r="K51" s="4"/>
      <c r="L51" s="4"/>
      <c r="M51" s="4"/>
      <c r="N51" s="4"/>
      <c r="O51" s="4"/>
      <c r="P51" s="4"/>
    </row>
    <row r="52" spans="1:16" ht="30">
      <c r="A52" s="133" t="s">
        <v>12</v>
      </c>
      <c r="B52" s="518" t="s">
        <v>110</v>
      </c>
      <c r="C52" s="519"/>
      <c r="D52" s="519"/>
      <c r="E52" s="519"/>
      <c r="F52" s="520"/>
      <c r="G52" s="4"/>
      <c r="H52" s="4"/>
      <c r="I52" s="4"/>
      <c r="J52" s="4"/>
      <c r="K52" s="4"/>
      <c r="L52" s="4"/>
      <c r="M52" s="4"/>
      <c r="N52" s="4"/>
      <c r="O52" s="4"/>
      <c r="P52" s="4"/>
    </row>
    <row r="53" spans="1:16" ht="45.75" thickBot="1">
      <c r="A53" s="19" t="s">
        <v>14</v>
      </c>
      <c r="B53" s="521" t="s">
        <v>111</v>
      </c>
      <c r="C53" s="522"/>
      <c r="D53" s="522"/>
      <c r="E53" s="522"/>
      <c r="F53" s="523"/>
      <c r="G53" s="4"/>
      <c r="H53" s="4"/>
      <c r="I53" s="4"/>
      <c r="J53" s="4"/>
      <c r="K53" s="4"/>
      <c r="L53" s="4"/>
      <c r="M53" s="4"/>
      <c r="N53" s="4"/>
      <c r="O53" s="4"/>
      <c r="P53" s="4"/>
    </row>
    <row r="54" spans="1:16" ht="15.75" thickBot="1">
      <c r="A54" s="20"/>
      <c r="B54" s="21"/>
      <c r="C54" s="22"/>
      <c r="D54" s="22"/>
      <c r="E54" s="22"/>
      <c r="F54" s="22"/>
      <c r="G54" s="4"/>
      <c r="H54" s="4"/>
      <c r="I54" s="4"/>
      <c r="J54" s="4"/>
      <c r="K54" s="4"/>
      <c r="L54" s="4"/>
      <c r="M54" s="4"/>
      <c r="N54" s="4"/>
      <c r="O54" s="4"/>
      <c r="P54" s="4"/>
    </row>
    <row r="55" spans="1:16" ht="31.5">
      <c r="A55" s="23" t="s">
        <v>112</v>
      </c>
      <c r="B55" s="524" t="s">
        <v>19</v>
      </c>
      <c r="C55" s="524"/>
      <c r="D55" s="24" t="s">
        <v>21</v>
      </c>
      <c r="E55" s="25" t="s">
        <v>79</v>
      </c>
      <c r="F55" s="134" t="s">
        <v>23</v>
      </c>
      <c r="G55" s="4"/>
      <c r="H55" s="4"/>
      <c r="I55" s="4"/>
      <c r="J55" s="4"/>
      <c r="K55" s="4"/>
      <c r="L55" s="4"/>
      <c r="M55" s="4"/>
      <c r="N55" s="4"/>
      <c r="O55" s="4"/>
      <c r="P55" s="4"/>
    </row>
    <row r="56" spans="1:16" ht="57">
      <c r="A56" s="507" t="s">
        <v>113</v>
      </c>
      <c r="B56" s="70" t="s">
        <v>25</v>
      </c>
      <c r="C56" s="135" t="s">
        <v>114</v>
      </c>
      <c r="D56" s="71" t="s">
        <v>115</v>
      </c>
      <c r="E56" s="72" t="s">
        <v>116</v>
      </c>
      <c r="F56" s="136" t="s">
        <v>117</v>
      </c>
      <c r="G56" s="4"/>
      <c r="H56" s="4"/>
      <c r="I56" s="4"/>
      <c r="J56" s="4"/>
      <c r="K56" s="4"/>
      <c r="L56" s="4"/>
      <c r="M56" s="4"/>
      <c r="N56" s="4"/>
      <c r="O56" s="4"/>
      <c r="P56" s="4"/>
    </row>
    <row r="57" spans="1:16" ht="57">
      <c r="A57" s="507"/>
      <c r="B57" s="59" t="s">
        <v>118</v>
      </c>
      <c r="C57" s="137" t="s">
        <v>119</v>
      </c>
      <c r="D57" s="60" t="s">
        <v>120</v>
      </c>
      <c r="E57" s="61" t="s">
        <v>121</v>
      </c>
      <c r="F57" s="138" t="s">
        <v>117</v>
      </c>
      <c r="G57" s="4"/>
      <c r="H57" s="4"/>
      <c r="I57" s="4"/>
      <c r="J57" s="4"/>
      <c r="K57" s="4"/>
      <c r="L57" s="4"/>
      <c r="M57" s="4"/>
      <c r="N57" s="4"/>
      <c r="O57" s="4"/>
      <c r="P57" s="4"/>
    </row>
    <row r="58" spans="1:16" ht="57">
      <c r="A58" s="507"/>
      <c r="B58" s="59" t="s">
        <v>122</v>
      </c>
      <c r="C58" s="60" t="s">
        <v>123</v>
      </c>
      <c r="D58" s="60" t="s">
        <v>124</v>
      </c>
      <c r="E58" s="61" t="s">
        <v>121</v>
      </c>
      <c r="F58" s="138" t="s">
        <v>125</v>
      </c>
      <c r="G58" s="4"/>
      <c r="H58" s="4"/>
      <c r="I58" s="4"/>
      <c r="J58" s="4"/>
      <c r="K58" s="4"/>
      <c r="L58" s="4"/>
      <c r="M58" s="4"/>
      <c r="N58" s="4"/>
      <c r="O58" s="4"/>
      <c r="P58" s="4"/>
    </row>
    <row r="59" spans="1:16" ht="218.25" customHeight="1">
      <c r="A59" s="507"/>
      <c r="B59" s="59" t="s">
        <v>126</v>
      </c>
      <c r="C59" s="60" t="s">
        <v>127</v>
      </c>
      <c r="D59" s="60" t="s">
        <v>128</v>
      </c>
      <c r="E59" s="61" t="s">
        <v>121</v>
      </c>
      <c r="F59" s="139" t="s">
        <v>29</v>
      </c>
      <c r="G59" s="4"/>
      <c r="H59" s="4"/>
      <c r="I59" s="4"/>
      <c r="J59" s="4"/>
      <c r="K59" s="4"/>
      <c r="L59" s="4"/>
      <c r="M59" s="4"/>
      <c r="N59" s="4"/>
      <c r="O59" s="4"/>
      <c r="P59" s="4"/>
    </row>
    <row r="60" spans="1:16" ht="42.75">
      <c r="A60" s="507" t="s">
        <v>129</v>
      </c>
      <c r="B60" s="62" t="s">
        <v>130</v>
      </c>
      <c r="C60" s="63" t="s">
        <v>131</v>
      </c>
      <c r="D60" s="63" t="s">
        <v>132</v>
      </c>
      <c r="E60" s="64" t="s">
        <v>133</v>
      </c>
      <c r="F60" s="140" t="s">
        <v>29</v>
      </c>
      <c r="G60" s="4"/>
      <c r="H60" s="4"/>
      <c r="I60" s="4"/>
      <c r="J60" s="4"/>
      <c r="K60" s="4"/>
      <c r="L60" s="4"/>
      <c r="M60" s="4"/>
      <c r="N60" s="4"/>
      <c r="O60" s="4"/>
      <c r="P60" s="4"/>
    </row>
    <row r="61" spans="1:16" ht="42.75">
      <c r="A61" s="507"/>
      <c r="B61" s="62" t="s">
        <v>31</v>
      </c>
      <c r="C61" s="63" t="s">
        <v>134</v>
      </c>
      <c r="D61" s="63" t="s">
        <v>135</v>
      </c>
      <c r="E61" s="64" t="s">
        <v>133</v>
      </c>
      <c r="F61" s="140" t="s">
        <v>29</v>
      </c>
      <c r="G61" s="4"/>
      <c r="H61" s="4"/>
      <c r="I61" s="4"/>
      <c r="J61" s="4"/>
      <c r="K61" s="4"/>
      <c r="L61" s="4"/>
      <c r="M61" s="4"/>
      <c r="N61" s="4"/>
      <c r="O61" s="4"/>
      <c r="P61" s="4"/>
    </row>
    <row r="62" spans="1:16" ht="42.75">
      <c r="A62" s="507"/>
      <c r="B62" s="73" t="s">
        <v>136</v>
      </c>
      <c r="C62" s="74" t="s">
        <v>137</v>
      </c>
      <c r="D62" s="75" t="s">
        <v>128</v>
      </c>
      <c r="E62" s="76" t="s">
        <v>138</v>
      </c>
      <c r="F62" s="141" t="s">
        <v>29</v>
      </c>
      <c r="G62" s="4"/>
      <c r="H62" s="4"/>
      <c r="I62" s="4"/>
      <c r="J62" s="4"/>
      <c r="K62" s="4"/>
      <c r="L62" s="4"/>
      <c r="M62" s="4"/>
      <c r="N62" s="4"/>
      <c r="O62" s="4"/>
      <c r="P62" s="4"/>
    </row>
    <row r="63" spans="1:16" ht="28.5">
      <c r="A63" s="507" t="s">
        <v>139</v>
      </c>
      <c r="B63" s="62" t="s">
        <v>37</v>
      </c>
      <c r="C63" s="63" t="s">
        <v>140</v>
      </c>
      <c r="D63" s="63" t="s">
        <v>141</v>
      </c>
      <c r="E63" s="64" t="s">
        <v>133</v>
      </c>
      <c r="F63" s="140" t="s">
        <v>29</v>
      </c>
      <c r="G63" s="4"/>
      <c r="H63" s="4"/>
      <c r="I63" s="4"/>
      <c r="J63" s="4"/>
      <c r="K63" s="4"/>
      <c r="L63" s="4"/>
      <c r="M63" s="4"/>
      <c r="N63" s="4"/>
      <c r="O63" s="4"/>
      <c r="P63" s="4"/>
    </row>
    <row r="64" spans="1:16" ht="42.75">
      <c r="A64" s="507"/>
      <c r="B64" s="67" t="s">
        <v>41</v>
      </c>
      <c r="C64" s="68" t="s">
        <v>142</v>
      </c>
      <c r="D64" s="68" t="s">
        <v>143</v>
      </c>
      <c r="E64" s="69" t="s">
        <v>144</v>
      </c>
      <c r="F64" s="142" t="s">
        <v>29</v>
      </c>
      <c r="G64" s="4"/>
      <c r="H64" s="4"/>
      <c r="I64" s="4"/>
      <c r="J64" s="4"/>
      <c r="K64" s="4"/>
      <c r="L64" s="4"/>
      <c r="M64" s="4"/>
      <c r="N64" s="4"/>
      <c r="O64" s="4"/>
      <c r="P64" s="4"/>
    </row>
    <row r="65" spans="1:19" ht="149.25" customHeight="1">
      <c r="A65" s="507"/>
      <c r="B65" s="59" t="s">
        <v>145</v>
      </c>
      <c r="C65" s="77" t="s">
        <v>146</v>
      </c>
      <c r="D65" s="60" t="s">
        <v>128</v>
      </c>
      <c r="E65" s="61" t="s">
        <v>121</v>
      </c>
      <c r="F65" s="143" t="s">
        <v>147</v>
      </c>
      <c r="G65" s="4"/>
      <c r="H65" s="4"/>
      <c r="I65" s="4"/>
      <c r="J65" s="4"/>
      <c r="K65" s="4"/>
      <c r="L65" s="4"/>
      <c r="M65" s="4"/>
      <c r="N65" s="4"/>
      <c r="O65" s="4"/>
      <c r="P65" s="4"/>
      <c r="Q65" s="4"/>
      <c r="R65" s="4"/>
      <c r="S65" s="4"/>
    </row>
    <row r="66" spans="1:19" ht="57">
      <c r="A66" s="507"/>
      <c r="B66" s="59" t="s">
        <v>148</v>
      </c>
      <c r="C66" s="60" t="s">
        <v>149</v>
      </c>
      <c r="D66" s="60" t="s">
        <v>150</v>
      </c>
      <c r="E66" s="78" t="s">
        <v>151</v>
      </c>
      <c r="F66" s="143" t="s">
        <v>117</v>
      </c>
      <c r="G66" s="4"/>
      <c r="H66" s="4"/>
      <c r="I66" s="4"/>
      <c r="J66" s="4"/>
      <c r="K66" s="4"/>
      <c r="L66" s="4"/>
      <c r="M66" s="4"/>
      <c r="N66" s="4"/>
      <c r="O66" s="4"/>
      <c r="P66" s="4"/>
      <c r="Q66" s="4"/>
      <c r="R66" s="4"/>
      <c r="S66" s="4"/>
    </row>
    <row r="67" spans="1:19" ht="114">
      <c r="A67" s="507" t="s">
        <v>152</v>
      </c>
      <c r="B67" s="65" t="s">
        <v>46</v>
      </c>
      <c r="C67" s="66" t="s">
        <v>153</v>
      </c>
      <c r="D67" s="66" t="s">
        <v>154</v>
      </c>
      <c r="E67" s="79" t="s">
        <v>138</v>
      </c>
      <c r="F67" s="144" t="s">
        <v>147</v>
      </c>
      <c r="G67" s="4"/>
      <c r="H67" s="4"/>
      <c r="I67" s="4"/>
      <c r="J67" s="4"/>
      <c r="K67" s="4"/>
      <c r="L67" s="4"/>
      <c r="M67" s="4"/>
      <c r="N67" s="4"/>
      <c r="O67" s="4"/>
      <c r="P67" s="4"/>
      <c r="Q67" s="4"/>
      <c r="R67" s="4"/>
      <c r="S67" s="4"/>
    </row>
    <row r="68" spans="1:19" ht="43.5" thickBot="1">
      <c r="A68" s="508"/>
      <c r="B68" s="80" t="s">
        <v>49</v>
      </c>
      <c r="C68" s="81" t="s">
        <v>155</v>
      </c>
      <c r="D68" s="81" t="s">
        <v>156</v>
      </c>
      <c r="E68" s="82" t="s">
        <v>138</v>
      </c>
      <c r="F68" s="145" t="s">
        <v>157</v>
      </c>
      <c r="G68" s="4"/>
      <c r="H68" s="4"/>
      <c r="I68" s="4"/>
      <c r="J68" s="4"/>
      <c r="K68" s="4"/>
      <c r="L68" s="4"/>
      <c r="M68" s="4"/>
      <c r="N68" s="4"/>
      <c r="O68" s="4"/>
      <c r="P68" s="4"/>
      <c r="Q68" s="4"/>
      <c r="R68" s="4"/>
      <c r="S68" s="4"/>
    </row>
    <row r="69" spans="1:19" ht="15.75" thickBot="1">
      <c r="A69" s="26"/>
      <c r="B69" s="26"/>
      <c r="C69" s="26"/>
      <c r="D69" s="26"/>
      <c r="E69" s="26"/>
      <c r="F69" s="26"/>
      <c r="G69" s="4"/>
      <c r="H69" s="4"/>
      <c r="I69" s="4"/>
      <c r="J69" s="4"/>
      <c r="K69" s="4"/>
      <c r="L69" s="4"/>
      <c r="M69" s="4"/>
      <c r="N69" s="4"/>
      <c r="O69" s="4"/>
      <c r="P69" s="4"/>
      <c r="Q69" s="4"/>
      <c r="R69" s="4"/>
      <c r="S69" s="4"/>
    </row>
    <row r="70" spans="1:19" ht="18.75" customHeight="1" thickBot="1">
      <c r="A70" s="527" t="s">
        <v>0</v>
      </c>
      <c r="B70" s="528"/>
      <c r="C70" s="528"/>
      <c r="D70" s="528"/>
      <c r="E70" s="528"/>
      <c r="F70" s="529"/>
      <c r="G70" s="4"/>
      <c r="H70" s="4"/>
      <c r="I70" s="4"/>
      <c r="J70" s="4"/>
      <c r="K70" s="4"/>
      <c r="L70" s="4"/>
      <c r="M70" s="4"/>
      <c r="N70" s="4"/>
      <c r="O70" s="4"/>
      <c r="P70" s="4"/>
      <c r="Q70" s="4"/>
      <c r="R70" s="4"/>
      <c r="S70" s="4"/>
    </row>
    <row r="71" spans="1:19" ht="51.75" customHeight="1">
      <c r="A71" s="104" t="s">
        <v>1</v>
      </c>
      <c r="B71" s="530" t="s">
        <v>2</v>
      </c>
      <c r="C71" s="530"/>
      <c r="D71" s="530"/>
      <c r="E71" s="530"/>
      <c r="F71" s="531"/>
      <c r="G71" s="4"/>
      <c r="H71" s="4"/>
      <c r="I71" s="4"/>
      <c r="J71" s="4"/>
      <c r="K71" s="4"/>
      <c r="L71" s="4"/>
      <c r="M71" s="4"/>
      <c r="N71" s="4"/>
      <c r="O71" s="4"/>
      <c r="P71" s="4"/>
      <c r="Q71" s="4"/>
      <c r="R71" s="4"/>
      <c r="S71" s="4"/>
    </row>
    <row r="72" spans="1:19" ht="15.75">
      <c r="A72" s="96" t="s">
        <v>3</v>
      </c>
      <c r="B72" s="449">
        <v>2019</v>
      </c>
      <c r="C72" s="449"/>
      <c r="D72" s="449"/>
      <c r="E72" s="449"/>
      <c r="F72" s="450"/>
      <c r="G72" s="4"/>
      <c r="H72" s="4"/>
      <c r="I72" s="4"/>
      <c r="J72" s="4"/>
      <c r="K72" s="4"/>
      <c r="L72" s="4"/>
      <c r="M72" s="4"/>
      <c r="N72" s="4"/>
      <c r="O72" s="4"/>
      <c r="P72" s="4"/>
      <c r="Q72" s="4"/>
      <c r="R72" s="4"/>
      <c r="S72" s="4"/>
    </row>
    <row r="73" spans="1:19" ht="45.75" customHeight="1">
      <c r="A73" s="97" t="s">
        <v>4</v>
      </c>
      <c r="B73" s="532">
        <v>43496</v>
      </c>
      <c r="C73" s="532"/>
      <c r="D73" s="532"/>
      <c r="E73" s="532"/>
      <c r="F73" s="533"/>
      <c r="G73" s="4"/>
      <c r="H73" s="4"/>
      <c r="I73" s="4"/>
      <c r="J73" s="4"/>
      <c r="K73" s="4"/>
      <c r="L73" s="4"/>
      <c r="M73" s="4"/>
      <c r="N73" s="4"/>
      <c r="O73" s="4"/>
      <c r="P73" s="4"/>
      <c r="Q73" s="4"/>
      <c r="R73" s="4"/>
      <c r="S73" s="4"/>
    </row>
    <row r="74" spans="1:19" ht="32.25" customHeight="1">
      <c r="A74" s="97" t="s">
        <v>5</v>
      </c>
      <c r="B74" s="534" t="s">
        <v>58</v>
      </c>
      <c r="C74" s="534"/>
      <c r="D74" s="534"/>
      <c r="E74" s="534"/>
      <c r="F74" s="535"/>
      <c r="G74" s="4"/>
      <c r="H74" s="4"/>
      <c r="I74" s="4"/>
      <c r="J74" s="4"/>
      <c r="K74" s="4"/>
      <c r="L74" s="4"/>
      <c r="M74" s="4"/>
      <c r="N74" s="4"/>
      <c r="O74" s="4"/>
      <c r="P74" s="4"/>
      <c r="Q74" s="4"/>
      <c r="R74" s="4"/>
      <c r="S74" s="4"/>
    </row>
    <row r="75" spans="1:19" ht="15.75">
      <c r="A75" s="536" t="s">
        <v>158</v>
      </c>
      <c r="B75" s="537"/>
      <c r="C75" s="537"/>
      <c r="D75" s="537"/>
      <c r="E75" s="537"/>
      <c r="F75" s="538"/>
      <c r="G75" s="4"/>
      <c r="H75" s="4"/>
      <c r="I75" s="4"/>
      <c r="J75" s="4"/>
      <c r="K75" s="4"/>
      <c r="L75" s="4"/>
      <c r="M75" s="4"/>
      <c r="N75" s="4"/>
      <c r="O75" s="4"/>
      <c r="P75" s="4"/>
      <c r="Q75" s="4"/>
      <c r="R75" s="4"/>
      <c r="S75" s="4"/>
    </row>
    <row r="76" spans="1:19" ht="36" customHeight="1">
      <c r="A76" s="133" t="s">
        <v>159</v>
      </c>
      <c r="B76" s="539" t="s">
        <v>160</v>
      </c>
      <c r="C76" s="539"/>
      <c r="D76" s="539"/>
      <c r="E76" s="539"/>
      <c r="F76" s="540"/>
      <c r="G76" s="4"/>
      <c r="H76" s="4"/>
      <c r="I76" s="4"/>
      <c r="J76" s="4"/>
      <c r="K76" s="4"/>
      <c r="L76" s="4"/>
      <c r="M76" s="4"/>
      <c r="N76" s="4"/>
      <c r="O76" s="4"/>
      <c r="P76" s="4"/>
      <c r="Q76" s="4"/>
      <c r="R76" s="4"/>
      <c r="S76" s="4"/>
    </row>
    <row r="77" spans="1:19" ht="34.5" customHeight="1">
      <c r="A77" s="97" t="s">
        <v>12</v>
      </c>
      <c r="B77" s="541" t="s">
        <v>161</v>
      </c>
      <c r="C77" s="539"/>
      <c r="D77" s="539"/>
      <c r="E77" s="539"/>
      <c r="F77" s="540"/>
      <c r="G77" s="4"/>
      <c r="H77" s="4"/>
      <c r="I77" s="4"/>
      <c r="J77" s="4"/>
      <c r="K77" s="4"/>
      <c r="L77" s="4"/>
      <c r="M77" s="4"/>
      <c r="N77" s="4"/>
      <c r="O77" s="4"/>
      <c r="P77" s="4"/>
      <c r="Q77" s="4"/>
      <c r="R77" s="4"/>
      <c r="S77" s="4"/>
    </row>
    <row r="78" spans="1:19" ht="45">
      <c r="A78" s="133" t="s">
        <v>14</v>
      </c>
      <c r="B78" s="541" t="s">
        <v>111</v>
      </c>
      <c r="C78" s="541"/>
      <c r="D78" s="541"/>
      <c r="E78" s="541"/>
      <c r="F78" s="542"/>
      <c r="G78" s="4"/>
      <c r="H78" s="4"/>
      <c r="I78" s="4"/>
      <c r="J78" s="4"/>
      <c r="K78" s="4"/>
      <c r="L78" s="4"/>
      <c r="M78" s="4"/>
      <c r="N78" s="4"/>
      <c r="O78" s="4"/>
      <c r="P78" s="4"/>
      <c r="Q78" s="4"/>
      <c r="R78" s="4"/>
      <c r="S78" s="4"/>
    </row>
    <row r="79" spans="1:19" ht="65.25" customHeight="1" thickBot="1">
      <c r="A79" s="27" t="s">
        <v>162</v>
      </c>
      <c r="B79" s="543" t="s">
        <v>163</v>
      </c>
      <c r="C79" s="543"/>
      <c r="D79" s="543"/>
      <c r="E79" s="543"/>
      <c r="F79" s="544"/>
      <c r="G79" s="4"/>
      <c r="H79" s="4"/>
      <c r="I79" s="4"/>
      <c r="J79" s="4"/>
      <c r="K79" s="4"/>
      <c r="L79" s="4"/>
      <c r="M79" s="4"/>
      <c r="N79" s="4"/>
      <c r="O79" s="4"/>
      <c r="P79" s="4"/>
      <c r="Q79" s="4"/>
      <c r="R79" s="4"/>
      <c r="S79" s="4"/>
    </row>
    <row r="80" spans="1:19" ht="16.5" thickBot="1">
      <c r="A80" s="28"/>
      <c r="B80" s="29"/>
      <c r="C80" s="29"/>
      <c r="D80" s="29"/>
      <c r="E80" s="29"/>
      <c r="F80" s="29"/>
      <c r="G80" s="4"/>
      <c r="H80" s="4"/>
      <c r="I80" s="4"/>
      <c r="J80" s="4"/>
      <c r="K80" s="4"/>
      <c r="L80" s="4"/>
      <c r="M80" s="4"/>
      <c r="N80" s="4"/>
      <c r="O80" s="4"/>
      <c r="P80" s="4"/>
      <c r="Q80" s="4"/>
      <c r="R80" s="4"/>
      <c r="S80" s="4"/>
    </row>
    <row r="81" spans="1:19" ht="32.25" thickBot="1">
      <c r="A81" s="30" t="s">
        <v>112</v>
      </c>
      <c r="B81" s="545" t="s">
        <v>19</v>
      </c>
      <c r="C81" s="545"/>
      <c r="D81" s="31" t="s">
        <v>21</v>
      </c>
      <c r="E81" s="32" t="s">
        <v>79</v>
      </c>
      <c r="F81" s="146" t="s">
        <v>23</v>
      </c>
      <c r="G81" s="4"/>
      <c r="H81" s="4"/>
      <c r="I81" s="4"/>
      <c r="J81" s="4"/>
      <c r="K81" s="4"/>
      <c r="L81" s="4"/>
      <c r="M81" s="4"/>
      <c r="N81" s="4"/>
      <c r="O81" s="4"/>
      <c r="P81" s="4"/>
      <c r="Q81" s="4"/>
      <c r="R81" s="4"/>
      <c r="S81" s="4"/>
    </row>
    <row r="82" spans="1:19" ht="109.5" customHeight="1">
      <c r="A82" s="525" t="s">
        <v>164</v>
      </c>
      <c r="B82" s="105" t="s">
        <v>25</v>
      </c>
      <c r="C82" s="106" t="s">
        <v>165</v>
      </c>
      <c r="D82" s="106" t="s">
        <v>166</v>
      </c>
      <c r="E82" s="107" t="s">
        <v>116</v>
      </c>
      <c r="F82" s="147" t="s">
        <v>167</v>
      </c>
      <c r="G82" s="4"/>
      <c r="H82" s="4"/>
      <c r="I82" s="4"/>
      <c r="J82" s="4"/>
      <c r="K82" s="4"/>
      <c r="L82" s="4"/>
      <c r="M82" s="4"/>
      <c r="N82" s="4"/>
      <c r="O82" s="4"/>
      <c r="P82" s="4"/>
      <c r="Q82" s="4"/>
      <c r="R82" s="4"/>
      <c r="S82" s="4"/>
    </row>
    <row r="83" spans="1:19" ht="114" customHeight="1">
      <c r="A83" s="526"/>
      <c r="B83" s="148" t="s">
        <v>118</v>
      </c>
      <c r="C83" s="149" t="s">
        <v>168</v>
      </c>
      <c r="D83" s="149" t="s">
        <v>169</v>
      </c>
      <c r="E83" s="150" t="s">
        <v>116</v>
      </c>
      <c r="F83" s="147" t="s">
        <v>167</v>
      </c>
      <c r="G83" s="4"/>
      <c r="H83" s="4"/>
      <c r="I83" s="4"/>
      <c r="J83" s="4"/>
      <c r="K83" s="4"/>
      <c r="L83" s="4"/>
      <c r="M83" s="4"/>
      <c r="N83" s="4"/>
      <c r="O83" s="4"/>
      <c r="P83" s="4"/>
      <c r="Q83" s="4"/>
      <c r="R83" s="4"/>
      <c r="S83" s="4"/>
    </row>
    <row r="84" spans="1:19" ht="72" customHeight="1">
      <c r="A84" s="526"/>
      <c r="B84" s="148" t="s">
        <v>122</v>
      </c>
      <c r="C84" s="149" t="s">
        <v>170</v>
      </c>
      <c r="D84" s="149" t="s">
        <v>171</v>
      </c>
      <c r="E84" s="150" t="s">
        <v>116</v>
      </c>
      <c r="F84" s="147" t="s">
        <v>172</v>
      </c>
      <c r="G84" s="33"/>
      <c r="H84" s="33"/>
      <c r="I84" s="33"/>
      <c r="J84" s="33"/>
      <c r="K84" s="33"/>
      <c r="L84" s="33"/>
      <c r="M84" s="33"/>
      <c r="N84" s="33"/>
      <c r="O84" s="33"/>
      <c r="P84" s="33"/>
      <c r="Q84" s="33"/>
      <c r="R84" s="33"/>
      <c r="S84" s="33"/>
    </row>
    <row r="85" spans="1:19" ht="83.25" customHeight="1">
      <c r="A85" s="526" t="s">
        <v>173</v>
      </c>
      <c r="B85" s="148" t="s">
        <v>130</v>
      </c>
      <c r="C85" s="149" t="s">
        <v>174</v>
      </c>
      <c r="D85" s="149" t="s">
        <v>175</v>
      </c>
      <c r="E85" s="150" t="s">
        <v>116</v>
      </c>
      <c r="F85" s="150" t="s">
        <v>172</v>
      </c>
      <c r="G85" s="33"/>
      <c r="H85" s="33"/>
      <c r="I85" s="33"/>
      <c r="J85" s="33"/>
      <c r="K85" s="33"/>
      <c r="L85" s="33"/>
      <c r="M85" s="33"/>
      <c r="N85" s="33"/>
      <c r="O85" s="33"/>
      <c r="P85" s="33"/>
      <c r="Q85" s="33"/>
      <c r="R85" s="33"/>
      <c r="S85" s="33"/>
    </row>
    <row r="86" spans="1:19" ht="225" customHeight="1">
      <c r="A86" s="526"/>
      <c r="B86" s="148" t="s">
        <v>31</v>
      </c>
      <c r="C86" s="149" t="s">
        <v>176</v>
      </c>
      <c r="D86" s="149" t="s">
        <v>177</v>
      </c>
      <c r="E86" s="150" t="s">
        <v>116</v>
      </c>
      <c r="F86" s="150" t="s">
        <v>167</v>
      </c>
    </row>
    <row r="87" spans="1:19" ht="135.75" customHeight="1">
      <c r="A87" s="526"/>
      <c r="B87" s="148" t="s">
        <v>136</v>
      </c>
      <c r="C87" s="149" t="s">
        <v>178</v>
      </c>
      <c r="D87" s="149" t="s">
        <v>179</v>
      </c>
      <c r="E87" s="150" t="s">
        <v>116</v>
      </c>
      <c r="F87" s="150" t="s">
        <v>167</v>
      </c>
    </row>
    <row r="88" spans="1:19" ht="146.25" customHeight="1">
      <c r="A88" s="526"/>
      <c r="B88" s="148" t="s">
        <v>180</v>
      </c>
      <c r="C88" s="149" t="s">
        <v>181</v>
      </c>
      <c r="D88" s="149" t="s">
        <v>182</v>
      </c>
      <c r="E88" s="150" t="s">
        <v>116</v>
      </c>
      <c r="F88" s="150" t="s">
        <v>167</v>
      </c>
    </row>
    <row r="89" spans="1:19" ht="132.75" customHeight="1">
      <c r="A89" s="549" t="s">
        <v>183</v>
      </c>
      <c r="B89" s="148" t="s">
        <v>37</v>
      </c>
      <c r="C89" s="149" t="s">
        <v>184</v>
      </c>
      <c r="D89" s="149" t="s">
        <v>185</v>
      </c>
      <c r="E89" s="150" t="s">
        <v>116</v>
      </c>
      <c r="F89" s="150" t="s">
        <v>167</v>
      </c>
    </row>
    <row r="90" spans="1:19" ht="110.25" customHeight="1">
      <c r="A90" s="549"/>
      <c r="B90" s="151" t="s">
        <v>41</v>
      </c>
      <c r="C90" s="152" t="s">
        <v>186</v>
      </c>
      <c r="D90" s="152" t="s">
        <v>187</v>
      </c>
      <c r="E90" s="153" t="s">
        <v>188</v>
      </c>
      <c r="F90" s="154" t="s">
        <v>125</v>
      </c>
    </row>
    <row r="91" spans="1:19" ht="82.5" customHeight="1">
      <c r="A91" s="549"/>
      <c r="B91" s="151" t="s">
        <v>145</v>
      </c>
      <c r="C91" s="152" t="s">
        <v>189</v>
      </c>
      <c r="D91" s="152" t="s">
        <v>190</v>
      </c>
      <c r="E91" s="153" t="s">
        <v>188</v>
      </c>
      <c r="F91" s="154" t="s">
        <v>125</v>
      </c>
    </row>
    <row r="92" spans="1:19" ht="99" customHeight="1">
      <c r="A92" s="526" t="s">
        <v>191</v>
      </c>
      <c r="B92" s="148" t="s">
        <v>46</v>
      </c>
      <c r="C92" s="149" t="s">
        <v>192</v>
      </c>
      <c r="D92" s="149" t="s">
        <v>193</v>
      </c>
      <c r="E92" s="150" t="s">
        <v>116</v>
      </c>
      <c r="F92" s="150" t="s">
        <v>194</v>
      </c>
    </row>
    <row r="93" spans="1:19" ht="96" customHeight="1">
      <c r="A93" s="526"/>
      <c r="B93" s="148" t="s">
        <v>49</v>
      </c>
      <c r="C93" s="149" t="s">
        <v>195</v>
      </c>
      <c r="D93" s="149" t="s">
        <v>196</v>
      </c>
      <c r="E93" s="150" t="s">
        <v>116</v>
      </c>
      <c r="F93" s="150" t="s">
        <v>172</v>
      </c>
    </row>
    <row r="94" spans="1:19" ht="87" customHeight="1">
      <c r="A94" s="526"/>
      <c r="B94" s="148" t="s">
        <v>197</v>
      </c>
      <c r="C94" s="149" t="s">
        <v>198</v>
      </c>
      <c r="D94" s="149" t="s">
        <v>199</v>
      </c>
      <c r="E94" s="150" t="s">
        <v>116</v>
      </c>
      <c r="F94" s="150" t="s">
        <v>167</v>
      </c>
    </row>
    <row r="95" spans="1:19" ht="89.25" customHeight="1">
      <c r="A95" s="526" t="s">
        <v>200</v>
      </c>
      <c r="B95" s="148" t="s">
        <v>53</v>
      </c>
      <c r="C95" s="149" t="s">
        <v>201</v>
      </c>
      <c r="D95" s="149" t="s">
        <v>199</v>
      </c>
      <c r="E95" s="150" t="s">
        <v>116</v>
      </c>
      <c r="F95" s="147" t="s">
        <v>172</v>
      </c>
    </row>
    <row r="96" spans="1:19" ht="99.75" customHeight="1">
      <c r="A96" s="526"/>
      <c r="B96" s="148" t="s">
        <v>202</v>
      </c>
      <c r="C96" s="149" t="s">
        <v>203</v>
      </c>
      <c r="D96" s="149" t="s">
        <v>204</v>
      </c>
      <c r="E96" s="150" t="s">
        <v>116</v>
      </c>
      <c r="F96" s="147" t="s">
        <v>125</v>
      </c>
    </row>
    <row r="97" spans="1:19" ht="28.5">
      <c r="A97" s="526"/>
      <c r="B97" s="148" t="s">
        <v>205</v>
      </c>
      <c r="C97" s="149" t="s">
        <v>206</v>
      </c>
      <c r="D97" s="149" t="s">
        <v>207</v>
      </c>
      <c r="E97" s="150" t="s">
        <v>116</v>
      </c>
      <c r="F97" s="150" t="s">
        <v>172</v>
      </c>
    </row>
    <row r="98" spans="1:19" ht="43.5" thickBot="1">
      <c r="A98" s="550"/>
      <c r="B98" s="83" t="s">
        <v>208</v>
      </c>
      <c r="C98" s="84" t="s">
        <v>209</v>
      </c>
      <c r="D98" s="84" t="s">
        <v>210</v>
      </c>
      <c r="E98" s="85" t="s">
        <v>116</v>
      </c>
      <c r="F98" s="147" t="s">
        <v>167</v>
      </c>
    </row>
    <row r="99" spans="1:19" ht="15.75" thickBot="1">
      <c r="A99" s="26"/>
      <c r="B99" s="26"/>
      <c r="C99" s="26"/>
      <c r="D99" s="26"/>
      <c r="E99" s="26"/>
      <c r="F99" s="26"/>
    </row>
    <row r="100" spans="1:19" ht="15.75">
      <c r="A100" s="551" t="s">
        <v>0</v>
      </c>
      <c r="B100" s="552"/>
      <c r="C100" s="552"/>
      <c r="D100" s="552"/>
      <c r="E100" s="552"/>
      <c r="F100" s="553"/>
    </row>
    <row r="101" spans="1:19" ht="48.75" customHeight="1">
      <c r="A101" s="96" t="s">
        <v>1</v>
      </c>
      <c r="B101" s="554" t="s">
        <v>2</v>
      </c>
      <c r="C101" s="555"/>
      <c r="D101" s="555"/>
      <c r="E101" s="555"/>
      <c r="F101" s="556"/>
    </row>
    <row r="102" spans="1:19" ht="15.75">
      <c r="A102" s="96" t="s">
        <v>3</v>
      </c>
      <c r="B102" s="449">
        <v>2019</v>
      </c>
      <c r="C102" s="449"/>
      <c r="D102" s="449"/>
      <c r="E102" s="449"/>
      <c r="F102" s="450"/>
    </row>
    <row r="103" spans="1:19" ht="66.75" customHeight="1">
      <c r="A103" s="97" t="s">
        <v>4</v>
      </c>
      <c r="B103" s="532">
        <v>43496</v>
      </c>
      <c r="C103" s="532"/>
      <c r="D103" s="532"/>
      <c r="E103" s="532"/>
      <c r="F103" s="533"/>
    </row>
    <row r="104" spans="1:19" ht="35.25" customHeight="1" thickBot="1">
      <c r="A104" s="12" t="s">
        <v>5</v>
      </c>
      <c r="B104" s="557" t="s">
        <v>58</v>
      </c>
      <c r="C104" s="557"/>
      <c r="D104" s="557"/>
      <c r="E104" s="557"/>
      <c r="F104" s="558"/>
    </row>
    <row r="105" spans="1:19" ht="16.5" thickBot="1">
      <c r="A105" s="559" t="s">
        <v>211</v>
      </c>
      <c r="B105" s="560"/>
      <c r="C105" s="560"/>
      <c r="D105" s="560"/>
      <c r="E105" s="560"/>
      <c r="F105" s="561"/>
    </row>
    <row r="106" spans="1:19" ht="30">
      <c r="A106" s="13" t="s">
        <v>159</v>
      </c>
      <c r="B106" s="562" t="s">
        <v>212</v>
      </c>
      <c r="C106" s="563"/>
      <c r="D106" s="563"/>
      <c r="E106" s="563"/>
      <c r="F106" s="564"/>
    </row>
    <row r="107" spans="1:19" ht="75" customHeight="1">
      <c r="A107" s="97" t="s">
        <v>12</v>
      </c>
      <c r="B107" s="546" t="s">
        <v>213</v>
      </c>
      <c r="C107" s="547"/>
      <c r="D107" s="547"/>
      <c r="E107" s="547"/>
      <c r="F107" s="548"/>
    </row>
    <row r="108" spans="1:19" ht="45">
      <c r="A108" s="133" t="s">
        <v>14</v>
      </c>
      <c r="B108" s="566" t="s">
        <v>64</v>
      </c>
      <c r="C108" s="547"/>
      <c r="D108" s="547"/>
      <c r="E108" s="547"/>
      <c r="F108" s="548"/>
    </row>
    <row r="109" spans="1:19" ht="15.75">
      <c r="A109" s="155" t="s">
        <v>214</v>
      </c>
      <c r="B109" s="546" t="s">
        <v>215</v>
      </c>
      <c r="C109" s="567"/>
      <c r="D109" s="567"/>
      <c r="E109" s="567"/>
      <c r="F109" s="568"/>
    </row>
    <row r="110" spans="1:19" ht="63">
      <c r="A110" s="156" t="s">
        <v>216</v>
      </c>
      <c r="B110" s="569" t="s">
        <v>217</v>
      </c>
      <c r="C110" s="570"/>
      <c r="D110" s="570"/>
      <c r="E110" s="570"/>
      <c r="F110" s="571"/>
      <c r="G110" s="4"/>
      <c r="H110" s="4"/>
      <c r="I110" s="4"/>
      <c r="J110" s="4"/>
      <c r="K110" s="4"/>
      <c r="L110" s="4"/>
      <c r="M110" s="4"/>
      <c r="N110" s="4"/>
      <c r="O110" s="4"/>
      <c r="P110" s="4"/>
      <c r="Q110" s="4"/>
      <c r="R110" s="4"/>
      <c r="S110" s="4"/>
    </row>
    <row r="111" spans="1:19" ht="31.5" customHeight="1" thickBot="1">
      <c r="A111" s="157" t="s">
        <v>214</v>
      </c>
      <c r="B111" s="572" t="s">
        <v>66</v>
      </c>
      <c r="C111" s="573"/>
      <c r="D111" s="573"/>
      <c r="E111" s="573"/>
      <c r="F111" s="574"/>
      <c r="G111" s="4"/>
      <c r="H111" s="4"/>
      <c r="I111" s="4"/>
      <c r="J111" s="4"/>
      <c r="K111" s="4"/>
      <c r="L111" s="4"/>
      <c r="M111" s="4"/>
      <c r="N111" s="4"/>
      <c r="O111" s="4"/>
      <c r="P111" s="4"/>
      <c r="Q111" s="4"/>
      <c r="R111" s="4"/>
      <c r="S111" s="4"/>
    </row>
    <row r="112" spans="1:19" ht="16.5" thickBot="1">
      <c r="A112" s="34"/>
      <c r="B112" s="35"/>
      <c r="C112" s="35"/>
      <c r="D112" s="35"/>
      <c r="E112" s="35"/>
      <c r="F112" s="35"/>
    </row>
    <row r="113" spans="1:6" ht="32.25" thickBot="1">
      <c r="A113" s="30" t="s">
        <v>218</v>
      </c>
      <c r="B113" s="545" t="s">
        <v>19</v>
      </c>
      <c r="C113" s="545"/>
      <c r="D113" s="31" t="s">
        <v>21</v>
      </c>
      <c r="E113" s="32" t="s">
        <v>79</v>
      </c>
      <c r="F113" s="146" t="s">
        <v>23</v>
      </c>
    </row>
    <row r="114" spans="1:6" ht="114">
      <c r="A114" s="575" t="s">
        <v>219</v>
      </c>
      <c r="B114" s="108" t="s">
        <v>25</v>
      </c>
      <c r="C114" s="109" t="s">
        <v>220</v>
      </c>
      <c r="D114" s="110" t="s">
        <v>221</v>
      </c>
      <c r="E114" s="110" t="s">
        <v>222</v>
      </c>
      <c r="F114" s="158" t="s">
        <v>167</v>
      </c>
    </row>
    <row r="115" spans="1:6" ht="153" customHeight="1">
      <c r="A115" s="576"/>
      <c r="B115" s="159" t="s">
        <v>118</v>
      </c>
      <c r="C115" s="160" t="s">
        <v>223</v>
      </c>
      <c r="D115" s="161" t="s">
        <v>224</v>
      </c>
      <c r="E115" s="161" t="s">
        <v>225</v>
      </c>
      <c r="F115" s="162" t="s">
        <v>125</v>
      </c>
    </row>
    <row r="116" spans="1:6" ht="76.5" customHeight="1">
      <c r="A116" s="576"/>
      <c r="B116" s="163" t="s">
        <v>122</v>
      </c>
      <c r="C116" s="164" t="s">
        <v>226</v>
      </c>
      <c r="D116" s="165" t="s">
        <v>227</v>
      </c>
      <c r="E116" s="110" t="s">
        <v>222</v>
      </c>
      <c r="F116" s="158" t="s">
        <v>125</v>
      </c>
    </row>
    <row r="117" spans="1:6" ht="42.75">
      <c r="A117" s="576"/>
      <c r="B117" s="159" t="s">
        <v>126</v>
      </c>
      <c r="C117" s="160" t="s">
        <v>228</v>
      </c>
      <c r="D117" s="161" t="s">
        <v>229</v>
      </c>
      <c r="E117" s="161" t="s">
        <v>225</v>
      </c>
      <c r="F117" s="162" t="s">
        <v>125</v>
      </c>
    </row>
    <row r="118" spans="1:6" ht="57">
      <c r="A118" s="576"/>
      <c r="B118" s="163" t="s">
        <v>230</v>
      </c>
      <c r="C118" s="166" t="s">
        <v>231</v>
      </c>
      <c r="D118" s="165" t="s">
        <v>232</v>
      </c>
      <c r="E118" s="110" t="s">
        <v>222</v>
      </c>
      <c r="F118" s="158" t="s">
        <v>125</v>
      </c>
    </row>
    <row r="119" spans="1:6" ht="98.25" customHeight="1">
      <c r="A119" s="577"/>
      <c r="B119" s="167" t="s">
        <v>233</v>
      </c>
      <c r="C119" s="168" t="s">
        <v>234</v>
      </c>
      <c r="D119" s="169" t="s">
        <v>235</v>
      </c>
      <c r="E119" s="111" t="s">
        <v>236</v>
      </c>
      <c r="F119" s="170" t="s">
        <v>125</v>
      </c>
    </row>
    <row r="120" spans="1:6" ht="198.75" customHeight="1">
      <c r="A120" s="565" t="s">
        <v>237</v>
      </c>
      <c r="B120" s="171" t="s">
        <v>130</v>
      </c>
      <c r="C120" s="172" t="s">
        <v>238</v>
      </c>
      <c r="D120" s="173" t="s">
        <v>239</v>
      </c>
      <c r="E120" s="173" t="s">
        <v>240</v>
      </c>
      <c r="F120" s="174" t="s">
        <v>29</v>
      </c>
    </row>
    <row r="121" spans="1:6" ht="153.75" customHeight="1">
      <c r="A121" s="565"/>
      <c r="B121" s="175" t="s">
        <v>31</v>
      </c>
      <c r="C121" s="176" t="s">
        <v>241</v>
      </c>
      <c r="D121" s="177" t="s">
        <v>242</v>
      </c>
      <c r="E121" s="178" t="s">
        <v>243</v>
      </c>
      <c r="F121" s="179" t="s">
        <v>29</v>
      </c>
    </row>
    <row r="122" spans="1:6" ht="106.5" customHeight="1">
      <c r="A122" s="565" t="s">
        <v>244</v>
      </c>
      <c r="B122" s="146" t="s">
        <v>37</v>
      </c>
      <c r="C122" s="168" t="s">
        <v>245</v>
      </c>
      <c r="D122" s="180" t="s">
        <v>246</v>
      </c>
      <c r="E122" s="180" t="s">
        <v>247</v>
      </c>
      <c r="F122" s="181" t="s">
        <v>29</v>
      </c>
    </row>
    <row r="123" spans="1:6" ht="42.75">
      <c r="A123" s="565"/>
      <c r="B123" s="146" t="s">
        <v>41</v>
      </c>
      <c r="C123" s="182" t="s">
        <v>248</v>
      </c>
      <c r="D123" s="183" t="s">
        <v>249</v>
      </c>
      <c r="E123" s="183" t="s">
        <v>250</v>
      </c>
      <c r="F123" s="184" t="s">
        <v>29</v>
      </c>
    </row>
    <row r="124" spans="1:6" ht="57">
      <c r="A124" s="565"/>
      <c r="B124" s="146" t="s">
        <v>145</v>
      </c>
      <c r="C124" s="176" t="s">
        <v>251</v>
      </c>
      <c r="D124" s="178" t="s">
        <v>252</v>
      </c>
      <c r="E124" s="185" t="s">
        <v>247</v>
      </c>
      <c r="F124" s="186" t="s">
        <v>29</v>
      </c>
    </row>
    <row r="125" spans="1:6" ht="57">
      <c r="A125" s="565" t="s">
        <v>253</v>
      </c>
      <c r="B125" s="146" t="s">
        <v>46</v>
      </c>
      <c r="C125" s="176" t="s">
        <v>254</v>
      </c>
      <c r="D125" s="185" t="s">
        <v>255</v>
      </c>
      <c r="E125" s="185" t="s">
        <v>243</v>
      </c>
      <c r="F125" s="179" t="s">
        <v>256</v>
      </c>
    </row>
    <row r="126" spans="1:6" ht="71.25">
      <c r="A126" s="565"/>
      <c r="B126" s="146" t="s">
        <v>49</v>
      </c>
      <c r="C126" s="176" t="s">
        <v>257</v>
      </c>
      <c r="D126" s="185" t="s">
        <v>258</v>
      </c>
      <c r="E126" s="185" t="s">
        <v>243</v>
      </c>
      <c r="F126" s="186" t="s">
        <v>29</v>
      </c>
    </row>
    <row r="127" spans="1:6" ht="119.25" customHeight="1" thickBot="1">
      <c r="A127" s="36" t="s">
        <v>259</v>
      </c>
      <c r="B127" s="37" t="s">
        <v>53</v>
      </c>
      <c r="C127" s="86" t="s">
        <v>260</v>
      </c>
      <c r="D127" s="87" t="s">
        <v>261</v>
      </c>
      <c r="E127" s="87" t="s">
        <v>243</v>
      </c>
      <c r="F127" s="179" t="s">
        <v>29</v>
      </c>
    </row>
    <row r="128" spans="1:6" ht="74.25" customHeight="1">
      <c r="D128" s="26"/>
      <c r="E128" s="26"/>
      <c r="F128" s="26"/>
    </row>
    <row r="129" spans="4:6" ht="15">
      <c r="D129" s="26"/>
      <c r="E129" s="26"/>
      <c r="F129" s="26"/>
    </row>
    <row r="130" spans="4:6" ht="15">
      <c r="D130" s="26"/>
      <c r="E130" s="26"/>
      <c r="F130" s="26"/>
    </row>
    <row r="131" spans="4:6" ht="15">
      <c r="D131" s="26"/>
      <c r="E131" s="26"/>
      <c r="F131" s="26"/>
    </row>
    <row r="132" spans="4:6" ht="15">
      <c r="D132" s="26"/>
      <c r="E132" s="26"/>
      <c r="F132" s="26"/>
    </row>
    <row r="133" spans="4:6" ht="15">
      <c r="D133" s="26"/>
      <c r="E133" s="26"/>
      <c r="F133" s="26"/>
    </row>
    <row r="134" spans="4:6" ht="15">
      <c r="D134" s="26"/>
      <c r="E134" s="26"/>
      <c r="F134" s="26"/>
    </row>
    <row r="135" spans="4:6" ht="15">
      <c r="D135" s="26"/>
      <c r="E135" s="26"/>
      <c r="F135" s="26"/>
    </row>
    <row r="136" spans="4:6" ht="15">
      <c r="D136" s="26"/>
      <c r="E136" s="26"/>
      <c r="F136" s="26"/>
    </row>
    <row r="137" spans="4:6" ht="15">
      <c r="D137" s="26"/>
      <c r="E137" s="26"/>
      <c r="F137" s="26"/>
    </row>
    <row r="138" spans="4:6" ht="15">
      <c r="D138" s="26"/>
      <c r="E138" s="26"/>
      <c r="F138" s="26"/>
    </row>
  </sheetData>
  <mergeCells count="99">
    <mergeCell ref="A120:A121"/>
    <mergeCell ref="A122:A124"/>
    <mergeCell ref="A125:A126"/>
    <mergeCell ref="B108:F108"/>
    <mergeCell ref="B109:F109"/>
    <mergeCell ref="B110:F110"/>
    <mergeCell ref="B111:F111"/>
    <mergeCell ref="B113:C113"/>
    <mergeCell ref="A114:A119"/>
    <mergeCell ref="B107:F107"/>
    <mergeCell ref="A85:A88"/>
    <mergeCell ref="A89:A91"/>
    <mergeCell ref="A92:A94"/>
    <mergeCell ref="A95:A98"/>
    <mergeCell ref="A100:F100"/>
    <mergeCell ref="B101:F101"/>
    <mergeCell ref="B102:F102"/>
    <mergeCell ref="B103:F103"/>
    <mergeCell ref="B104:F104"/>
    <mergeCell ref="A105:F105"/>
    <mergeCell ref="B106:F106"/>
    <mergeCell ref="A82:A84"/>
    <mergeCell ref="A70:F70"/>
    <mergeCell ref="B71:F71"/>
    <mergeCell ref="B72:F72"/>
    <mergeCell ref="B73:F73"/>
    <mergeCell ref="B74:F74"/>
    <mergeCell ref="A75:F75"/>
    <mergeCell ref="B76:F76"/>
    <mergeCell ref="B77:F77"/>
    <mergeCell ref="B78:F78"/>
    <mergeCell ref="B79:F79"/>
    <mergeCell ref="B81:C81"/>
    <mergeCell ref="A67:A68"/>
    <mergeCell ref="B47:F47"/>
    <mergeCell ref="B48:F48"/>
    <mergeCell ref="B49:F49"/>
    <mergeCell ref="A50:F50"/>
    <mergeCell ref="B51:F51"/>
    <mergeCell ref="B52:F52"/>
    <mergeCell ref="B53:F53"/>
    <mergeCell ref="B55:C55"/>
    <mergeCell ref="A56:A59"/>
    <mergeCell ref="A60:A62"/>
    <mergeCell ref="A63:A66"/>
    <mergeCell ref="B46:F46"/>
    <mergeCell ref="B41:C41"/>
    <mergeCell ref="G41:H41"/>
    <mergeCell ref="I41:J41"/>
    <mergeCell ref="L41:M41"/>
    <mergeCell ref="B42:C42"/>
    <mergeCell ref="G42:H42"/>
    <mergeCell ref="I42:J42"/>
    <mergeCell ref="L42:M42"/>
    <mergeCell ref="B43:C43"/>
    <mergeCell ref="G43:H43"/>
    <mergeCell ref="I43:J43"/>
    <mergeCell ref="L43:M43"/>
    <mergeCell ref="A45:F45"/>
    <mergeCell ref="B39:C39"/>
    <mergeCell ref="G39:H39"/>
    <mergeCell ref="I39:J39"/>
    <mergeCell ref="L39:M39"/>
    <mergeCell ref="B40:C40"/>
    <mergeCell ref="G40:H40"/>
    <mergeCell ref="I40:J40"/>
    <mergeCell ref="L40:M40"/>
    <mergeCell ref="B35:G35"/>
    <mergeCell ref="A37:E37"/>
    <mergeCell ref="F37:J37"/>
    <mergeCell ref="K37:O37"/>
    <mergeCell ref="B38:C38"/>
    <mergeCell ref="G38:H38"/>
    <mergeCell ref="I38:J38"/>
    <mergeCell ref="L38:M38"/>
    <mergeCell ref="B34:G34"/>
    <mergeCell ref="A18:A19"/>
    <mergeCell ref="A20:A21"/>
    <mergeCell ref="A25:G25"/>
    <mergeCell ref="B26:G26"/>
    <mergeCell ref="B27:G27"/>
    <mergeCell ref="B28:G28"/>
    <mergeCell ref="B29:G29"/>
    <mergeCell ref="B30:G30"/>
    <mergeCell ref="A31:G31"/>
    <mergeCell ref="B32:G32"/>
    <mergeCell ref="B33:G33"/>
    <mergeCell ref="B13:F13"/>
    <mergeCell ref="A2:F2"/>
    <mergeCell ref="B3:F3"/>
    <mergeCell ref="B4:F4"/>
    <mergeCell ref="B5:F5"/>
    <mergeCell ref="B6:F6"/>
    <mergeCell ref="B7:F7"/>
    <mergeCell ref="A8:F8"/>
    <mergeCell ref="B9:F9"/>
    <mergeCell ref="B10:F10"/>
    <mergeCell ref="B11:F11"/>
    <mergeCell ref="B12:F12"/>
  </mergeCells>
  <printOptions horizontalCentered="1"/>
  <pageMargins left="0.70866141732283472" right="0.70866141732283472" top="0.74803149606299213" bottom="0.74803149606299213" header="0.31496062992125984" footer="0.31496062992125984"/>
  <pageSetup scale="28" orientation="portrait" r:id="rId1"/>
  <rowBreaks count="4" manualBreakCount="4">
    <brk id="23" max="20" man="1"/>
    <brk id="44" max="20" man="1"/>
    <brk id="68" max="20" man="1"/>
    <brk id="98" max="20"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BC284"/>
  <sheetViews>
    <sheetView showGridLines="0" tabSelected="1" zoomScale="60" zoomScaleNormal="60" zoomScalePageLayoutView="40" workbookViewId="0">
      <selection activeCell="N10" sqref="N10"/>
    </sheetView>
  </sheetViews>
  <sheetFormatPr baseColWidth="10" defaultColWidth="11.42578125" defaultRowHeight="18"/>
  <cols>
    <col min="1" max="1" width="1.85546875" style="89" customWidth="1"/>
    <col min="2" max="2" width="5.7109375" style="89" customWidth="1"/>
    <col min="3" max="3" width="33" style="89" customWidth="1"/>
    <col min="4" max="4" width="9.28515625" style="89" customWidth="1"/>
    <col min="5" max="6" width="20.5703125" style="89" customWidth="1"/>
    <col min="7" max="7" width="16.140625" style="89" customWidth="1"/>
    <col min="8" max="8" width="14.85546875" style="89" customWidth="1"/>
    <col min="9" max="9" width="4.7109375" style="92" customWidth="1"/>
    <col min="10" max="13" width="9.5703125" style="92" customWidth="1"/>
    <col min="14" max="14" width="59.42578125" style="92" customWidth="1"/>
    <col min="15" max="15" width="45.140625" style="92" customWidth="1"/>
    <col min="16" max="16" width="37" style="89" hidden="1" customWidth="1"/>
    <col min="17" max="17" width="2" style="89" hidden="1" customWidth="1"/>
    <col min="18" max="22" width="7.5703125" style="89" hidden="1" customWidth="1"/>
    <col min="23" max="26" width="6.28515625" style="89" hidden="1" customWidth="1"/>
    <col min="27" max="28" width="35.28515625" style="406" customWidth="1"/>
    <col min="29" max="32" width="14" style="89" customWidth="1"/>
    <col min="33" max="37" width="6.42578125" style="89" customWidth="1"/>
    <col min="38" max="38" width="1.7109375" style="89" customWidth="1"/>
    <col min="39" max="44" width="8" style="89" customWidth="1"/>
    <col min="45" max="47" width="6.28515625" style="89" customWidth="1"/>
    <col min="48" max="48" width="87" style="89" customWidth="1"/>
    <col min="49" max="49" width="65.42578125" style="89" customWidth="1"/>
    <col min="50" max="50" width="66" style="89" customWidth="1"/>
    <col min="51" max="51" width="62.85546875" style="89" customWidth="1"/>
    <col min="52" max="16384" width="11.42578125" style="89"/>
  </cols>
  <sheetData>
    <row r="1" spans="1:37" ht="12" customHeight="1" thickBot="1">
      <c r="A1" s="839"/>
      <c r="B1" s="93"/>
      <c r="C1" s="839"/>
      <c r="D1" s="839"/>
      <c r="E1" s="839"/>
      <c r="F1" s="839"/>
      <c r="G1" s="839"/>
      <c r="H1" s="839"/>
      <c r="I1" s="839"/>
      <c r="J1" s="839"/>
      <c r="K1" s="839"/>
      <c r="L1" s="839"/>
      <c r="M1" s="839"/>
      <c r="N1" s="839"/>
      <c r="O1" s="839"/>
      <c r="P1" s="839"/>
      <c r="Q1" s="93"/>
      <c r="R1" s="93"/>
      <c r="S1" s="93"/>
      <c r="T1" s="93"/>
      <c r="U1" s="93"/>
      <c r="V1" s="93"/>
      <c r="W1" s="93"/>
      <c r="X1" s="93"/>
      <c r="Y1" s="93"/>
      <c r="Z1" s="93"/>
    </row>
    <row r="2" spans="1:37" ht="60" customHeight="1">
      <c r="A2" s="839"/>
      <c r="B2" s="1109"/>
      <c r="C2" s="1110"/>
      <c r="D2" s="1110"/>
      <c r="E2" s="1111"/>
      <c r="F2" s="1121" t="s">
        <v>305</v>
      </c>
      <c r="G2" s="1121"/>
      <c r="H2" s="1121"/>
      <c r="I2" s="1121"/>
      <c r="J2" s="1121"/>
      <c r="K2" s="1121"/>
      <c r="L2" s="1121"/>
      <c r="M2" s="1121"/>
      <c r="N2" s="1121"/>
      <c r="O2" s="1121"/>
      <c r="P2" s="1121"/>
      <c r="Q2" s="1121"/>
      <c r="R2" s="1121"/>
      <c r="S2" s="1121"/>
      <c r="T2" s="1121"/>
      <c r="U2" s="1121"/>
      <c r="V2" s="1121"/>
      <c r="W2" s="1121"/>
      <c r="X2" s="1121"/>
      <c r="Y2" s="1121"/>
      <c r="Z2" s="1121"/>
      <c r="AA2" s="1121"/>
      <c r="AB2" s="1123" t="s">
        <v>823</v>
      </c>
      <c r="AC2" s="1123"/>
      <c r="AD2" s="1123"/>
      <c r="AE2" s="1123"/>
      <c r="AF2" s="1123"/>
      <c r="AG2" s="1123"/>
      <c r="AH2" s="1123"/>
      <c r="AI2" s="1123"/>
      <c r="AJ2" s="1123"/>
      <c r="AK2" s="1124"/>
    </row>
    <row r="3" spans="1:37" ht="60" customHeight="1" thickBot="1">
      <c r="A3" s="839"/>
      <c r="B3" s="1112"/>
      <c r="C3" s="1113"/>
      <c r="D3" s="1113"/>
      <c r="E3" s="1114"/>
      <c r="F3" s="1122" t="s">
        <v>822</v>
      </c>
      <c r="G3" s="1122"/>
      <c r="H3" s="1122"/>
      <c r="I3" s="1122"/>
      <c r="J3" s="1122"/>
      <c r="K3" s="1122"/>
      <c r="L3" s="1122"/>
      <c r="M3" s="1122"/>
      <c r="N3" s="1122"/>
      <c r="O3" s="1122"/>
      <c r="P3" s="1122"/>
      <c r="Q3" s="1122"/>
      <c r="R3" s="1122"/>
      <c r="S3" s="1122"/>
      <c r="T3" s="1122"/>
      <c r="U3" s="1122"/>
      <c r="V3" s="1122"/>
      <c r="W3" s="1122"/>
      <c r="X3" s="1122"/>
      <c r="Y3" s="1122"/>
      <c r="Z3" s="1122"/>
      <c r="AA3" s="1122"/>
      <c r="AB3" s="1125"/>
      <c r="AC3" s="1125"/>
      <c r="AD3" s="1125"/>
      <c r="AE3" s="1125"/>
      <c r="AF3" s="1125"/>
      <c r="AG3" s="1125"/>
      <c r="AH3" s="1125"/>
      <c r="AI3" s="1125"/>
      <c r="AJ3" s="1125"/>
      <c r="AK3" s="1126"/>
    </row>
    <row r="4" spans="1:37" ht="104.25" customHeight="1">
      <c r="A4" s="839"/>
      <c r="B4" s="1115">
        <v>2024</v>
      </c>
      <c r="C4" s="1116"/>
      <c r="D4" s="1116"/>
      <c r="E4" s="1116"/>
      <c r="F4" s="1116"/>
      <c r="G4" s="1117"/>
      <c r="H4" s="637" t="s">
        <v>411</v>
      </c>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9"/>
    </row>
    <row r="5" spans="1:37" ht="51.75" customHeight="1">
      <c r="A5" s="839"/>
      <c r="B5" s="1118" t="s">
        <v>262</v>
      </c>
      <c r="C5" s="1119"/>
      <c r="D5" s="1119"/>
      <c r="E5" s="1119"/>
      <c r="F5" s="1119"/>
      <c r="G5" s="1120"/>
      <c r="H5" s="640" t="s">
        <v>305</v>
      </c>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1"/>
    </row>
    <row r="6" spans="1:37" ht="51.75" customHeight="1">
      <c r="A6" s="839"/>
      <c r="B6" s="642" t="s">
        <v>263</v>
      </c>
      <c r="C6" s="643"/>
      <c r="D6" s="643"/>
      <c r="E6" s="643"/>
      <c r="F6" s="643"/>
      <c r="G6" s="643"/>
      <c r="H6" s="644" t="s">
        <v>312</v>
      </c>
      <c r="I6" s="644"/>
      <c r="J6" s="644"/>
      <c r="K6" s="644"/>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5"/>
    </row>
    <row r="7" spans="1:37" ht="73.5" customHeight="1">
      <c r="A7" s="839"/>
      <c r="B7" s="646" t="s">
        <v>5</v>
      </c>
      <c r="C7" s="647"/>
      <c r="D7" s="647"/>
      <c r="E7" s="648"/>
      <c r="F7" s="648"/>
      <c r="G7" s="648"/>
      <c r="H7" s="649" t="s">
        <v>1811</v>
      </c>
      <c r="I7" s="649"/>
      <c r="J7" s="649"/>
      <c r="K7" s="649"/>
      <c r="L7" s="649"/>
      <c r="M7" s="649"/>
      <c r="N7" s="649"/>
      <c r="O7" s="649"/>
      <c r="P7" s="649"/>
      <c r="Q7" s="649"/>
      <c r="R7" s="649"/>
      <c r="S7" s="649"/>
      <c r="T7" s="649"/>
      <c r="U7" s="649"/>
      <c r="V7" s="649"/>
      <c r="W7" s="649"/>
      <c r="X7" s="649"/>
      <c r="Y7" s="649"/>
      <c r="Z7" s="649"/>
      <c r="AA7" s="649"/>
      <c r="AB7" s="649"/>
      <c r="AC7" s="649"/>
      <c r="AD7" s="649"/>
      <c r="AE7" s="649"/>
      <c r="AF7" s="649"/>
      <c r="AG7" s="649"/>
      <c r="AH7" s="649"/>
      <c r="AI7" s="649"/>
      <c r="AJ7" s="649"/>
      <c r="AK7" s="650"/>
    </row>
    <row r="8" spans="1:37" ht="33.75" customHeight="1">
      <c r="A8" s="839"/>
      <c r="B8" s="862" t="s">
        <v>309</v>
      </c>
      <c r="C8" s="863"/>
      <c r="D8" s="864"/>
      <c r="E8" s="694" t="s">
        <v>306</v>
      </c>
      <c r="F8" s="694"/>
      <c r="G8" s="694"/>
      <c r="H8" s="694"/>
      <c r="I8" s="694"/>
      <c r="J8" s="694"/>
      <c r="K8" s="694"/>
      <c r="L8" s="694"/>
      <c r="M8" s="694"/>
      <c r="N8" s="846" t="s">
        <v>395</v>
      </c>
      <c r="O8" s="857" t="s">
        <v>313</v>
      </c>
      <c r="P8" s="858" t="s">
        <v>462</v>
      </c>
      <c r="Q8" s="858"/>
      <c r="R8" s="858"/>
      <c r="S8" s="858"/>
      <c r="T8" s="858"/>
      <c r="U8" s="857" t="s">
        <v>264</v>
      </c>
      <c r="V8" s="857"/>
      <c r="W8" s="857"/>
      <c r="X8" s="857"/>
      <c r="Y8" s="857"/>
      <c r="Z8" s="857"/>
      <c r="AA8" s="857"/>
      <c r="AB8" s="857"/>
      <c r="AC8" s="855" t="s">
        <v>311</v>
      </c>
      <c r="AD8" s="855"/>
      <c r="AE8" s="855"/>
      <c r="AF8" s="855"/>
      <c r="AG8" s="855"/>
      <c r="AH8" s="855"/>
      <c r="AI8" s="855"/>
      <c r="AJ8" s="855"/>
      <c r="AK8" s="856"/>
    </row>
    <row r="9" spans="1:37" ht="33.75" customHeight="1">
      <c r="A9" s="839"/>
      <c r="B9" s="865"/>
      <c r="C9" s="866"/>
      <c r="D9" s="867"/>
      <c r="E9" s="694"/>
      <c r="F9" s="694"/>
      <c r="G9" s="694"/>
      <c r="H9" s="694"/>
      <c r="I9" s="694"/>
      <c r="J9" s="694"/>
      <c r="K9" s="694"/>
      <c r="L9" s="694"/>
      <c r="M9" s="694"/>
      <c r="N9" s="846"/>
      <c r="O9" s="857"/>
      <c r="P9" s="858"/>
      <c r="Q9" s="858"/>
      <c r="R9" s="858"/>
      <c r="S9" s="858"/>
      <c r="T9" s="858"/>
      <c r="U9" s="857"/>
      <c r="V9" s="857"/>
      <c r="W9" s="857"/>
      <c r="X9" s="857"/>
      <c r="Y9" s="857"/>
      <c r="Z9" s="857"/>
      <c r="AA9" s="857"/>
      <c r="AB9" s="857"/>
      <c r="AC9" s="187">
        <v>1</v>
      </c>
      <c r="AD9" s="187">
        <v>2</v>
      </c>
      <c r="AE9" s="187">
        <v>3</v>
      </c>
      <c r="AF9" s="187">
        <v>4</v>
      </c>
      <c r="AG9" s="187">
        <v>5</v>
      </c>
      <c r="AH9" s="187">
        <v>6</v>
      </c>
      <c r="AI9" s="187">
        <v>7</v>
      </c>
      <c r="AJ9" s="187">
        <v>8</v>
      </c>
      <c r="AK9" s="188">
        <v>9</v>
      </c>
    </row>
    <row r="10" spans="1:37" ht="129.75" customHeight="1">
      <c r="A10" s="839"/>
      <c r="B10" s="865"/>
      <c r="C10" s="866"/>
      <c r="D10" s="867"/>
      <c r="E10" s="881" t="s">
        <v>409</v>
      </c>
      <c r="F10" s="878" t="s">
        <v>406</v>
      </c>
      <c r="G10" s="204">
        <v>1</v>
      </c>
      <c r="H10" s="651" t="s">
        <v>396</v>
      </c>
      <c r="I10" s="652"/>
      <c r="J10" s="652"/>
      <c r="K10" s="652"/>
      <c r="L10" s="652"/>
      <c r="M10" s="652"/>
      <c r="N10" s="253" t="s">
        <v>398</v>
      </c>
      <c r="O10" s="221" t="s">
        <v>771</v>
      </c>
      <c r="P10" s="847" t="s">
        <v>1710</v>
      </c>
      <c r="Q10" s="847"/>
      <c r="R10" s="847"/>
      <c r="S10" s="847"/>
      <c r="T10" s="847"/>
      <c r="U10" s="848" t="s">
        <v>1711</v>
      </c>
      <c r="V10" s="848"/>
      <c r="W10" s="848"/>
      <c r="X10" s="848"/>
      <c r="Y10" s="848"/>
      <c r="Z10" s="848"/>
      <c r="AA10" s="848"/>
      <c r="AB10" s="849"/>
      <c r="AC10" s="211" t="s">
        <v>265</v>
      </c>
      <c r="AD10" s="211" t="s">
        <v>265</v>
      </c>
      <c r="AE10" s="211" t="s">
        <v>265</v>
      </c>
      <c r="AF10" s="211" t="s">
        <v>265</v>
      </c>
      <c r="AG10" s="211" t="s">
        <v>265</v>
      </c>
      <c r="AH10" s="211" t="s">
        <v>265</v>
      </c>
      <c r="AI10" s="212"/>
      <c r="AJ10" s="212"/>
      <c r="AK10" s="213"/>
    </row>
    <row r="11" spans="1:37" ht="253.5" customHeight="1">
      <c r="A11" s="839"/>
      <c r="B11" s="865"/>
      <c r="C11" s="866"/>
      <c r="D11" s="867"/>
      <c r="E11" s="881"/>
      <c r="F11" s="878"/>
      <c r="G11" s="204">
        <v>2</v>
      </c>
      <c r="H11" s="651" t="s">
        <v>308</v>
      </c>
      <c r="I11" s="652"/>
      <c r="J11" s="652"/>
      <c r="K11" s="652"/>
      <c r="L11" s="652"/>
      <c r="M11" s="652"/>
      <c r="N11" s="253" t="s">
        <v>397</v>
      </c>
      <c r="O11" s="221" t="s">
        <v>492</v>
      </c>
      <c r="P11" s="844" t="s">
        <v>1712</v>
      </c>
      <c r="Q11" s="844"/>
      <c r="R11" s="844"/>
      <c r="S11" s="844"/>
      <c r="T11" s="844"/>
      <c r="U11" s="849" t="s">
        <v>1713</v>
      </c>
      <c r="V11" s="847"/>
      <c r="W11" s="847"/>
      <c r="X11" s="847"/>
      <c r="Y11" s="847"/>
      <c r="Z11" s="847"/>
      <c r="AA11" s="847"/>
      <c r="AB11" s="847"/>
      <c r="AC11" s="211" t="s">
        <v>265</v>
      </c>
      <c r="AD11" s="211" t="s">
        <v>265</v>
      </c>
      <c r="AE11" s="211" t="s">
        <v>265</v>
      </c>
      <c r="AF11" s="211" t="s">
        <v>265</v>
      </c>
      <c r="AG11" s="211" t="s">
        <v>265</v>
      </c>
      <c r="AH11" s="211" t="s">
        <v>265</v>
      </c>
      <c r="AI11" s="212"/>
      <c r="AJ11" s="212"/>
      <c r="AK11" s="213"/>
    </row>
    <row r="12" spans="1:37" ht="135" customHeight="1">
      <c r="A12" s="839"/>
      <c r="B12" s="865"/>
      <c r="C12" s="866"/>
      <c r="D12" s="867"/>
      <c r="E12" s="881"/>
      <c r="F12" s="878"/>
      <c r="G12" s="204">
        <v>3</v>
      </c>
      <c r="H12" s="651" t="s">
        <v>1706</v>
      </c>
      <c r="I12" s="652"/>
      <c r="J12" s="652"/>
      <c r="K12" s="652"/>
      <c r="L12" s="652"/>
      <c r="M12" s="652"/>
      <c r="N12" s="253" t="s">
        <v>1714</v>
      </c>
      <c r="O12" s="221" t="s">
        <v>491</v>
      </c>
      <c r="P12" s="844" t="s">
        <v>1715</v>
      </c>
      <c r="Q12" s="844"/>
      <c r="R12" s="844"/>
      <c r="S12" s="844"/>
      <c r="T12" s="844"/>
      <c r="U12" s="848" t="s">
        <v>1716</v>
      </c>
      <c r="V12" s="848"/>
      <c r="W12" s="848"/>
      <c r="X12" s="848"/>
      <c r="Y12" s="848"/>
      <c r="Z12" s="848"/>
      <c r="AA12" s="848"/>
      <c r="AB12" s="849"/>
      <c r="AC12" s="211" t="s">
        <v>265</v>
      </c>
      <c r="AD12" s="211" t="s">
        <v>265</v>
      </c>
      <c r="AE12" s="211" t="s">
        <v>265</v>
      </c>
      <c r="AF12" s="211" t="s">
        <v>265</v>
      </c>
      <c r="AG12" s="211" t="s">
        <v>265</v>
      </c>
      <c r="AH12" s="211" t="s">
        <v>265</v>
      </c>
      <c r="AI12" s="212"/>
      <c r="AJ12" s="212"/>
      <c r="AK12" s="213"/>
    </row>
    <row r="13" spans="1:37" ht="116.25" customHeight="1">
      <c r="A13" s="839"/>
      <c r="B13" s="865"/>
      <c r="C13" s="866"/>
      <c r="D13" s="867"/>
      <c r="E13" s="881"/>
      <c r="F13" s="878"/>
      <c r="G13" s="204">
        <v>4</v>
      </c>
      <c r="H13" s="651" t="s">
        <v>307</v>
      </c>
      <c r="I13" s="652"/>
      <c r="J13" s="652"/>
      <c r="K13" s="652"/>
      <c r="L13" s="652"/>
      <c r="M13" s="652"/>
      <c r="N13" s="253" t="s">
        <v>1717</v>
      </c>
      <c r="O13" s="221" t="s">
        <v>493</v>
      </c>
      <c r="P13" s="844" t="s">
        <v>1718</v>
      </c>
      <c r="Q13" s="844"/>
      <c r="R13" s="844"/>
      <c r="S13" s="844"/>
      <c r="T13" s="844"/>
      <c r="U13" s="845" t="s">
        <v>1719</v>
      </c>
      <c r="V13" s="844"/>
      <c r="W13" s="844"/>
      <c r="X13" s="844"/>
      <c r="Y13" s="844"/>
      <c r="Z13" s="844"/>
      <c r="AA13" s="844"/>
      <c r="AB13" s="844"/>
      <c r="AC13" s="211" t="s">
        <v>265</v>
      </c>
      <c r="AD13" s="211" t="s">
        <v>265</v>
      </c>
      <c r="AE13" s="211" t="s">
        <v>265</v>
      </c>
      <c r="AF13" s="211" t="s">
        <v>265</v>
      </c>
      <c r="AG13" s="211" t="s">
        <v>265</v>
      </c>
      <c r="AH13" s="211" t="s">
        <v>265</v>
      </c>
      <c r="AI13" s="212"/>
      <c r="AJ13" s="212"/>
      <c r="AK13" s="213"/>
    </row>
    <row r="14" spans="1:37" ht="167.25" customHeight="1">
      <c r="A14" s="839"/>
      <c r="B14" s="865"/>
      <c r="C14" s="866"/>
      <c r="D14" s="867"/>
      <c r="E14" s="881"/>
      <c r="F14" s="878"/>
      <c r="G14" s="204">
        <v>5</v>
      </c>
      <c r="H14" s="651" t="s">
        <v>399</v>
      </c>
      <c r="I14" s="652"/>
      <c r="J14" s="652"/>
      <c r="K14" s="652"/>
      <c r="L14" s="652"/>
      <c r="M14" s="652"/>
      <c r="N14" s="253" t="s">
        <v>400</v>
      </c>
      <c r="O14" s="251" t="s">
        <v>772</v>
      </c>
      <c r="P14" s="853" t="s">
        <v>773</v>
      </c>
      <c r="Q14" s="854"/>
      <c r="R14" s="854"/>
      <c r="S14" s="854"/>
      <c r="T14" s="845"/>
      <c r="U14" s="853" t="s">
        <v>484</v>
      </c>
      <c r="V14" s="854"/>
      <c r="W14" s="854"/>
      <c r="X14" s="854"/>
      <c r="Y14" s="854"/>
      <c r="Z14" s="854"/>
      <c r="AA14" s="854"/>
      <c r="AB14" s="845"/>
      <c r="AC14" s="211" t="s">
        <v>265</v>
      </c>
      <c r="AD14" s="211" t="s">
        <v>265</v>
      </c>
      <c r="AE14" s="211" t="s">
        <v>265</v>
      </c>
      <c r="AF14" s="211" t="s">
        <v>265</v>
      </c>
      <c r="AG14" s="211" t="s">
        <v>265</v>
      </c>
      <c r="AH14" s="211" t="s">
        <v>265</v>
      </c>
      <c r="AI14" s="212"/>
      <c r="AJ14" s="212"/>
      <c r="AK14" s="213"/>
    </row>
    <row r="15" spans="1:37" ht="86.25" customHeight="1">
      <c r="A15" s="839"/>
      <c r="B15" s="865"/>
      <c r="C15" s="866"/>
      <c r="D15" s="867"/>
      <c r="E15" s="881"/>
      <c r="F15" s="878"/>
      <c r="G15" s="204">
        <v>6</v>
      </c>
      <c r="H15" s="651" t="s">
        <v>401</v>
      </c>
      <c r="I15" s="652"/>
      <c r="J15" s="652"/>
      <c r="K15" s="652"/>
      <c r="L15" s="652"/>
      <c r="M15" s="652"/>
      <c r="N15" s="253" t="s">
        <v>402</v>
      </c>
      <c r="O15" s="251" t="s">
        <v>494</v>
      </c>
      <c r="P15" s="853" t="s">
        <v>1720</v>
      </c>
      <c r="Q15" s="854"/>
      <c r="R15" s="854"/>
      <c r="S15" s="854"/>
      <c r="T15" s="845"/>
      <c r="U15" s="853" t="s">
        <v>486</v>
      </c>
      <c r="V15" s="854"/>
      <c r="W15" s="854"/>
      <c r="X15" s="854"/>
      <c r="Y15" s="854"/>
      <c r="Z15" s="854"/>
      <c r="AA15" s="854"/>
      <c r="AB15" s="845"/>
      <c r="AC15" s="211" t="s">
        <v>265</v>
      </c>
      <c r="AD15" s="211" t="s">
        <v>265</v>
      </c>
      <c r="AE15" s="211" t="s">
        <v>265</v>
      </c>
      <c r="AF15" s="211" t="s">
        <v>265</v>
      </c>
      <c r="AG15" s="211" t="s">
        <v>265</v>
      </c>
      <c r="AH15" s="211" t="s">
        <v>265</v>
      </c>
      <c r="AI15" s="212"/>
      <c r="AJ15" s="212"/>
      <c r="AK15" s="213"/>
    </row>
    <row r="16" spans="1:37" ht="156" customHeight="1">
      <c r="A16" s="839"/>
      <c r="B16" s="865"/>
      <c r="C16" s="866"/>
      <c r="D16" s="867"/>
      <c r="E16" s="881"/>
      <c r="F16" s="206" t="s">
        <v>408</v>
      </c>
      <c r="G16" s="207">
        <v>7</v>
      </c>
      <c r="H16" s="651" t="s">
        <v>403</v>
      </c>
      <c r="I16" s="652"/>
      <c r="J16" s="652"/>
      <c r="K16" s="652"/>
      <c r="L16" s="652"/>
      <c r="M16" s="652"/>
      <c r="N16" s="253" t="s">
        <v>404</v>
      </c>
      <c r="O16" s="221" t="s">
        <v>495</v>
      </c>
      <c r="P16" s="844" t="s">
        <v>776</v>
      </c>
      <c r="Q16" s="844"/>
      <c r="R16" s="844"/>
      <c r="S16" s="844"/>
      <c r="T16" s="844"/>
      <c r="U16" s="849" t="s">
        <v>358</v>
      </c>
      <c r="V16" s="847"/>
      <c r="W16" s="847"/>
      <c r="X16" s="847"/>
      <c r="Y16" s="847"/>
      <c r="Z16" s="847"/>
      <c r="AA16" s="847"/>
      <c r="AB16" s="847"/>
      <c r="AC16" s="212"/>
      <c r="AD16" s="212"/>
      <c r="AE16" s="212"/>
      <c r="AF16" s="212"/>
      <c r="AG16" s="212"/>
      <c r="AH16" s="212"/>
      <c r="AI16" s="205" t="s">
        <v>265</v>
      </c>
      <c r="AJ16" s="212"/>
      <c r="AK16" s="213"/>
    </row>
    <row r="17" spans="1:50" ht="147" customHeight="1">
      <c r="A17" s="839"/>
      <c r="B17" s="865"/>
      <c r="C17" s="866"/>
      <c r="D17" s="867"/>
      <c r="E17" s="881"/>
      <c r="F17" s="879" t="s">
        <v>407</v>
      </c>
      <c r="G17" s="204">
        <v>8</v>
      </c>
      <c r="H17" s="651" t="s">
        <v>1707</v>
      </c>
      <c r="I17" s="652"/>
      <c r="J17" s="652"/>
      <c r="K17" s="652"/>
      <c r="L17" s="652"/>
      <c r="M17" s="652"/>
      <c r="N17" s="253" t="s">
        <v>405</v>
      </c>
      <c r="O17" s="221" t="s">
        <v>774</v>
      </c>
      <c r="P17" s="844" t="s">
        <v>490</v>
      </c>
      <c r="Q17" s="844"/>
      <c r="R17" s="844"/>
      <c r="S17" s="844"/>
      <c r="T17" s="844"/>
      <c r="U17" s="845" t="s">
        <v>1721</v>
      </c>
      <c r="V17" s="844"/>
      <c r="W17" s="844"/>
      <c r="X17" s="844"/>
      <c r="Y17" s="844"/>
      <c r="Z17" s="844"/>
      <c r="AA17" s="844"/>
      <c r="AB17" s="844"/>
      <c r="AC17" s="212"/>
      <c r="AD17" s="212"/>
      <c r="AE17" s="212"/>
      <c r="AF17" s="212"/>
      <c r="AG17" s="212"/>
      <c r="AH17" s="212"/>
      <c r="AI17" s="212"/>
      <c r="AJ17" s="214" t="s">
        <v>265</v>
      </c>
      <c r="AK17" s="215" t="s">
        <v>265</v>
      </c>
    </row>
    <row r="18" spans="1:50" ht="155.25" customHeight="1" thickBot="1">
      <c r="A18" s="839"/>
      <c r="B18" s="868"/>
      <c r="C18" s="869"/>
      <c r="D18" s="870"/>
      <c r="E18" s="882"/>
      <c r="F18" s="880"/>
      <c r="G18" s="208">
        <v>9</v>
      </c>
      <c r="H18" s="653" t="s">
        <v>410</v>
      </c>
      <c r="I18" s="654"/>
      <c r="J18" s="654"/>
      <c r="K18" s="654"/>
      <c r="L18" s="654"/>
      <c r="M18" s="654"/>
      <c r="N18" s="252" t="s">
        <v>413</v>
      </c>
      <c r="O18" s="227" t="s">
        <v>1722</v>
      </c>
      <c r="P18" s="925" t="s">
        <v>777</v>
      </c>
      <c r="Q18" s="925"/>
      <c r="R18" s="925"/>
      <c r="S18" s="925"/>
      <c r="T18" s="925"/>
      <c r="U18" s="883" t="s">
        <v>1723</v>
      </c>
      <c r="V18" s="884"/>
      <c r="W18" s="884"/>
      <c r="X18" s="884"/>
      <c r="Y18" s="884"/>
      <c r="Z18" s="884"/>
      <c r="AA18" s="884"/>
      <c r="AB18" s="885"/>
      <c r="AC18" s="218"/>
      <c r="AD18" s="218"/>
      <c r="AE18" s="218"/>
      <c r="AF18" s="218"/>
      <c r="AG18" s="218"/>
      <c r="AH18" s="218"/>
      <c r="AI18" s="218"/>
      <c r="AJ18" s="219" t="s">
        <v>265</v>
      </c>
      <c r="AK18" s="220" t="s">
        <v>265</v>
      </c>
    </row>
    <row r="19" spans="1:50" ht="32.25" customHeight="1">
      <c r="A19" s="839"/>
      <c r="B19" s="795" t="s">
        <v>412</v>
      </c>
      <c r="C19" s="796"/>
      <c r="D19" s="796"/>
      <c r="E19" s="796"/>
      <c r="F19" s="796"/>
      <c r="G19" s="796"/>
      <c r="H19" s="796"/>
      <c r="I19" s="796"/>
      <c r="J19" s="796"/>
      <c r="K19" s="796"/>
      <c r="L19" s="796"/>
      <c r="M19" s="796"/>
      <c r="N19" s="796"/>
      <c r="O19" s="796"/>
      <c r="P19" s="998" t="s">
        <v>266</v>
      </c>
      <c r="Q19" s="999"/>
      <c r="R19" s="995" t="s">
        <v>415</v>
      </c>
      <c r="S19" s="995"/>
      <c r="T19" s="995"/>
      <c r="U19" s="995"/>
      <c r="V19" s="995"/>
      <c r="W19" s="995"/>
      <c r="X19" s="995"/>
      <c r="Y19" s="992" t="s">
        <v>342</v>
      </c>
      <c r="Z19" s="992"/>
      <c r="AA19" s="992"/>
      <c r="AB19" s="912" t="s">
        <v>775</v>
      </c>
      <c r="AC19" s="917" t="s">
        <v>265</v>
      </c>
      <c r="AD19" s="963" t="s">
        <v>265</v>
      </c>
      <c r="AE19" s="963" t="s">
        <v>265</v>
      </c>
      <c r="AF19" s="963" t="s">
        <v>265</v>
      </c>
      <c r="AG19" s="963" t="s">
        <v>265</v>
      </c>
      <c r="AH19" s="840" t="s">
        <v>265</v>
      </c>
      <c r="AI19" s="840" t="s">
        <v>265</v>
      </c>
      <c r="AJ19" s="840" t="s">
        <v>265</v>
      </c>
      <c r="AK19" s="842" t="s">
        <v>265</v>
      </c>
    </row>
    <row r="20" spans="1:50" ht="21" customHeight="1">
      <c r="A20" s="839"/>
      <c r="B20" s="926" t="s">
        <v>4</v>
      </c>
      <c r="C20" s="927"/>
      <c r="D20" s="927"/>
      <c r="E20" s="927"/>
      <c r="F20" s="927"/>
      <c r="G20" s="927"/>
      <c r="H20" s="928"/>
      <c r="I20" s="768">
        <v>45322</v>
      </c>
      <c r="J20" s="768"/>
      <c r="K20" s="768"/>
      <c r="L20" s="768"/>
      <c r="M20" s="768"/>
      <c r="N20" s="768"/>
      <c r="O20" s="768"/>
      <c r="P20" s="998"/>
      <c r="Q20" s="999"/>
      <c r="R20" s="996"/>
      <c r="S20" s="996"/>
      <c r="T20" s="996"/>
      <c r="U20" s="996"/>
      <c r="V20" s="996"/>
      <c r="W20" s="996"/>
      <c r="X20" s="996"/>
      <c r="Y20" s="993"/>
      <c r="Z20" s="993"/>
      <c r="AA20" s="993"/>
      <c r="AB20" s="913"/>
      <c r="AC20" s="917"/>
      <c r="AD20" s="963"/>
      <c r="AE20" s="963"/>
      <c r="AF20" s="963"/>
      <c r="AG20" s="963"/>
      <c r="AH20" s="841"/>
      <c r="AI20" s="841"/>
      <c r="AJ20" s="841"/>
      <c r="AK20" s="843"/>
    </row>
    <row r="21" spans="1:50" ht="21" customHeight="1">
      <c r="A21" s="839"/>
      <c r="B21" s="929"/>
      <c r="C21" s="930"/>
      <c r="D21" s="930"/>
      <c r="E21" s="930"/>
      <c r="F21" s="930"/>
      <c r="G21" s="930"/>
      <c r="H21" s="931"/>
      <c r="I21" s="768"/>
      <c r="J21" s="768"/>
      <c r="K21" s="768"/>
      <c r="L21" s="768"/>
      <c r="M21" s="768"/>
      <c r="N21" s="768"/>
      <c r="O21" s="768"/>
      <c r="P21" s="998"/>
      <c r="Q21" s="999"/>
      <c r="R21" s="996"/>
      <c r="S21" s="996"/>
      <c r="T21" s="996"/>
      <c r="U21" s="996"/>
      <c r="V21" s="996"/>
      <c r="W21" s="996"/>
      <c r="X21" s="996"/>
      <c r="Y21" s="993"/>
      <c r="Z21" s="993"/>
      <c r="AA21" s="993"/>
      <c r="AB21" s="913"/>
      <c r="AC21" s="918"/>
      <c r="AD21" s="840"/>
      <c r="AE21" s="840"/>
      <c r="AF21" s="840"/>
      <c r="AG21" s="840"/>
      <c r="AH21" s="841"/>
      <c r="AI21" s="841"/>
      <c r="AJ21" s="841"/>
      <c r="AK21" s="843"/>
    </row>
    <row r="22" spans="1:50" ht="133.5" customHeight="1" thickBot="1">
      <c r="A22" s="839"/>
      <c r="B22" s="769" t="s">
        <v>414</v>
      </c>
      <c r="C22" s="770"/>
      <c r="D22" s="770"/>
      <c r="E22" s="770"/>
      <c r="F22" s="770"/>
      <c r="G22" s="770"/>
      <c r="H22" s="771"/>
      <c r="I22" s="767" t="s">
        <v>416</v>
      </c>
      <c r="J22" s="767"/>
      <c r="K22" s="767"/>
      <c r="L22" s="767"/>
      <c r="M22" s="767"/>
      <c r="N22" s="767"/>
      <c r="O22" s="767"/>
      <c r="P22" s="1000"/>
      <c r="Q22" s="1001"/>
      <c r="R22" s="997" t="s">
        <v>415</v>
      </c>
      <c r="S22" s="997"/>
      <c r="T22" s="997"/>
      <c r="U22" s="997"/>
      <c r="V22" s="997"/>
      <c r="W22" s="997"/>
      <c r="X22" s="997"/>
      <c r="Y22" s="994" t="s">
        <v>422</v>
      </c>
      <c r="Z22" s="994"/>
      <c r="AA22" s="994"/>
      <c r="AB22" s="262" t="s">
        <v>798</v>
      </c>
      <c r="AC22" s="209" t="s">
        <v>265</v>
      </c>
      <c r="AD22" s="209" t="s">
        <v>265</v>
      </c>
      <c r="AE22" s="209" t="s">
        <v>265</v>
      </c>
      <c r="AF22" s="209" t="s">
        <v>265</v>
      </c>
      <c r="AG22" s="209" t="s">
        <v>265</v>
      </c>
      <c r="AH22" s="209" t="s">
        <v>265</v>
      </c>
      <c r="AI22" s="209" t="s">
        <v>265</v>
      </c>
      <c r="AJ22" s="209" t="s">
        <v>265</v>
      </c>
      <c r="AK22" s="210" t="s">
        <v>265</v>
      </c>
    </row>
    <row r="23" spans="1:50" ht="15" customHeight="1" thickBot="1">
      <c r="A23" s="839"/>
      <c r="B23" s="93"/>
      <c r="AA23" s="407"/>
      <c r="AB23" s="408"/>
      <c r="AC23" s="90"/>
      <c r="AD23" s="90"/>
      <c r="AE23" s="90"/>
      <c r="AF23" s="90"/>
      <c r="AG23" s="90"/>
      <c r="AH23" s="90"/>
      <c r="AI23" s="90"/>
      <c r="AJ23" s="90"/>
      <c r="AK23" s="90"/>
      <c r="AL23" s="90"/>
      <c r="AM23" s="90"/>
      <c r="AN23" s="90"/>
      <c r="AO23" s="90"/>
      <c r="AP23" s="90"/>
      <c r="AQ23" s="90"/>
      <c r="AR23" s="90"/>
      <c r="AS23" s="90"/>
      <c r="AT23" s="90"/>
      <c r="AU23" s="90"/>
      <c r="AV23" s="90"/>
      <c r="AW23" s="90"/>
      <c r="AX23" s="90"/>
    </row>
    <row r="24" spans="1:50" ht="111" customHeight="1" thickBot="1">
      <c r="A24" s="839"/>
      <c r="B24" s="760">
        <v>1</v>
      </c>
      <c r="C24" s="761"/>
      <c r="D24" s="764" t="s">
        <v>435</v>
      </c>
      <c r="E24" s="764"/>
      <c r="F24" s="764"/>
      <c r="G24" s="764"/>
      <c r="H24" s="764"/>
      <c r="I24" s="764"/>
      <c r="J24" s="764"/>
      <c r="K24" s="764"/>
      <c r="L24" s="764"/>
      <c r="M24" s="764"/>
      <c r="N24" s="764"/>
      <c r="O24" s="764"/>
      <c r="P24" s="765"/>
      <c r="Q24" s="91"/>
      <c r="R24" s="835" t="s">
        <v>267</v>
      </c>
      <c r="S24" s="836"/>
      <c r="T24" s="836"/>
      <c r="U24" s="836"/>
      <c r="V24" s="836"/>
      <c r="W24" s="836"/>
      <c r="X24" s="836"/>
      <c r="Y24" s="836"/>
      <c r="Z24" s="836"/>
      <c r="AA24" s="836"/>
      <c r="AB24" s="836"/>
      <c r="AC24" s="836"/>
      <c r="AD24" s="836"/>
      <c r="AE24" s="836"/>
      <c r="AF24" s="836"/>
      <c r="AG24" s="836"/>
      <c r="AH24" s="836"/>
      <c r="AI24" s="836"/>
      <c r="AJ24" s="836"/>
      <c r="AK24" s="837"/>
      <c r="AL24" s="94"/>
      <c r="AM24" s="94"/>
      <c r="AN24" s="91"/>
      <c r="AO24" s="94"/>
      <c r="AP24" s="94"/>
      <c r="AQ24" s="94"/>
      <c r="AR24" s="94"/>
      <c r="AS24" s="94"/>
      <c r="AT24" s="94"/>
      <c r="AU24" s="94"/>
      <c r="AV24" s="90"/>
      <c r="AW24" s="90"/>
      <c r="AX24" s="90"/>
    </row>
    <row r="25" spans="1:50" ht="63.75" customHeight="1">
      <c r="A25" s="839"/>
      <c r="B25" s="797" t="s">
        <v>313</v>
      </c>
      <c r="C25" s="798"/>
      <c r="D25" s="919" t="s">
        <v>360</v>
      </c>
      <c r="E25" s="920"/>
      <c r="F25" s="920"/>
      <c r="G25" s="920"/>
      <c r="H25" s="920"/>
      <c r="I25" s="920"/>
      <c r="J25" s="920"/>
      <c r="K25" s="920"/>
      <c r="L25" s="920"/>
      <c r="M25" s="920"/>
      <c r="N25" s="920"/>
      <c r="O25" s="920"/>
      <c r="P25" s="921"/>
      <c r="Q25" s="91"/>
      <c r="R25" s="914" t="s">
        <v>421</v>
      </c>
      <c r="S25" s="915"/>
      <c r="T25" s="915"/>
      <c r="U25" s="915"/>
      <c r="V25" s="915"/>
      <c r="W25" s="1002" t="s">
        <v>292</v>
      </c>
      <c r="X25" s="1002"/>
      <c r="Y25" s="1002"/>
      <c r="Z25" s="1002"/>
      <c r="AA25" s="1002"/>
      <c r="AB25" s="409" t="s">
        <v>285</v>
      </c>
      <c r="AC25" s="1003" t="s">
        <v>1724</v>
      </c>
      <c r="AD25" s="1003"/>
      <c r="AE25" s="1003"/>
      <c r="AF25" s="1003"/>
      <c r="AG25" s="1003"/>
      <c r="AH25" s="1003"/>
      <c r="AI25" s="1003"/>
      <c r="AJ25" s="1003"/>
      <c r="AK25" s="1004"/>
      <c r="AL25" s="190"/>
      <c r="AM25" s="91"/>
      <c r="AN25" s="91"/>
      <c r="AO25" s="94"/>
      <c r="AP25" s="94"/>
      <c r="AQ25" s="94"/>
      <c r="AR25" s="94"/>
      <c r="AS25" s="94"/>
      <c r="AT25" s="94"/>
      <c r="AU25" s="94"/>
      <c r="AV25" s="90"/>
      <c r="AW25" s="90"/>
      <c r="AX25" s="90"/>
    </row>
    <row r="26" spans="1:50" ht="32.25" customHeight="1">
      <c r="A26" s="839"/>
      <c r="B26" s="797" t="s">
        <v>326</v>
      </c>
      <c r="C26" s="798"/>
      <c r="D26" s="922" t="s">
        <v>388</v>
      </c>
      <c r="E26" s="922"/>
      <c r="F26" s="922"/>
      <c r="G26" s="923"/>
      <c r="H26" s="923"/>
      <c r="I26" s="923"/>
      <c r="J26" s="923"/>
      <c r="K26" s="923"/>
      <c r="L26" s="923"/>
      <c r="M26" s="923"/>
      <c r="N26" s="923"/>
      <c r="O26" s="923"/>
      <c r="P26" s="924"/>
      <c r="Q26" s="91"/>
      <c r="R26" s="889"/>
      <c r="S26" s="890"/>
      <c r="T26" s="890"/>
      <c r="U26" s="890"/>
      <c r="V26" s="890"/>
      <c r="W26" s="1005" t="s">
        <v>372</v>
      </c>
      <c r="X26" s="1005"/>
      <c r="Y26" s="1005"/>
      <c r="Z26" s="1005"/>
      <c r="AA26" s="1005"/>
      <c r="AB26" s="946" t="s">
        <v>373</v>
      </c>
      <c r="AC26" s="900" t="s">
        <v>374</v>
      </c>
      <c r="AD26" s="900"/>
      <c r="AE26" s="900"/>
      <c r="AF26" s="900"/>
      <c r="AG26" s="900"/>
      <c r="AH26" s="900"/>
      <c r="AI26" s="900"/>
      <c r="AJ26" s="900"/>
      <c r="AK26" s="901"/>
      <c r="AL26" s="190"/>
      <c r="AM26" s="91"/>
      <c r="AN26" s="91"/>
      <c r="AO26" s="94"/>
      <c r="AP26" s="94"/>
      <c r="AQ26" s="94"/>
      <c r="AR26" s="94"/>
      <c r="AS26" s="94"/>
      <c r="AT26" s="94"/>
      <c r="AU26" s="94"/>
      <c r="AV26" s="90"/>
      <c r="AW26" s="90"/>
      <c r="AX26" s="90"/>
    </row>
    <row r="27" spans="1:50" ht="67.5" customHeight="1">
      <c r="A27" s="839"/>
      <c r="B27" s="249" t="s">
        <v>1641</v>
      </c>
      <c r="C27" s="250"/>
      <c r="D27" s="742" t="s">
        <v>337</v>
      </c>
      <c r="E27" s="742"/>
      <c r="F27" s="742"/>
      <c r="G27" s="742"/>
      <c r="H27" s="742"/>
      <c r="I27" s="742"/>
      <c r="J27" s="742"/>
      <c r="K27" s="742"/>
      <c r="L27" s="742"/>
      <c r="M27" s="742"/>
      <c r="N27" s="742"/>
      <c r="O27" s="742"/>
      <c r="P27" s="743"/>
      <c r="Q27" s="91"/>
      <c r="R27" s="889"/>
      <c r="S27" s="890"/>
      <c r="T27" s="890"/>
      <c r="U27" s="890"/>
      <c r="V27" s="890"/>
      <c r="W27" s="1005"/>
      <c r="X27" s="1005"/>
      <c r="Y27" s="1005"/>
      <c r="Z27" s="1005"/>
      <c r="AA27" s="1005"/>
      <c r="AB27" s="946"/>
      <c r="AC27" s="900"/>
      <c r="AD27" s="900"/>
      <c r="AE27" s="900"/>
      <c r="AF27" s="900"/>
      <c r="AG27" s="900"/>
      <c r="AH27" s="900"/>
      <c r="AI27" s="900"/>
      <c r="AJ27" s="900"/>
      <c r="AK27" s="901"/>
      <c r="AL27" s="191"/>
      <c r="AM27" s="91"/>
      <c r="AN27" s="91"/>
      <c r="AO27" s="95"/>
      <c r="AP27" s="95"/>
      <c r="AQ27" s="95"/>
      <c r="AR27" s="95"/>
      <c r="AS27" s="95"/>
      <c r="AT27" s="95"/>
      <c r="AU27" s="95"/>
      <c r="AV27" s="90"/>
      <c r="AW27" s="90"/>
      <c r="AX27" s="90"/>
    </row>
    <row r="28" spans="1:50" ht="32.25" customHeight="1">
      <c r="A28" s="839"/>
      <c r="B28" s="757" t="s">
        <v>159</v>
      </c>
      <c r="C28" s="758"/>
      <c r="D28" s="895" t="s">
        <v>554</v>
      </c>
      <c r="E28" s="895"/>
      <c r="F28" s="895"/>
      <c r="G28" s="895"/>
      <c r="H28" s="895"/>
      <c r="I28" s="895"/>
      <c r="J28" s="895"/>
      <c r="K28" s="895"/>
      <c r="L28" s="895"/>
      <c r="M28" s="895"/>
      <c r="N28" s="895"/>
      <c r="O28" s="895"/>
      <c r="P28" s="896"/>
      <c r="Q28" s="93"/>
      <c r="R28" s="889"/>
      <c r="S28" s="890"/>
      <c r="T28" s="890"/>
      <c r="U28" s="890"/>
      <c r="V28" s="890"/>
      <c r="W28" s="1005" t="s">
        <v>375</v>
      </c>
      <c r="X28" s="1005"/>
      <c r="Y28" s="1005"/>
      <c r="Z28" s="1005"/>
      <c r="AA28" s="1005"/>
      <c r="AB28" s="946" t="s">
        <v>285</v>
      </c>
      <c r="AC28" s="900" t="s">
        <v>376</v>
      </c>
      <c r="AD28" s="900"/>
      <c r="AE28" s="900"/>
      <c r="AF28" s="900"/>
      <c r="AG28" s="900"/>
      <c r="AH28" s="900"/>
      <c r="AI28" s="900"/>
      <c r="AJ28" s="900"/>
      <c r="AK28" s="901"/>
      <c r="AL28" s="191"/>
    </row>
    <row r="29" spans="1:50" ht="32.25" customHeight="1">
      <c r="A29" s="839"/>
      <c r="B29" s="757" t="s">
        <v>325</v>
      </c>
      <c r="C29" s="758"/>
      <c r="D29" s="895" t="s">
        <v>617</v>
      </c>
      <c r="E29" s="895"/>
      <c r="F29" s="895"/>
      <c r="G29" s="895"/>
      <c r="H29" s="895"/>
      <c r="I29" s="895"/>
      <c r="J29" s="895"/>
      <c r="K29" s="895"/>
      <c r="L29" s="895"/>
      <c r="M29" s="895"/>
      <c r="N29" s="895"/>
      <c r="O29" s="895"/>
      <c r="P29" s="896"/>
      <c r="Q29" s="746"/>
      <c r="R29" s="889"/>
      <c r="S29" s="890"/>
      <c r="T29" s="890"/>
      <c r="U29" s="890"/>
      <c r="V29" s="890"/>
      <c r="W29" s="1005"/>
      <c r="X29" s="1005"/>
      <c r="Y29" s="1005"/>
      <c r="Z29" s="1005"/>
      <c r="AA29" s="1005"/>
      <c r="AB29" s="946"/>
      <c r="AC29" s="900"/>
      <c r="AD29" s="900"/>
      <c r="AE29" s="900"/>
      <c r="AF29" s="900"/>
      <c r="AG29" s="900"/>
      <c r="AH29" s="900"/>
      <c r="AI29" s="900"/>
      <c r="AJ29" s="900"/>
      <c r="AK29" s="901"/>
      <c r="AL29" s="189"/>
      <c r="AM29" s="90"/>
      <c r="AN29" s="90"/>
      <c r="AO29" s="90"/>
      <c r="AP29" s="90"/>
      <c r="AQ29" s="90"/>
      <c r="AR29" s="90"/>
      <c r="AS29" s="90"/>
      <c r="AT29" s="90"/>
      <c r="AU29" s="90"/>
      <c r="AV29" s="90"/>
      <c r="AW29" s="90"/>
    </row>
    <row r="30" spans="1:50" ht="32.25" customHeight="1" thickBot="1">
      <c r="A30" s="839"/>
      <c r="B30" s="753" t="s">
        <v>443</v>
      </c>
      <c r="C30" s="754"/>
      <c r="D30" s="747" t="s">
        <v>327</v>
      </c>
      <c r="E30" s="747"/>
      <c r="F30" s="747"/>
      <c r="G30" s="747"/>
      <c r="H30" s="747"/>
      <c r="I30" s="747"/>
      <c r="J30" s="747"/>
      <c r="K30" s="747"/>
      <c r="L30" s="747"/>
      <c r="M30" s="747"/>
      <c r="N30" s="747"/>
      <c r="O30" s="747"/>
      <c r="P30" s="748"/>
      <c r="Q30" s="746"/>
      <c r="R30" s="891"/>
      <c r="S30" s="892"/>
      <c r="T30" s="892"/>
      <c r="U30" s="892"/>
      <c r="V30" s="892"/>
      <c r="W30" s="916" t="s">
        <v>377</v>
      </c>
      <c r="X30" s="916"/>
      <c r="Y30" s="916"/>
      <c r="Z30" s="916"/>
      <c r="AA30" s="916"/>
      <c r="AB30" s="411" t="s">
        <v>293</v>
      </c>
      <c r="AC30" s="904" t="s">
        <v>294</v>
      </c>
      <c r="AD30" s="904"/>
      <c r="AE30" s="904"/>
      <c r="AF30" s="904"/>
      <c r="AG30" s="904"/>
      <c r="AH30" s="904"/>
      <c r="AI30" s="904"/>
      <c r="AJ30" s="904"/>
      <c r="AK30" s="905"/>
      <c r="AL30" s="189"/>
      <c r="AM30" s="90"/>
      <c r="AN30" s="90"/>
      <c r="AO30" s="90"/>
      <c r="AP30" s="90"/>
      <c r="AQ30" s="90"/>
      <c r="AR30" s="90"/>
      <c r="AS30" s="90"/>
      <c r="AT30" s="90"/>
      <c r="AU30" s="90"/>
      <c r="AV30" s="90"/>
      <c r="AW30" s="90"/>
    </row>
    <row r="31" spans="1:50" ht="9" customHeight="1" thickBot="1">
      <c r="A31" s="839"/>
      <c r="B31" s="93"/>
      <c r="C31" s="850"/>
      <c r="D31" s="850"/>
      <c r="E31" s="850"/>
      <c r="F31" s="850"/>
      <c r="G31" s="850"/>
      <c r="H31" s="850"/>
      <c r="I31" s="850"/>
      <c r="J31" s="850"/>
      <c r="K31" s="850"/>
      <c r="L31" s="850"/>
      <c r="M31" s="850"/>
      <c r="N31" s="850"/>
      <c r="O31" s="850"/>
      <c r="P31" s="850"/>
      <c r="Q31" s="88"/>
      <c r="R31" s="88"/>
      <c r="S31" s="88"/>
      <c r="T31" s="88"/>
      <c r="U31" s="88"/>
      <c r="V31" s="88"/>
      <c r="W31" s="88"/>
      <c r="X31" s="88"/>
      <c r="Y31" s="88"/>
      <c r="Z31" s="88"/>
      <c r="AA31" s="408"/>
      <c r="AB31" s="408"/>
      <c r="AC31" s="90"/>
      <c r="AD31" s="90"/>
      <c r="AE31" s="90"/>
      <c r="AF31" s="90"/>
      <c r="AG31" s="90"/>
      <c r="AH31" s="90"/>
      <c r="AI31" s="90"/>
      <c r="AJ31" s="90"/>
      <c r="AK31" s="90"/>
      <c r="AL31" s="90"/>
      <c r="AM31" s="90"/>
      <c r="AN31" s="90"/>
      <c r="AO31" s="90"/>
      <c r="AP31" s="90"/>
      <c r="AQ31" s="90"/>
      <c r="AR31" s="90"/>
      <c r="AS31" s="90"/>
      <c r="AT31" s="90"/>
      <c r="AU31" s="90"/>
      <c r="AV31" s="90"/>
    </row>
    <row r="32" spans="1:50" ht="54" customHeight="1">
      <c r="A32" s="839"/>
      <c r="B32" s="716" t="s">
        <v>322</v>
      </c>
      <c r="C32" s="717"/>
      <c r="D32" s="749" t="s">
        <v>423</v>
      </c>
      <c r="E32" s="751" t="s">
        <v>20</v>
      </c>
      <c r="F32" s="751"/>
      <c r="G32" s="751"/>
      <c r="H32" s="751"/>
      <c r="I32" s="751"/>
      <c r="J32" s="751" t="s">
        <v>21</v>
      </c>
      <c r="K32" s="751"/>
      <c r="L32" s="751"/>
      <c r="M32" s="751"/>
      <c r="N32" s="751"/>
      <c r="O32" s="717" t="s">
        <v>343</v>
      </c>
      <c r="P32" s="851" t="s">
        <v>316</v>
      </c>
      <c r="Q32" s="775"/>
      <c r="R32" s="716" t="s">
        <v>1643</v>
      </c>
      <c r="S32" s="717"/>
      <c r="T32" s="717"/>
      <c r="U32" s="717"/>
      <c r="V32" s="717"/>
      <c r="W32" s="717"/>
      <c r="X32" s="717"/>
      <c r="Y32" s="717"/>
      <c r="Z32" s="717"/>
      <c r="AA32" s="801" t="s">
        <v>319</v>
      </c>
      <c r="AB32" s="801"/>
      <c r="AC32" s="801"/>
      <c r="AD32" s="801"/>
      <c r="AE32" s="801"/>
      <c r="AF32" s="801"/>
      <c r="AG32" s="801"/>
      <c r="AH32" s="801"/>
      <c r="AI32" s="801"/>
      <c r="AJ32" s="801"/>
      <c r="AK32" s="802"/>
      <c r="AL32" s="195"/>
      <c r="AM32" s="716" t="s">
        <v>341</v>
      </c>
      <c r="AN32" s="717"/>
      <c r="AO32" s="717"/>
      <c r="AP32" s="717"/>
      <c r="AQ32" s="717"/>
      <c r="AR32" s="717"/>
      <c r="AS32" s="717"/>
      <c r="AT32" s="717"/>
      <c r="AU32" s="717"/>
      <c r="AV32" s="203" t="s">
        <v>320</v>
      </c>
    </row>
    <row r="33" spans="1:48" ht="47.25" customHeight="1">
      <c r="A33" s="839"/>
      <c r="B33" s="755"/>
      <c r="C33" s="756"/>
      <c r="D33" s="750"/>
      <c r="E33" s="752"/>
      <c r="F33" s="752"/>
      <c r="G33" s="752"/>
      <c r="H33" s="752"/>
      <c r="I33" s="752"/>
      <c r="J33" s="752"/>
      <c r="K33" s="752"/>
      <c r="L33" s="752"/>
      <c r="M33" s="752"/>
      <c r="N33" s="752"/>
      <c r="O33" s="756"/>
      <c r="P33" s="852"/>
      <c r="Q33" s="775"/>
      <c r="R33" s="714" t="s">
        <v>298</v>
      </c>
      <c r="S33" s="715"/>
      <c r="T33" s="715"/>
      <c r="U33" s="715"/>
      <c r="V33" s="715"/>
      <c r="W33" s="715"/>
      <c r="X33" s="774" t="s">
        <v>344</v>
      </c>
      <c r="Y33" s="774"/>
      <c r="Z33" s="774"/>
      <c r="AA33" s="776" t="s">
        <v>295</v>
      </c>
      <c r="AB33" s="776"/>
      <c r="AC33" s="777" t="s">
        <v>296</v>
      </c>
      <c r="AD33" s="777"/>
      <c r="AE33" s="777"/>
      <c r="AF33" s="777"/>
      <c r="AG33" s="777" t="s">
        <v>297</v>
      </c>
      <c r="AH33" s="777"/>
      <c r="AI33" s="777"/>
      <c r="AJ33" s="777"/>
      <c r="AK33" s="778"/>
      <c r="AL33" s="196"/>
      <c r="AM33" s="714" t="s">
        <v>298</v>
      </c>
      <c r="AN33" s="715"/>
      <c r="AO33" s="715"/>
      <c r="AP33" s="715"/>
      <c r="AQ33" s="715"/>
      <c r="AR33" s="715"/>
      <c r="AS33" s="774" t="s">
        <v>344</v>
      </c>
      <c r="AT33" s="774"/>
      <c r="AU33" s="774"/>
      <c r="AV33" s="778" t="s">
        <v>321</v>
      </c>
    </row>
    <row r="34" spans="1:48" ht="25.5" customHeight="1">
      <c r="A34" s="839"/>
      <c r="B34" s="755"/>
      <c r="C34" s="756"/>
      <c r="D34" s="750"/>
      <c r="E34" s="752"/>
      <c r="F34" s="752"/>
      <c r="G34" s="752"/>
      <c r="H34" s="752"/>
      <c r="I34" s="752"/>
      <c r="J34" s="752"/>
      <c r="K34" s="752"/>
      <c r="L34" s="752"/>
      <c r="M34" s="752"/>
      <c r="N34" s="752"/>
      <c r="O34" s="756"/>
      <c r="P34" s="852"/>
      <c r="Q34" s="192"/>
      <c r="R34" s="714"/>
      <c r="S34" s="715"/>
      <c r="T34" s="715"/>
      <c r="U34" s="715"/>
      <c r="V34" s="715"/>
      <c r="W34" s="715"/>
      <c r="X34" s="225">
        <v>1</v>
      </c>
      <c r="Y34" s="225">
        <v>2</v>
      </c>
      <c r="Z34" s="225">
        <v>3</v>
      </c>
      <c r="AA34" s="776"/>
      <c r="AB34" s="776"/>
      <c r="AC34" s="777"/>
      <c r="AD34" s="777"/>
      <c r="AE34" s="777"/>
      <c r="AF34" s="777"/>
      <c r="AG34" s="777"/>
      <c r="AH34" s="777"/>
      <c r="AI34" s="777"/>
      <c r="AJ34" s="777"/>
      <c r="AK34" s="778"/>
      <c r="AL34" s="196"/>
      <c r="AM34" s="714"/>
      <c r="AN34" s="715"/>
      <c r="AO34" s="715"/>
      <c r="AP34" s="715"/>
      <c r="AQ34" s="715"/>
      <c r="AR34" s="715"/>
      <c r="AS34" s="225">
        <v>1</v>
      </c>
      <c r="AT34" s="225">
        <v>2</v>
      </c>
      <c r="AU34" s="225">
        <v>3</v>
      </c>
      <c r="AV34" s="778"/>
    </row>
    <row r="35" spans="1:48" ht="72" customHeight="1">
      <c r="A35" s="839"/>
      <c r="B35" s="789" t="s">
        <v>420</v>
      </c>
      <c r="C35" s="790"/>
      <c r="D35" s="254" t="s">
        <v>25</v>
      </c>
      <c r="E35" s="695" t="s">
        <v>524</v>
      </c>
      <c r="F35" s="695"/>
      <c r="G35" s="695"/>
      <c r="H35" s="695"/>
      <c r="I35" s="695"/>
      <c r="J35" s="787" t="s">
        <v>525</v>
      </c>
      <c r="K35" s="787"/>
      <c r="L35" s="787"/>
      <c r="M35" s="787"/>
      <c r="N35" s="787"/>
      <c r="O35" s="229" t="s">
        <v>526</v>
      </c>
      <c r="P35" s="194" t="s">
        <v>29</v>
      </c>
      <c r="Q35" s="193"/>
      <c r="R35" s="260">
        <v>0.34</v>
      </c>
      <c r="S35" s="259">
        <v>0.34</v>
      </c>
      <c r="T35" s="258">
        <v>0.33</v>
      </c>
      <c r="U35" s="403"/>
      <c r="V35" s="258">
        <v>0.33</v>
      </c>
      <c r="W35" s="403"/>
      <c r="X35" s="222" t="s">
        <v>265</v>
      </c>
      <c r="Y35" s="222"/>
      <c r="Z35" s="222"/>
      <c r="AA35" s="597" t="s">
        <v>1556</v>
      </c>
      <c r="AB35" s="599"/>
      <c r="AC35" s="706" t="s">
        <v>1557</v>
      </c>
      <c r="AD35" s="708"/>
      <c r="AE35" s="708"/>
      <c r="AF35" s="707"/>
      <c r="AG35" s="612" t="s">
        <v>1639</v>
      </c>
      <c r="AH35" s="612"/>
      <c r="AI35" s="612"/>
      <c r="AJ35" s="612"/>
      <c r="AK35" s="613"/>
      <c r="AL35" s="197"/>
      <c r="AM35" s="260">
        <v>0.34</v>
      </c>
      <c r="AN35" s="259">
        <v>0.34</v>
      </c>
      <c r="AO35" s="258">
        <v>0.33</v>
      </c>
      <c r="AP35" s="403"/>
      <c r="AQ35" s="258">
        <v>0.33</v>
      </c>
      <c r="AR35" s="403"/>
      <c r="AS35" s="222" t="s">
        <v>265</v>
      </c>
      <c r="AT35" s="222"/>
      <c r="AU35" s="222"/>
      <c r="AV35" s="425" t="s">
        <v>1626</v>
      </c>
    </row>
    <row r="36" spans="1:48" ht="273" customHeight="1">
      <c r="A36" s="839"/>
      <c r="B36" s="791"/>
      <c r="C36" s="792"/>
      <c r="D36" s="254" t="s">
        <v>118</v>
      </c>
      <c r="E36" s="695" t="s">
        <v>527</v>
      </c>
      <c r="F36" s="695"/>
      <c r="G36" s="695"/>
      <c r="H36" s="695"/>
      <c r="I36" s="695"/>
      <c r="J36" s="787" t="s">
        <v>528</v>
      </c>
      <c r="K36" s="787"/>
      <c r="L36" s="787"/>
      <c r="M36" s="787"/>
      <c r="N36" s="787"/>
      <c r="O36" s="229" t="s">
        <v>529</v>
      </c>
      <c r="P36" s="194" t="s">
        <v>29</v>
      </c>
      <c r="Q36" s="193"/>
      <c r="R36" s="257">
        <v>0.34</v>
      </c>
      <c r="S36" s="259">
        <v>0.34</v>
      </c>
      <c r="T36" s="258">
        <v>0.33</v>
      </c>
      <c r="U36" s="403"/>
      <c r="V36" s="258">
        <v>0.33</v>
      </c>
      <c r="W36" s="403"/>
      <c r="X36" s="222" t="s">
        <v>265</v>
      </c>
      <c r="Y36" s="222"/>
      <c r="Z36" s="222"/>
      <c r="AA36" s="597" t="s">
        <v>1725</v>
      </c>
      <c r="AB36" s="599"/>
      <c r="AC36" s="735" t="s">
        <v>1555</v>
      </c>
      <c r="AD36" s="736"/>
      <c r="AE36" s="736"/>
      <c r="AF36" s="737"/>
      <c r="AG36" s="612" t="s">
        <v>1639</v>
      </c>
      <c r="AH36" s="612"/>
      <c r="AI36" s="612"/>
      <c r="AJ36" s="612"/>
      <c r="AK36" s="613"/>
      <c r="AL36" s="197"/>
      <c r="AM36" s="257">
        <v>0.34</v>
      </c>
      <c r="AN36" s="259">
        <v>0.34</v>
      </c>
      <c r="AO36" s="258">
        <v>0.33</v>
      </c>
      <c r="AP36" s="403"/>
      <c r="AQ36" s="258">
        <v>0.33</v>
      </c>
      <c r="AR36" s="403"/>
      <c r="AS36" s="222" t="s">
        <v>265</v>
      </c>
      <c r="AT36" s="222"/>
      <c r="AU36" s="222"/>
      <c r="AV36" s="429" t="s">
        <v>1628</v>
      </c>
    </row>
    <row r="37" spans="1:48" ht="227.25" customHeight="1">
      <c r="A37" s="839"/>
      <c r="B37" s="791"/>
      <c r="C37" s="792"/>
      <c r="D37" s="254" t="s">
        <v>122</v>
      </c>
      <c r="E37" s="695" t="s">
        <v>1625</v>
      </c>
      <c r="F37" s="695"/>
      <c r="G37" s="695"/>
      <c r="H37" s="695"/>
      <c r="I37" s="695"/>
      <c r="J37" s="787" t="s">
        <v>530</v>
      </c>
      <c r="K37" s="787"/>
      <c r="L37" s="787"/>
      <c r="M37" s="787"/>
      <c r="N37" s="787"/>
      <c r="O37" s="229" t="s">
        <v>529</v>
      </c>
      <c r="P37" s="194" t="s">
        <v>300</v>
      </c>
      <c r="Q37" s="193"/>
      <c r="R37" s="584">
        <v>0.5</v>
      </c>
      <c r="S37" s="585"/>
      <c r="T37" s="259">
        <v>0.5</v>
      </c>
      <c r="U37" s="585">
        <v>0.5</v>
      </c>
      <c r="V37" s="585"/>
      <c r="W37" s="403"/>
      <c r="X37" s="222" t="s">
        <v>265</v>
      </c>
      <c r="Y37" s="222"/>
      <c r="Z37" s="222"/>
      <c r="AA37" s="597" t="s">
        <v>1726</v>
      </c>
      <c r="AB37" s="599"/>
      <c r="AC37" s="806" t="s">
        <v>1558</v>
      </c>
      <c r="AD37" s="807"/>
      <c r="AE37" s="807"/>
      <c r="AF37" s="808"/>
      <c r="AG37" s="612" t="s">
        <v>1639</v>
      </c>
      <c r="AH37" s="612"/>
      <c r="AI37" s="612"/>
      <c r="AJ37" s="612"/>
      <c r="AK37" s="613"/>
      <c r="AL37" s="197"/>
      <c r="AM37" s="584">
        <v>0.5</v>
      </c>
      <c r="AN37" s="585"/>
      <c r="AO37" s="259">
        <v>0.5</v>
      </c>
      <c r="AP37" s="585">
        <v>0.5</v>
      </c>
      <c r="AQ37" s="585"/>
      <c r="AR37" s="403"/>
      <c r="AS37" s="222" t="s">
        <v>265</v>
      </c>
      <c r="AT37" s="222"/>
      <c r="AU37" s="222"/>
      <c r="AV37" s="402" t="s">
        <v>1629</v>
      </c>
    </row>
    <row r="38" spans="1:48" ht="349.5" customHeight="1">
      <c r="A38" s="839"/>
      <c r="B38" s="791"/>
      <c r="C38" s="792"/>
      <c r="D38" s="254" t="s">
        <v>126</v>
      </c>
      <c r="E38" s="695" t="s">
        <v>531</v>
      </c>
      <c r="F38" s="695"/>
      <c r="G38" s="695"/>
      <c r="H38" s="695"/>
      <c r="I38" s="695"/>
      <c r="J38" s="787" t="s">
        <v>532</v>
      </c>
      <c r="K38" s="787"/>
      <c r="L38" s="787"/>
      <c r="M38" s="787"/>
      <c r="N38" s="787"/>
      <c r="O38" s="229" t="s">
        <v>533</v>
      </c>
      <c r="P38" s="194" t="s">
        <v>29</v>
      </c>
      <c r="Q38" s="193"/>
      <c r="R38" s="257">
        <v>0.34</v>
      </c>
      <c r="S38" s="259">
        <v>0.34</v>
      </c>
      <c r="T38" s="258">
        <v>0.33</v>
      </c>
      <c r="U38" s="403"/>
      <c r="V38" s="258">
        <v>0.33</v>
      </c>
      <c r="W38" s="403"/>
      <c r="X38" s="222" t="s">
        <v>265</v>
      </c>
      <c r="Y38" s="222"/>
      <c r="Z38" s="222"/>
      <c r="AA38" s="809" t="s">
        <v>1727</v>
      </c>
      <c r="AB38" s="810"/>
      <c r="AC38" s="735" t="s">
        <v>1559</v>
      </c>
      <c r="AD38" s="736"/>
      <c r="AE38" s="736"/>
      <c r="AF38" s="737"/>
      <c r="AG38" s="612" t="s">
        <v>1639</v>
      </c>
      <c r="AH38" s="612"/>
      <c r="AI38" s="612"/>
      <c r="AJ38" s="612"/>
      <c r="AK38" s="613"/>
      <c r="AL38" s="197"/>
      <c r="AM38" s="257">
        <v>0.34</v>
      </c>
      <c r="AN38" s="259">
        <v>0.34</v>
      </c>
      <c r="AO38" s="258">
        <v>0.33</v>
      </c>
      <c r="AP38" s="403"/>
      <c r="AQ38" s="258">
        <v>0.33</v>
      </c>
      <c r="AR38" s="403"/>
      <c r="AS38" s="222" t="s">
        <v>265</v>
      </c>
      <c r="AT38" s="222"/>
      <c r="AU38" s="222"/>
      <c r="AV38" s="433" t="s">
        <v>1626</v>
      </c>
    </row>
    <row r="39" spans="1:48" ht="264" customHeight="1">
      <c r="A39" s="839"/>
      <c r="B39" s="791"/>
      <c r="C39" s="792"/>
      <c r="D39" s="254" t="s">
        <v>230</v>
      </c>
      <c r="E39" s="788" t="s">
        <v>534</v>
      </c>
      <c r="F39" s="788"/>
      <c r="G39" s="788"/>
      <c r="H39" s="788"/>
      <c r="I39" s="788"/>
      <c r="J39" s="787" t="s">
        <v>535</v>
      </c>
      <c r="K39" s="787"/>
      <c r="L39" s="787"/>
      <c r="M39" s="787"/>
      <c r="N39" s="787"/>
      <c r="O39" s="229" t="s">
        <v>536</v>
      </c>
      <c r="P39" s="194" t="s">
        <v>29</v>
      </c>
      <c r="Q39" s="193"/>
      <c r="R39" s="257">
        <v>0.34</v>
      </c>
      <c r="S39" s="259">
        <v>0.34</v>
      </c>
      <c r="T39" s="258">
        <v>0.33</v>
      </c>
      <c r="U39" s="403"/>
      <c r="V39" s="258">
        <v>0.33</v>
      </c>
      <c r="W39" s="403"/>
      <c r="X39" s="222" t="s">
        <v>265</v>
      </c>
      <c r="Y39" s="222"/>
      <c r="Z39" s="222"/>
      <c r="AA39" s="617" t="s">
        <v>1728</v>
      </c>
      <c r="AB39" s="618"/>
      <c r="AC39" s="735" t="s">
        <v>1560</v>
      </c>
      <c r="AD39" s="736"/>
      <c r="AE39" s="736"/>
      <c r="AF39" s="737"/>
      <c r="AG39" s="612" t="s">
        <v>1639</v>
      </c>
      <c r="AH39" s="612"/>
      <c r="AI39" s="612"/>
      <c r="AJ39" s="612"/>
      <c r="AK39" s="613"/>
      <c r="AL39" s="197"/>
      <c r="AM39" s="257">
        <v>0.34</v>
      </c>
      <c r="AN39" s="259">
        <v>0.34</v>
      </c>
      <c r="AO39" s="258">
        <v>0.33</v>
      </c>
      <c r="AP39" s="403"/>
      <c r="AQ39" s="258">
        <v>0.33</v>
      </c>
      <c r="AR39" s="403"/>
      <c r="AS39" s="222" t="s">
        <v>265</v>
      </c>
      <c r="AT39" s="222"/>
      <c r="AU39" s="222"/>
      <c r="AV39" s="432" t="s">
        <v>1630</v>
      </c>
    </row>
    <row r="40" spans="1:48" ht="276" customHeight="1">
      <c r="A40" s="839"/>
      <c r="B40" s="791"/>
      <c r="C40" s="792"/>
      <c r="D40" s="254" t="s">
        <v>233</v>
      </c>
      <c r="E40" s="695" t="s">
        <v>537</v>
      </c>
      <c r="F40" s="695"/>
      <c r="G40" s="695"/>
      <c r="H40" s="695"/>
      <c r="I40" s="695"/>
      <c r="J40" s="787" t="s">
        <v>538</v>
      </c>
      <c r="K40" s="787"/>
      <c r="L40" s="787"/>
      <c r="M40" s="787"/>
      <c r="N40" s="787"/>
      <c r="O40" s="229" t="s">
        <v>618</v>
      </c>
      <c r="P40" s="194" t="s">
        <v>29</v>
      </c>
      <c r="Q40" s="193"/>
      <c r="R40" s="257">
        <v>0.34</v>
      </c>
      <c r="S40" s="259">
        <v>0.34</v>
      </c>
      <c r="T40" s="258">
        <v>0.33</v>
      </c>
      <c r="U40" s="403"/>
      <c r="V40" s="258">
        <v>0.33</v>
      </c>
      <c r="W40" s="403"/>
      <c r="X40" s="223" t="s">
        <v>265</v>
      </c>
      <c r="Y40" s="223"/>
      <c r="Z40" s="223"/>
      <c r="AA40" s="706" t="s">
        <v>1729</v>
      </c>
      <c r="AB40" s="707"/>
      <c r="AC40" s="735" t="s">
        <v>1561</v>
      </c>
      <c r="AD40" s="736"/>
      <c r="AE40" s="736"/>
      <c r="AF40" s="737"/>
      <c r="AG40" s="612" t="s">
        <v>1639</v>
      </c>
      <c r="AH40" s="612"/>
      <c r="AI40" s="612"/>
      <c r="AJ40" s="612"/>
      <c r="AK40" s="613"/>
      <c r="AL40" s="197"/>
      <c r="AM40" s="257">
        <v>0.34</v>
      </c>
      <c r="AN40" s="259">
        <v>0.34</v>
      </c>
      <c r="AO40" s="258">
        <v>0.33</v>
      </c>
      <c r="AP40" s="403"/>
      <c r="AQ40" s="258">
        <v>0.33</v>
      </c>
      <c r="AR40" s="403"/>
      <c r="AS40" s="223" t="s">
        <v>265</v>
      </c>
      <c r="AT40" s="223"/>
      <c r="AU40" s="223"/>
      <c r="AV40" s="434" t="s">
        <v>1626</v>
      </c>
    </row>
    <row r="41" spans="1:48" ht="214.5" customHeight="1">
      <c r="A41" s="839"/>
      <c r="B41" s="791"/>
      <c r="C41" s="792"/>
      <c r="D41" s="254" t="s">
        <v>521</v>
      </c>
      <c r="E41" s="695" t="s">
        <v>1730</v>
      </c>
      <c r="F41" s="695"/>
      <c r="G41" s="695"/>
      <c r="H41" s="695"/>
      <c r="I41" s="695"/>
      <c r="J41" s="787" t="s">
        <v>1731</v>
      </c>
      <c r="K41" s="787"/>
      <c r="L41" s="787"/>
      <c r="M41" s="787"/>
      <c r="N41" s="787"/>
      <c r="O41" s="229" t="s">
        <v>539</v>
      </c>
      <c r="P41" s="194" t="s">
        <v>29</v>
      </c>
      <c r="Q41" s="193"/>
      <c r="R41" s="257">
        <v>0.34</v>
      </c>
      <c r="S41" s="259">
        <v>0.34</v>
      </c>
      <c r="T41" s="258">
        <v>0.33</v>
      </c>
      <c r="U41" s="403"/>
      <c r="V41" s="258">
        <v>0.33</v>
      </c>
      <c r="W41" s="403"/>
      <c r="X41" s="222" t="s">
        <v>265</v>
      </c>
      <c r="Y41" s="222"/>
      <c r="Z41" s="222"/>
      <c r="AA41" s="730" t="s">
        <v>1732</v>
      </c>
      <c r="AB41" s="731"/>
      <c r="AC41" s="735" t="s">
        <v>1563</v>
      </c>
      <c r="AD41" s="736"/>
      <c r="AE41" s="736"/>
      <c r="AF41" s="737"/>
      <c r="AG41" s="612" t="s">
        <v>1639</v>
      </c>
      <c r="AH41" s="612"/>
      <c r="AI41" s="612"/>
      <c r="AJ41" s="612"/>
      <c r="AK41" s="613"/>
      <c r="AL41" s="197"/>
      <c r="AM41" s="257">
        <v>0.34</v>
      </c>
      <c r="AN41" s="259">
        <v>0.34</v>
      </c>
      <c r="AO41" s="258">
        <v>0.33</v>
      </c>
      <c r="AP41" s="403"/>
      <c r="AQ41" s="258">
        <v>0.33</v>
      </c>
      <c r="AR41" s="403"/>
      <c r="AS41" s="222" t="s">
        <v>265</v>
      </c>
      <c r="AT41" s="222"/>
      <c r="AU41" s="222"/>
      <c r="AV41" s="435" t="s">
        <v>1631</v>
      </c>
    </row>
    <row r="42" spans="1:48" ht="240.75" customHeight="1">
      <c r="A42" s="839"/>
      <c r="B42" s="791"/>
      <c r="C42" s="792"/>
      <c r="D42" s="254" t="s">
        <v>522</v>
      </c>
      <c r="E42" s="695" t="s">
        <v>540</v>
      </c>
      <c r="F42" s="695"/>
      <c r="G42" s="695"/>
      <c r="H42" s="695"/>
      <c r="I42" s="695"/>
      <c r="J42" s="787" t="s">
        <v>541</v>
      </c>
      <c r="K42" s="787"/>
      <c r="L42" s="787"/>
      <c r="M42" s="787"/>
      <c r="N42" s="787"/>
      <c r="O42" s="229" t="s">
        <v>526</v>
      </c>
      <c r="P42" s="194" t="s">
        <v>117</v>
      </c>
      <c r="Q42" s="193"/>
      <c r="R42" s="584">
        <v>1</v>
      </c>
      <c r="S42" s="585"/>
      <c r="T42" s="585"/>
      <c r="U42" s="586">
        <v>1</v>
      </c>
      <c r="V42" s="586"/>
      <c r="W42" s="586"/>
      <c r="X42" s="222" t="s">
        <v>265</v>
      </c>
      <c r="Y42" s="222"/>
      <c r="Z42" s="222"/>
      <c r="AA42" s="732" t="s">
        <v>1733</v>
      </c>
      <c r="AB42" s="732"/>
      <c r="AC42" s="735" t="s">
        <v>1562</v>
      </c>
      <c r="AD42" s="736"/>
      <c r="AE42" s="736"/>
      <c r="AF42" s="737"/>
      <c r="AG42" s="612" t="s">
        <v>1639</v>
      </c>
      <c r="AH42" s="612"/>
      <c r="AI42" s="612"/>
      <c r="AJ42" s="612"/>
      <c r="AK42" s="613"/>
      <c r="AL42" s="197"/>
      <c r="AM42" s="584">
        <v>1</v>
      </c>
      <c r="AN42" s="585"/>
      <c r="AO42" s="585"/>
      <c r="AP42" s="586">
        <v>1</v>
      </c>
      <c r="AQ42" s="586"/>
      <c r="AR42" s="586"/>
      <c r="AS42" s="222" t="s">
        <v>265</v>
      </c>
      <c r="AT42" s="222"/>
      <c r="AU42" s="222"/>
      <c r="AV42" s="436" t="s">
        <v>1632</v>
      </c>
    </row>
    <row r="43" spans="1:48" ht="79.5" customHeight="1">
      <c r="A43" s="839"/>
      <c r="B43" s="791"/>
      <c r="C43" s="792"/>
      <c r="D43" s="254" t="s">
        <v>523</v>
      </c>
      <c r="E43" s="695" t="s">
        <v>542</v>
      </c>
      <c r="F43" s="695"/>
      <c r="G43" s="695"/>
      <c r="H43" s="695"/>
      <c r="I43" s="695"/>
      <c r="J43" s="787" t="s">
        <v>543</v>
      </c>
      <c r="K43" s="787"/>
      <c r="L43" s="787"/>
      <c r="M43" s="787"/>
      <c r="N43" s="787"/>
      <c r="O43" s="229" t="s">
        <v>526</v>
      </c>
      <c r="P43" s="194" t="s">
        <v>29</v>
      </c>
      <c r="Q43" s="193"/>
      <c r="R43" s="257">
        <v>0.34</v>
      </c>
      <c r="S43" s="259">
        <v>0.34</v>
      </c>
      <c r="T43" s="258">
        <v>0.33</v>
      </c>
      <c r="U43" s="403"/>
      <c r="V43" s="258">
        <v>0.33</v>
      </c>
      <c r="W43" s="403"/>
      <c r="X43" s="223" t="s">
        <v>265</v>
      </c>
      <c r="Y43" s="223"/>
      <c r="Z43" s="223"/>
      <c r="AA43" s="706" t="s">
        <v>1564</v>
      </c>
      <c r="AB43" s="707"/>
      <c r="AC43" s="735" t="s">
        <v>1565</v>
      </c>
      <c r="AD43" s="736"/>
      <c r="AE43" s="736"/>
      <c r="AF43" s="737"/>
      <c r="AG43" s="612" t="s">
        <v>1639</v>
      </c>
      <c r="AH43" s="612"/>
      <c r="AI43" s="612"/>
      <c r="AJ43" s="612"/>
      <c r="AK43" s="613"/>
      <c r="AL43" s="197"/>
      <c r="AM43" s="257">
        <v>0.34</v>
      </c>
      <c r="AN43" s="259">
        <v>0.34</v>
      </c>
      <c r="AO43" s="258">
        <v>0.33</v>
      </c>
      <c r="AP43" s="403"/>
      <c r="AQ43" s="258">
        <v>0.33</v>
      </c>
      <c r="AR43" s="403"/>
      <c r="AS43" s="223" t="s">
        <v>265</v>
      </c>
      <c r="AT43" s="223"/>
      <c r="AU43" s="223"/>
      <c r="AV43" s="425" t="s">
        <v>1626</v>
      </c>
    </row>
    <row r="44" spans="1:48" ht="150.75" customHeight="1">
      <c r="A44" s="839"/>
      <c r="B44" s="791"/>
      <c r="C44" s="792"/>
      <c r="D44" s="254" t="s">
        <v>547</v>
      </c>
      <c r="E44" s="685" t="s">
        <v>549</v>
      </c>
      <c r="F44" s="686"/>
      <c r="G44" s="686"/>
      <c r="H44" s="686"/>
      <c r="I44" s="687"/>
      <c r="J44" s="685" t="s">
        <v>550</v>
      </c>
      <c r="K44" s="686"/>
      <c r="L44" s="686"/>
      <c r="M44" s="686"/>
      <c r="N44" s="687"/>
      <c r="O44" s="229" t="s">
        <v>551</v>
      </c>
      <c r="P44" s="194" t="s">
        <v>300</v>
      </c>
      <c r="Q44" s="193"/>
      <c r="R44" s="584">
        <v>0.5</v>
      </c>
      <c r="S44" s="585"/>
      <c r="T44" s="259">
        <v>0.5</v>
      </c>
      <c r="U44" s="585">
        <v>0.5</v>
      </c>
      <c r="V44" s="585"/>
      <c r="W44" s="403"/>
      <c r="X44" s="223" t="s">
        <v>265</v>
      </c>
      <c r="Y44" s="223"/>
      <c r="Z44" s="223"/>
      <c r="AA44" s="617" t="s">
        <v>1734</v>
      </c>
      <c r="AB44" s="618"/>
      <c r="AC44" s="735" t="s">
        <v>1735</v>
      </c>
      <c r="AD44" s="736"/>
      <c r="AE44" s="736"/>
      <c r="AF44" s="737"/>
      <c r="AG44" s="612" t="s">
        <v>1639</v>
      </c>
      <c r="AH44" s="612"/>
      <c r="AI44" s="612"/>
      <c r="AJ44" s="612"/>
      <c r="AK44" s="613"/>
      <c r="AL44" s="197"/>
      <c r="AM44" s="584">
        <v>0.5</v>
      </c>
      <c r="AN44" s="585"/>
      <c r="AO44" s="259">
        <v>0.5</v>
      </c>
      <c r="AP44" s="585">
        <v>0.5</v>
      </c>
      <c r="AQ44" s="585"/>
      <c r="AR44" s="403"/>
      <c r="AS44" s="223" t="s">
        <v>265</v>
      </c>
      <c r="AT44" s="223"/>
      <c r="AU44" s="223"/>
      <c r="AV44" s="425" t="s">
        <v>1626</v>
      </c>
    </row>
    <row r="45" spans="1:48" ht="155.25" customHeight="1">
      <c r="A45" s="839"/>
      <c r="B45" s="793"/>
      <c r="C45" s="794"/>
      <c r="D45" s="254" t="s">
        <v>548</v>
      </c>
      <c r="E45" s="685" t="s">
        <v>552</v>
      </c>
      <c r="F45" s="686"/>
      <c r="G45" s="686"/>
      <c r="H45" s="686"/>
      <c r="I45" s="687"/>
      <c r="J45" s="685" t="s">
        <v>553</v>
      </c>
      <c r="K45" s="686"/>
      <c r="L45" s="686"/>
      <c r="M45" s="686"/>
      <c r="N45" s="687"/>
      <c r="O45" s="229" t="s">
        <v>551</v>
      </c>
      <c r="P45" s="194" t="s">
        <v>300</v>
      </c>
      <c r="Q45" s="193"/>
      <c r="R45" s="584">
        <v>0.5</v>
      </c>
      <c r="S45" s="585"/>
      <c r="T45" s="259">
        <v>0.5</v>
      </c>
      <c r="U45" s="585">
        <v>0.5</v>
      </c>
      <c r="V45" s="585"/>
      <c r="W45" s="403"/>
      <c r="X45" s="223" t="s">
        <v>265</v>
      </c>
      <c r="Y45" s="223"/>
      <c r="Z45" s="223"/>
      <c r="AA45" s="910" t="s">
        <v>1567</v>
      </c>
      <c r="AB45" s="911"/>
      <c r="AC45" s="735" t="s">
        <v>1568</v>
      </c>
      <c r="AD45" s="736"/>
      <c r="AE45" s="736"/>
      <c r="AF45" s="737"/>
      <c r="AG45" s="612" t="s">
        <v>1639</v>
      </c>
      <c r="AH45" s="612"/>
      <c r="AI45" s="612"/>
      <c r="AJ45" s="612"/>
      <c r="AK45" s="613"/>
      <c r="AL45" s="197"/>
      <c r="AM45" s="584">
        <v>0.5</v>
      </c>
      <c r="AN45" s="585"/>
      <c r="AO45" s="259">
        <v>0.5</v>
      </c>
      <c r="AP45" s="585">
        <v>0.5</v>
      </c>
      <c r="AQ45" s="585"/>
      <c r="AR45" s="403"/>
      <c r="AS45" s="223" t="s">
        <v>265</v>
      </c>
      <c r="AT45" s="223"/>
      <c r="AU45" s="223"/>
      <c r="AV45" s="425" t="s">
        <v>1626</v>
      </c>
    </row>
    <row r="46" spans="1:48" ht="225" customHeight="1">
      <c r="A46" s="839"/>
      <c r="B46" s="697" t="s">
        <v>419</v>
      </c>
      <c r="C46" s="698"/>
      <c r="D46" s="254" t="s">
        <v>130</v>
      </c>
      <c r="E46" s="695" t="s">
        <v>544</v>
      </c>
      <c r="F46" s="695"/>
      <c r="G46" s="695"/>
      <c r="H46" s="695"/>
      <c r="I46" s="695"/>
      <c r="J46" s="787" t="s">
        <v>545</v>
      </c>
      <c r="K46" s="787"/>
      <c r="L46" s="787"/>
      <c r="M46" s="787"/>
      <c r="N46" s="787"/>
      <c r="O46" s="229" t="s">
        <v>546</v>
      </c>
      <c r="P46" s="194" t="s">
        <v>29</v>
      </c>
      <c r="Q46" s="193"/>
      <c r="R46" s="257">
        <v>0.34</v>
      </c>
      <c r="S46" s="259">
        <v>0.34</v>
      </c>
      <c r="T46" s="258">
        <v>0.33</v>
      </c>
      <c r="U46" s="403"/>
      <c r="V46" s="258">
        <v>0.33</v>
      </c>
      <c r="W46" s="403"/>
      <c r="X46" s="222" t="s">
        <v>265</v>
      </c>
      <c r="Y46" s="222"/>
      <c r="Z46" s="222"/>
      <c r="AA46" s="733" t="s">
        <v>1566</v>
      </c>
      <c r="AB46" s="734"/>
      <c r="AC46" s="735" t="s">
        <v>1569</v>
      </c>
      <c r="AD46" s="736"/>
      <c r="AE46" s="736"/>
      <c r="AF46" s="737"/>
      <c r="AG46" s="612" t="s">
        <v>1639</v>
      </c>
      <c r="AH46" s="612"/>
      <c r="AI46" s="612"/>
      <c r="AJ46" s="612"/>
      <c r="AK46" s="613"/>
      <c r="AL46" s="197"/>
      <c r="AM46" s="257">
        <v>0.34</v>
      </c>
      <c r="AN46" s="259">
        <v>0.34</v>
      </c>
      <c r="AO46" s="258">
        <v>0.33</v>
      </c>
      <c r="AP46" s="403"/>
      <c r="AQ46" s="258">
        <v>0.33</v>
      </c>
      <c r="AR46" s="403"/>
      <c r="AS46" s="222" t="s">
        <v>265</v>
      </c>
      <c r="AT46" s="222"/>
      <c r="AU46" s="222"/>
      <c r="AV46" s="429" t="s">
        <v>1630</v>
      </c>
    </row>
    <row r="47" spans="1:48" ht="219.75" customHeight="1">
      <c r="A47" s="839"/>
      <c r="B47" s="697"/>
      <c r="C47" s="698"/>
      <c r="D47" s="254" t="s">
        <v>31</v>
      </c>
      <c r="E47" s="685" t="s">
        <v>555</v>
      </c>
      <c r="F47" s="686"/>
      <c r="G47" s="686"/>
      <c r="H47" s="686"/>
      <c r="I47" s="687"/>
      <c r="J47" s="685" t="s">
        <v>1736</v>
      </c>
      <c r="K47" s="686"/>
      <c r="L47" s="686"/>
      <c r="M47" s="686"/>
      <c r="N47" s="687"/>
      <c r="O47" s="229" t="s">
        <v>556</v>
      </c>
      <c r="P47" s="194" t="s">
        <v>29</v>
      </c>
      <c r="Q47" s="193"/>
      <c r="R47" s="257">
        <v>0.34</v>
      </c>
      <c r="S47" s="259">
        <v>0.34</v>
      </c>
      <c r="T47" s="258">
        <v>0.33</v>
      </c>
      <c r="U47" s="403"/>
      <c r="V47" s="258">
        <v>0.33</v>
      </c>
      <c r="W47" s="403"/>
      <c r="X47" s="223" t="s">
        <v>265</v>
      </c>
      <c r="Y47" s="223"/>
      <c r="Z47" s="223"/>
      <c r="AA47" s="617" t="s">
        <v>1737</v>
      </c>
      <c r="AB47" s="618"/>
      <c r="AC47" s="735" t="s">
        <v>1576</v>
      </c>
      <c r="AD47" s="736"/>
      <c r="AE47" s="736"/>
      <c r="AF47" s="737"/>
      <c r="AG47" s="612" t="s">
        <v>1639</v>
      </c>
      <c r="AH47" s="612"/>
      <c r="AI47" s="612"/>
      <c r="AJ47" s="612"/>
      <c r="AK47" s="613"/>
      <c r="AL47" s="197"/>
      <c r="AM47" s="257">
        <v>0.34</v>
      </c>
      <c r="AN47" s="259">
        <v>0.34</v>
      </c>
      <c r="AO47" s="258">
        <v>0.33</v>
      </c>
      <c r="AP47" s="403"/>
      <c r="AQ47" s="258">
        <v>0.33</v>
      </c>
      <c r="AR47" s="403"/>
      <c r="AS47" s="223" t="s">
        <v>265</v>
      </c>
      <c r="AT47" s="223"/>
      <c r="AU47" s="223"/>
      <c r="AV47" s="432" t="s">
        <v>1627</v>
      </c>
    </row>
    <row r="48" spans="1:48" ht="326.25" customHeight="1">
      <c r="A48" s="839"/>
      <c r="B48" s="697" t="s">
        <v>418</v>
      </c>
      <c r="C48" s="698"/>
      <c r="D48" s="254" t="s">
        <v>37</v>
      </c>
      <c r="E48" s="685" t="s">
        <v>557</v>
      </c>
      <c r="F48" s="686"/>
      <c r="G48" s="686"/>
      <c r="H48" s="686"/>
      <c r="I48" s="687"/>
      <c r="J48" s="685" t="s">
        <v>558</v>
      </c>
      <c r="K48" s="686"/>
      <c r="L48" s="686"/>
      <c r="M48" s="686"/>
      <c r="N48" s="687"/>
      <c r="O48" s="229" t="s">
        <v>529</v>
      </c>
      <c r="P48" s="194" t="s">
        <v>29</v>
      </c>
      <c r="Q48" s="193"/>
      <c r="R48" s="257">
        <v>0.34</v>
      </c>
      <c r="S48" s="259">
        <v>0.34</v>
      </c>
      <c r="T48" s="258">
        <v>0.33</v>
      </c>
      <c r="U48" s="403"/>
      <c r="V48" s="258">
        <v>0.33</v>
      </c>
      <c r="W48" s="403"/>
      <c r="X48" s="222" t="s">
        <v>265</v>
      </c>
      <c r="Y48" s="222"/>
      <c r="Z48" s="222"/>
      <c r="AA48" s="617" t="s">
        <v>1653</v>
      </c>
      <c r="AB48" s="618"/>
      <c r="AC48" s="706" t="s">
        <v>1654</v>
      </c>
      <c r="AD48" s="708"/>
      <c r="AE48" s="708"/>
      <c r="AF48" s="707"/>
      <c r="AG48" s="612" t="s">
        <v>1639</v>
      </c>
      <c r="AH48" s="612"/>
      <c r="AI48" s="612"/>
      <c r="AJ48" s="612"/>
      <c r="AK48" s="613"/>
      <c r="AL48" s="197"/>
      <c r="AM48" s="257">
        <v>0.34</v>
      </c>
      <c r="AN48" s="259">
        <v>0.34</v>
      </c>
      <c r="AO48" s="258">
        <v>0.33</v>
      </c>
      <c r="AP48" s="403"/>
      <c r="AQ48" s="258">
        <v>0.33</v>
      </c>
      <c r="AR48" s="403"/>
      <c r="AS48" s="222" t="s">
        <v>265</v>
      </c>
      <c r="AT48" s="222"/>
      <c r="AU48" s="222"/>
      <c r="AV48" s="425" t="s">
        <v>1626</v>
      </c>
    </row>
    <row r="49" spans="1:50" ht="318.75" customHeight="1">
      <c r="A49" s="839"/>
      <c r="B49" s="697"/>
      <c r="C49" s="698"/>
      <c r="D49" s="254" t="s">
        <v>41</v>
      </c>
      <c r="E49" s="685" t="s">
        <v>557</v>
      </c>
      <c r="F49" s="686"/>
      <c r="G49" s="686"/>
      <c r="H49" s="686"/>
      <c r="I49" s="687"/>
      <c r="J49" s="685" t="s">
        <v>558</v>
      </c>
      <c r="K49" s="686"/>
      <c r="L49" s="686"/>
      <c r="M49" s="686"/>
      <c r="N49" s="687"/>
      <c r="O49" s="229" t="s">
        <v>529</v>
      </c>
      <c r="P49" s="194" t="s">
        <v>117</v>
      </c>
      <c r="Q49" s="193"/>
      <c r="R49" s="584">
        <v>1</v>
      </c>
      <c r="S49" s="585"/>
      <c r="T49" s="585"/>
      <c r="U49" s="586">
        <v>1</v>
      </c>
      <c r="V49" s="586"/>
      <c r="W49" s="586"/>
      <c r="X49" s="223" t="s">
        <v>265</v>
      </c>
      <c r="Y49" s="223"/>
      <c r="Z49" s="223"/>
      <c r="AA49" s="617" t="s">
        <v>1653</v>
      </c>
      <c r="AB49" s="618"/>
      <c r="AC49" s="706" t="s">
        <v>1654</v>
      </c>
      <c r="AD49" s="708"/>
      <c r="AE49" s="708"/>
      <c r="AF49" s="707"/>
      <c r="AG49" s="612" t="s">
        <v>1639</v>
      </c>
      <c r="AH49" s="612"/>
      <c r="AI49" s="612"/>
      <c r="AJ49" s="612"/>
      <c r="AK49" s="613"/>
      <c r="AL49" s="197"/>
      <c r="AM49" s="584">
        <v>1</v>
      </c>
      <c r="AN49" s="585"/>
      <c r="AO49" s="585"/>
      <c r="AP49" s="586">
        <v>1</v>
      </c>
      <c r="AQ49" s="586"/>
      <c r="AR49" s="586"/>
      <c r="AS49" s="223" t="s">
        <v>265</v>
      </c>
      <c r="AT49" s="223"/>
      <c r="AU49" s="223"/>
      <c r="AV49" s="425" t="s">
        <v>1626</v>
      </c>
    </row>
    <row r="50" spans="1:50" ht="343.5" customHeight="1">
      <c r="A50" s="839"/>
      <c r="B50" s="697"/>
      <c r="C50" s="698"/>
      <c r="D50" s="254" t="s">
        <v>145</v>
      </c>
      <c r="E50" s="685" t="s">
        <v>559</v>
      </c>
      <c r="F50" s="686"/>
      <c r="G50" s="686"/>
      <c r="H50" s="686"/>
      <c r="I50" s="687"/>
      <c r="J50" s="685" t="s">
        <v>558</v>
      </c>
      <c r="K50" s="686"/>
      <c r="L50" s="686"/>
      <c r="M50" s="686"/>
      <c r="N50" s="687"/>
      <c r="O50" s="229" t="s">
        <v>529</v>
      </c>
      <c r="P50" s="194" t="s">
        <v>300</v>
      </c>
      <c r="Q50" s="193"/>
      <c r="R50" s="584">
        <v>0.5</v>
      </c>
      <c r="S50" s="585"/>
      <c r="T50" s="259">
        <v>0.5</v>
      </c>
      <c r="U50" s="585">
        <v>0.5</v>
      </c>
      <c r="V50" s="585"/>
      <c r="W50" s="403"/>
      <c r="X50" s="222" t="s">
        <v>265</v>
      </c>
      <c r="Y50" s="222"/>
      <c r="Z50" s="222"/>
      <c r="AA50" s="617" t="s">
        <v>1653</v>
      </c>
      <c r="AB50" s="618"/>
      <c r="AC50" s="706" t="s">
        <v>1654</v>
      </c>
      <c r="AD50" s="708"/>
      <c r="AE50" s="708"/>
      <c r="AF50" s="707"/>
      <c r="AG50" s="612" t="s">
        <v>1639</v>
      </c>
      <c r="AH50" s="612"/>
      <c r="AI50" s="612"/>
      <c r="AJ50" s="612"/>
      <c r="AK50" s="613"/>
      <c r="AL50" s="197"/>
      <c r="AM50" s="584">
        <v>0.5</v>
      </c>
      <c r="AN50" s="585"/>
      <c r="AO50" s="259">
        <v>0.5</v>
      </c>
      <c r="AP50" s="585">
        <v>0.5</v>
      </c>
      <c r="AQ50" s="585"/>
      <c r="AR50" s="403"/>
      <c r="AS50" s="222" t="s">
        <v>265</v>
      </c>
      <c r="AT50" s="222"/>
      <c r="AU50" s="222"/>
      <c r="AV50" s="425" t="s">
        <v>1626</v>
      </c>
    </row>
    <row r="51" spans="1:50" ht="320.25" customHeight="1">
      <c r="A51" s="839"/>
      <c r="B51" s="697"/>
      <c r="C51" s="698"/>
      <c r="D51" s="254" t="s">
        <v>148</v>
      </c>
      <c r="E51" s="685" t="s">
        <v>560</v>
      </c>
      <c r="F51" s="686"/>
      <c r="G51" s="686"/>
      <c r="H51" s="686"/>
      <c r="I51" s="687"/>
      <c r="J51" s="685" t="s">
        <v>561</v>
      </c>
      <c r="K51" s="686"/>
      <c r="L51" s="686"/>
      <c r="M51" s="686"/>
      <c r="N51" s="687"/>
      <c r="O51" s="229" t="s">
        <v>529</v>
      </c>
      <c r="P51" s="194" t="s">
        <v>317</v>
      </c>
      <c r="Q51" s="193"/>
      <c r="R51" s="584">
        <v>0.5</v>
      </c>
      <c r="S51" s="585"/>
      <c r="T51" s="259">
        <v>0.5</v>
      </c>
      <c r="U51" s="585">
        <v>0.5</v>
      </c>
      <c r="V51" s="585"/>
      <c r="W51" s="403"/>
      <c r="X51" s="222" t="s">
        <v>265</v>
      </c>
      <c r="Y51" s="222"/>
      <c r="Z51" s="222"/>
      <c r="AA51" s="617" t="s">
        <v>1653</v>
      </c>
      <c r="AB51" s="618"/>
      <c r="AC51" s="706" t="s">
        <v>1654</v>
      </c>
      <c r="AD51" s="708"/>
      <c r="AE51" s="708"/>
      <c r="AF51" s="707"/>
      <c r="AG51" s="612" t="s">
        <v>1639</v>
      </c>
      <c r="AH51" s="612"/>
      <c r="AI51" s="612"/>
      <c r="AJ51" s="612"/>
      <c r="AK51" s="613"/>
      <c r="AL51" s="197"/>
      <c r="AM51" s="584">
        <v>0.5</v>
      </c>
      <c r="AN51" s="585"/>
      <c r="AO51" s="259">
        <v>0.5</v>
      </c>
      <c r="AP51" s="585">
        <v>0.5</v>
      </c>
      <c r="AQ51" s="585"/>
      <c r="AR51" s="403"/>
      <c r="AS51" s="222" t="s">
        <v>265</v>
      </c>
      <c r="AT51" s="222"/>
      <c r="AU51" s="222"/>
      <c r="AV51" s="425" t="s">
        <v>1626</v>
      </c>
    </row>
    <row r="52" spans="1:50" ht="260.25" customHeight="1">
      <c r="A52" s="839"/>
      <c r="B52" s="697"/>
      <c r="C52" s="698"/>
      <c r="D52" s="254" t="s">
        <v>328</v>
      </c>
      <c r="E52" s="685" t="s">
        <v>567</v>
      </c>
      <c r="F52" s="686"/>
      <c r="G52" s="686"/>
      <c r="H52" s="686"/>
      <c r="I52" s="687"/>
      <c r="J52" s="685" t="s">
        <v>568</v>
      </c>
      <c r="K52" s="686"/>
      <c r="L52" s="686"/>
      <c r="M52" s="686"/>
      <c r="N52" s="687"/>
      <c r="O52" s="229" t="s">
        <v>556</v>
      </c>
      <c r="P52" s="194" t="s">
        <v>317</v>
      </c>
      <c r="Q52" s="193"/>
      <c r="R52" s="584">
        <v>0.5</v>
      </c>
      <c r="S52" s="585"/>
      <c r="T52" s="259">
        <v>0.5</v>
      </c>
      <c r="U52" s="585">
        <v>0.5</v>
      </c>
      <c r="V52" s="585"/>
      <c r="W52" s="403"/>
      <c r="X52" s="222" t="s">
        <v>265</v>
      </c>
      <c r="Y52" s="222"/>
      <c r="Z52" s="222"/>
      <c r="AA52" s="725" t="s">
        <v>1577</v>
      </c>
      <c r="AB52" s="726"/>
      <c r="AC52" s="727" t="s">
        <v>1578</v>
      </c>
      <c r="AD52" s="728"/>
      <c r="AE52" s="728"/>
      <c r="AF52" s="729"/>
      <c r="AG52" s="612" t="s">
        <v>1639</v>
      </c>
      <c r="AH52" s="612"/>
      <c r="AI52" s="612"/>
      <c r="AJ52" s="612"/>
      <c r="AK52" s="613"/>
      <c r="AL52" s="197"/>
      <c r="AM52" s="584">
        <v>0.5</v>
      </c>
      <c r="AN52" s="585"/>
      <c r="AO52" s="259">
        <v>0.5</v>
      </c>
      <c r="AP52" s="585">
        <v>0.5</v>
      </c>
      <c r="AQ52" s="585"/>
      <c r="AR52" s="403"/>
      <c r="AS52" s="222" t="s">
        <v>265</v>
      </c>
      <c r="AT52" s="222"/>
      <c r="AU52" s="222"/>
      <c r="AV52" s="425" t="s">
        <v>1626</v>
      </c>
    </row>
    <row r="53" spans="1:50" ht="335.25" customHeight="1">
      <c r="A53" s="839"/>
      <c r="B53" s="697"/>
      <c r="C53" s="698"/>
      <c r="D53" s="254" t="s">
        <v>566</v>
      </c>
      <c r="E53" s="685" t="s">
        <v>569</v>
      </c>
      <c r="F53" s="686"/>
      <c r="G53" s="686"/>
      <c r="H53" s="686"/>
      <c r="I53" s="687"/>
      <c r="J53" s="685" t="s">
        <v>570</v>
      </c>
      <c r="K53" s="686"/>
      <c r="L53" s="686"/>
      <c r="M53" s="686"/>
      <c r="N53" s="687"/>
      <c r="O53" s="229" t="s">
        <v>556</v>
      </c>
      <c r="P53" s="194" t="s">
        <v>300</v>
      </c>
      <c r="Q53" s="193"/>
      <c r="R53" s="584">
        <v>0.5</v>
      </c>
      <c r="S53" s="585"/>
      <c r="T53" s="259">
        <v>0.5</v>
      </c>
      <c r="U53" s="585">
        <v>0.5</v>
      </c>
      <c r="V53" s="585"/>
      <c r="W53" s="403"/>
      <c r="X53" s="223" t="s">
        <v>265</v>
      </c>
      <c r="Y53" s="223"/>
      <c r="Z53" s="223"/>
      <c r="AA53" s="725" t="s">
        <v>1738</v>
      </c>
      <c r="AB53" s="726"/>
      <c r="AC53" s="727" t="s">
        <v>1579</v>
      </c>
      <c r="AD53" s="728"/>
      <c r="AE53" s="728"/>
      <c r="AF53" s="729"/>
      <c r="AG53" s="612" t="s">
        <v>1639</v>
      </c>
      <c r="AH53" s="612"/>
      <c r="AI53" s="612"/>
      <c r="AJ53" s="612"/>
      <c r="AK53" s="613"/>
      <c r="AL53" s="197"/>
      <c r="AM53" s="584">
        <v>0.5</v>
      </c>
      <c r="AN53" s="585"/>
      <c r="AO53" s="259">
        <v>0.5</v>
      </c>
      <c r="AP53" s="585">
        <v>0.5</v>
      </c>
      <c r="AQ53" s="585"/>
      <c r="AR53" s="403"/>
      <c r="AS53" s="223" t="s">
        <v>265</v>
      </c>
      <c r="AT53" s="223"/>
      <c r="AU53" s="223"/>
      <c r="AV53" s="432" t="s">
        <v>1627</v>
      </c>
    </row>
    <row r="54" spans="1:50" ht="52.5" customHeight="1">
      <c r="A54" s="839"/>
      <c r="B54" s="697" t="s">
        <v>417</v>
      </c>
      <c r="C54" s="698"/>
      <c r="D54" s="254" t="s">
        <v>46</v>
      </c>
      <c r="E54" s="685" t="s">
        <v>1739</v>
      </c>
      <c r="F54" s="686"/>
      <c r="G54" s="686"/>
      <c r="H54" s="686"/>
      <c r="I54" s="687"/>
      <c r="J54" s="685" t="s">
        <v>779</v>
      </c>
      <c r="K54" s="686"/>
      <c r="L54" s="686"/>
      <c r="M54" s="686"/>
      <c r="N54" s="687"/>
      <c r="O54" s="229" t="s">
        <v>780</v>
      </c>
      <c r="P54" s="194" t="s">
        <v>194</v>
      </c>
      <c r="Q54" s="193"/>
      <c r="R54" s="584">
        <v>1</v>
      </c>
      <c r="S54" s="585"/>
      <c r="T54" s="585"/>
      <c r="U54" s="586">
        <v>1</v>
      </c>
      <c r="V54" s="586"/>
      <c r="W54" s="586"/>
      <c r="X54" s="222"/>
      <c r="Y54" s="222"/>
      <c r="Z54" s="222"/>
      <c r="AA54" s="578" t="s">
        <v>1523</v>
      </c>
      <c r="AB54" s="579"/>
      <c r="AC54" s="579"/>
      <c r="AD54" s="579"/>
      <c r="AE54" s="579"/>
      <c r="AF54" s="579"/>
      <c r="AG54" s="579"/>
      <c r="AH54" s="579"/>
      <c r="AI54" s="579"/>
      <c r="AJ54" s="579"/>
      <c r="AK54" s="580"/>
      <c r="AL54" s="197"/>
      <c r="AM54" s="584">
        <v>1</v>
      </c>
      <c r="AN54" s="585"/>
      <c r="AO54" s="585"/>
      <c r="AP54" s="586">
        <v>1</v>
      </c>
      <c r="AQ54" s="586"/>
      <c r="AR54" s="586"/>
      <c r="AS54" s="222"/>
      <c r="AT54" s="222"/>
      <c r="AU54" s="222"/>
      <c r="AV54" s="437" t="s">
        <v>1523</v>
      </c>
    </row>
    <row r="55" spans="1:50" ht="327" customHeight="1">
      <c r="A55" s="839"/>
      <c r="B55" s="697"/>
      <c r="C55" s="698"/>
      <c r="D55" s="254" t="s">
        <v>49</v>
      </c>
      <c r="E55" s="685" t="s">
        <v>781</v>
      </c>
      <c r="F55" s="686"/>
      <c r="G55" s="686"/>
      <c r="H55" s="686"/>
      <c r="I55" s="687"/>
      <c r="J55" s="685" t="s">
        <v>782</v>
      </c>
      <c r="K55" s="686"/>
      <c r="L55" s="686"/>
      <c r="M55" s="686"/>
      <c r="N55" s="687"/>
      <c r="O55" s="229" t="s">
        <v>526</v>
      </c>
      <c r="P55" s="194" t="s">
        <v>194</v>
      </c>
      <c r="Q55" s="193"/>
      <c r="R55" s="584">
        <v>1</v>
      </c>
      <c r="S55" s="585"/>
      <c r="T55" s="585"/>
      <c r="U55" s="586">
        <v>1</v>
      </c>
      <c r="V55" s="586"/>
      <c r="W55" s="586"/>
      <c r="X55" s="223" t="s">
        <v>265</v>
      </c>
      <c r="Y55" s="223"/>
      <c r="Z55" s="223"/>
      <c r="AA55" s="733" t="s">
        <v>1740</v>
      </c>
      <c r="AB55" s="734"/>
      <c r="AC55" s="727" t="s">
        <v>1569</v>
      </c>
      <c r="AD55" s="728"/>
      <c r="AE55" s="728"/>
      <c r="AF55" s="729"/>
      <c r="AG55" s="612" t="s">
        <v>1639</v>
      </c>
      <c r="AH55" s="612"/>
      <c r="AI55" s="612"/>
      <c r="AJ55" s="612"/>
      <c r="AK55" s="613"/>
      <c r="AL55" s="197"/>
      <c r="AM55" s="584">
        <v>1</v>
      </c>
      <c r="AN55" s="585"/>
      <c r="AO55" s="585"/>
      <c r="AP55" s="586">
        <v>1</v>
      </c>
      <c r="AQ55" s="586"/>
      <c r="AR55" s="586"/>
      <c r="AS55" s="223" t="s">
        <v>265</v>
      </c>
      <c r="AT55" s="223"/>
      <c r="AU55" s="223"/>
      <c r="AV55" s="432" t="s">
        <v>1627</v>
      </c>
    </row>
    <row r="56" spans="1:50" ht="45" customHeight="1">
      <c r="A56" s="839"/>
      <c r="B56" s="697"/>
      <c r="C56" s="698"/>
      <c r="D56" s="254" t="s">
        <v>197</v>
      </c>
      <c r="E56" s="685" t="s">
        <v>1741</v>
      </c>
      <c r="F56" s="686"/>
      <c r="G56" s="686"/>
      <c r="H56" s="686"/>
      <c r="I56" s="687"/>
      <c r="J56" s="685" t="s">
        <v>783</v>
      </c>
      <c r="K56" s="686"/>
      <c r="L56" s="686"/>
      <c r="M56" s="686"/>
      <c r="N56" s="687"/>
      <c r="O56" s="229" t="s">
        <v>526</v>
      </c>
      <c r="P56" s="194" t="s">
        <v>194</v>
      </c>
      <c r="Q56" s="193"/>
      <c r="R56" s="584">
        <v>1</v>
      </c>
      <c r="S56" s="585"/>
      <c r="T56" s="585"/>
      <c r="U56" s="586">
        <v>1</v>
      </c>
      <c r="V56" s="586"/>
      <c r="W56" s="586"/>
      <c r="X56" s="222"/>
      <c r="Y56" s="222"/>
      <c r="Z56" s="222"/>
      <c r="AA56" s="578" t="s">
        <v>1523</v>
      </c>
      <c r="AB56" s="579"/>
      <c r="AC56" s="579"/>
      <c r="AD56" s="579"/>
      <c r="AE56" s="579"/>
      <c r="AF56" s="579"/>
      <c r="AG56" s="579"/>
      <c r="AH56" s="579"/>
      <c r="AI56" s="579"/>
      <c r="AJ56" s="579"/>
      <c r="AK56" s="580"/>
      <c r="AL56" s="197"/>
      <c r="AM56" s="584">
        <v>1</v>
      </c>
      <c r="AN56" s="585"/>
      <c r="AO56" s="585"/>
      <c r="AP56" s="586">
        <v>1</v>
      </c>
      <c r="AQ56" s="586"/>
      <c r="AR56" s="586"/>
      <c r="AS56" s="222"/>
      <c r="AT56" s="222"/>
      <c r="AU56" s="222"/>
      <c r="AV56" s="437" t="s">
        <v>1523</v>
      </c>
    </row>
    <row r="57" spans="1:50" ht="241.5" customHeight="1">
      <c r="A57" s="839"/>
      <c r="B57" s="697" t="s">
        <v>784</v>
      </c>
      <c r="C57" s="698"/>
      <c r="D57" s="254" t="s">
        <v>53</v>
      </c>
      <c r="E57" s="685" t="s">
        <v>564</v>
      </c>
      <c r="F57" s="686"/>
      <c r="G57" s="686"/>
      <c r="H57" s="686"/>
      <c r="I57" s="687"/>
      <c r="J57" s="685" t="s">
        <v>565</v>
      </c>
      <c r="K57" s="686"/>
      <c r="L57" s="686"/>
      <c r="M57" s="686"/>
      <c r="N57" s="687"/>
      <c r="O57" s="229" t="s">
        <v>551</v>
      </c>
      <c r="P57" s="194" t="s">
        <v>29</v>
      </c>
      <c r="Q57" s="193"/>
      <c r="R57" s="584">
        <v>0.5</v>
      </c>
      <c r="S57" s="585"/>
      <c r="T57" s="259">
        <v>0.5</v>
      </c>
      <c r="U57" s="585">
        <v>0.5</v>
      </c>
      <c r="V57" s="585"/>
      <c r="W57" s="403"/>
      <c r="X57" s="222" t="s">
        <v>265</v>
      </c>
      <c r="Y57" s="222"/>
      <c r="Z57" s="222"/>
      <c r="AA57" s="733" t="s">
        <v>1812</v>
      </c>
      <c r="AB57" s="734"/>
      <c r="AC57" s="706" t="s">
        <v>1570</v>
      </c>
      <c r="AD57" s="708"/>
      <c r="AE57" s="708"/>
      <c r="AF57" s="707"/>
      <c r="AG57" s="612" t="s">
        <v>1639</v>
      </c>
      <c r="AH57" s="612"/>
      <c r="AI57" s="612"/>
      <c r="AJ57" s="612"/>
      <c r="AK57" s="613"/>
      <c r="AL57" s="197"/>
      <c r="AM57" s="584">
        <v>0.5</v>
      </c>
      <c r="AN57" s="585"/>
      <c r="AO57" s="259">
        <v>0.5</v>
      </c>
      <c r="AP57" s="585">
        <v>0.5</v>
      </c>
      <c r="AQ57" s="585"/>
      <c r="AR57" s="403"/>
      <c r="AS57" s="222" t="s">
        <v>265</v>
      </c>
      <c r="AT57" s="222"/>
      <c r="AU57" s="222"/>
      <c r="AV57" s="425" t="s">
        <v>1626</v>
      </c>
    </row>
    <row r="58" spans="1:50" ht="176.25" customHeight="1">
      <c r="A58" s="839"/>
      <c r="B58" s="697"/>
      <c r="C58" s="698"/>
      <c r="D58" s="254" t="s">
        <v>202</v>
      </c>
      <c r="E58" s="685" t="s">
        <v>785</v>
      </c>
      <c r="F58" s="686"/>
      <c r="G58" s="686"/>
      <c r="H58" s="686"/>
      <c r="I58" s="687"/>
      <c r="J58" s="685" t="s">
        <v>786</v>
      </c>
      <c r="K58" s="686"/>
      <c r="L58" s="686"/>
      <c r="M58" s="686"/>
      <c r="N58" s="687"/>
      <c r="O58" s="229" t="s">
        <v>793</v>
      </c>
      <c r="P58" s="194" t="s">
        <v>29</v>
      </c>
      <c r="Q58" s="193"/>
      <c r="R58" s="257">
        <v>0.34</v>
      </c>
      <c r="S58" s="259">
        <v>0.34</v>
      </c>
      <c r="T58" s="258">
        <v>0.33</v>
      </c>
      <c r="U58" s="403"/>
      <c r="V58" s="258">
        <v>0.33</v>
      </c>
      <c r="W58" s="403"/>
      <c r="X58" s="223" t="s">
        <v>265</v>
      </c>
      <c r="Y58" s="223"/>
      <c r="Z58" s="223"/>
      <c r="AA58" s="733" t="s">
        <v>1571</v>
      </c>
      <c r="AB58" s="734"/>
      <c r="AC58" s="733" t="s">
        <v>1572</v>
      </c>
      <c r="AD58" s="779"/>
      <c r="AE58" s="779"/>
      <c r="AF58" s="734"/>
      <c r="AG58" s="612" t="s">
        <v>1639</v>
      </c>
      <c r="AH58" s="612"/>
      <c r="AI58" s="612"/>
      <c r="AJ58" s="612"/>
      <c r="AK58" s="613"/>
      <c r="AL58" s="197"/>
      <c r="AM58" s="257">
        <v>0.34</v>
      </c>
      <c r="AN58" s="259">
        <v>0.34</v>
      </c>
      <c r="AO58" s="258">
        <v>0.33</v>
      </c>
      <c r="AP58" s="403"/>
      <c r="AQ58" s="258">
        <v>0.33</v>
      </c>
      <c r="AR58" s="403"/>
      <c r="AS58" s="223" t="s">
        <v>265</v>
      </c>
      <c r="AT58" s="223"/>
      <c r="AU58" s="223"/>
      <c r="AV58" s="425" t="s">
        <v>1626</v>
      </c>
    </row>
    <row r="59" spans="1:50" ht="321" customHeight="1">
      <c r="A59" s="839"/>
      <c r="B59" s="697"/>
      <c r="C59" s="698"/>
      <c r="D59" s="254" t="s">
        <v>205</v>
      </c>
      <c r="E59" s="685" t="s">
        <v>787</v>
      </c>
      <c r="F59" s="686"/>
      <c r="G59" s="686"/>
      <c r="H59" s="686"/>
      <c r="I59" s="687"/>
      <c r="J59" s="685" t="s">
        <v>788</v>
      </c>
      <c r="K59" s="686"/>
      <c r="L59" s="686"/>
      <c r="M59" s="686"/>
      <c r="N59" s="687"/>
      <c r="O59" s="229" t="s">
        <v>789</v>
      </c>
      <c r="P59" s="194" t="s">
        <v>29</v>
      </c>
      <c r="Q59" s="193"/>
      <c r="R59" s="257">
        <v>0.34</v>
      </c>
      <c r="S59" s="259">
        <v>0.34</v>
      </c>
      <c r="T59" s="258">
        <v>0.33</v>
      </c>
      <c r="U59" s="403"/>
      <c r="V59" s="258">
        <v>0.33</v>
      </c>
      <c r="W59" s="403"/>
      <c r="X59" s="222" t="s">
        <v>265</v>
      </c>
      <c r="Y59" s="222"/>
      <c r="Z59" s="222"/>
      <c r="AA59" s="733" t="s">
        <v>1653</v>
      </c>
      <c r="AB59" s="734"/>
      <c r="AC59" s="609" t="s">
        <v>1742</v>
      </c>
      <c r="AD59" s="610"/>
      <c r="AE59" s="610"/>
      <c r="AF59" s="611"/>
      <c r="AG59" s="612" t="s">
        <v>1639</v>
      </c>
      <c r="AH59" s="612"/>
      <c r="AI59" s="612"/>
      <c r="AJ59" s="612"/>
      <c r="AK59" s="613"/>
      <c r="AL59" s="197"/>
      <c r="AM59" s="257">
        <v>0.34</v>
      </c>
      <c r="AN59" s="259">
        <v>0.34</v>
      </c>
      <c r="AO59" s="258">
        <v>0.33</v>
      </c>
      <c r="AP59" s="403"/>
      <c r="AQ59" s="258">
        <v>0.33</v>
      </c>
      <c r="AR59" s="403"/>
      <c r="AS59" s="222" t="s">
        <v>265</v>
      </c>
      <c r="AT59" s="222"/>
      <c r="AU59" s="222"/>
      <c r="AV59" s="425" t="s">
        <v>1626</v>
      </c>
    </row>
    <row r="60" spans="1:50" ht="133.5" customHeight="1">
      <c r="A60" s="839"/>
      <c r="B60" s="697"/>
      <c r="C60" s="698"/>
      <c r="D60" s="254" t="s">
        <v>208</v>
      </c>
      <c r="E60" s="685" t="s">
        <v>562</v>
      </c>
      <c r="F60" s="686"/>
      <c r="G60" s="686"/>
      <c r="H60" s="686"/>
      <c r="I60" s="687"/>
      <c r="J60" s="685" t="s">
        <v>563</v>
      </c>
      <c r="K60" s="686"/>
      <c r="L60" s="686"/>
      <c r="M60" s="686"/>
      <c r="N60" s="687"/>
      <c r="O60" s="229" t="s">
        <v>1743</v>
      </c>
      <c r="P60" s="194" t="s">
        <v>300</v>
      </c>
      <c r="Q60" s="193"/>
      <c r="R60" s="584">
        <v>0.5</v>
      </c>
      <c r="S60" s="585"/>
      <c r="T60" s="259">
        <v>0.5</v>
      </c>
      <c r="U60" s="585">
        <v>0.5</v>
      </c>
      <c r="V60" s="585"/>
      <c r="W60" s="403"/>
      <c r="X60" s="222" t="s">
        <v>265</v>
      </c>
      <c r="Y60" s="222"/>
      <c r="Z60" s="222"/>
      <c r="AA60" s="733" t="s">
        <v>1744</v>
      </c>
      <c r="AB60" s="734"/>
      <c r="AC60" s="725" t="s">
        <v>1573</v>
      </c>
      <c r="AD60" s="780"/>
      <c r="AE60" s="780"/>
      <c r="AF60" s="726"/>
      <c r="AG60" s="612" t="s">
        <v>1639</v>
      </c>
      <c r="AH60" s="612"/>
      <c r="AI60" s="612"/>
      <c r="AJ60" s="612"/>
      <c r="AK60" s="613"/>
      <c r="AL60" s="197"/>
      <c r="AM60" s="584">
        <v>0.5</v>
      </c>
      <c r="AN60" s="585"/>
      <c r="AO60" s="259">
        <v>0.5</v>
      </c>
      <c r="AP60" s="585">
        <v>0.5</v>
      </c>
      <c r="AQ60" s="585"/>
      <c r="AR60" s="403"/>
      <c r="AS60" s="222" t="s">
        <v>265</v>
      </c>
      <c r="AT60" s="222"/>
      <c r="AU60" s="222"/>
      <c r="AV60" s="425" t="s">
        <v>1626</v>
      </c>
    </row>
    <row r="61" spans="1:50" ht="219" customHeight="1" thickBot="1">
      <c r="A61" s="839"/>
      <c r="B61" s="772"/>
      <c r="C61" s="773"/>
      <c r="D61" s="255" t="s">
        <v>332</v>
      </c>
      <c r="E61" s="859" t="s">
        <v>790</v>
      </c>
      <c r="F61" s="860"/>
      <c r="G61" s="860"/>
      <c r="H61" s="860"/>
      <c r="I61" s="861"/>
      <c r="J61" s="859" t="s">
        <v>791</v>
      </c>
      <c r="K61" s="860"/>
      <c r="L61" s="860"/>
      <c r="M61" s="860"/>
      <c r="N61" s="861"/>
      <c r="O61" s="230" t="s">
        <v>792</v>
      </c>
      <c r="P61" s="202" t="s">
        <v>29</v>
      </c>
      <c r="Q61" s="193"/>
      <c r="R61" s="263">
        <v>0.34</v>
      </c>
      <c r="S61" s="404">
        <v>0.34</v>
      </c>
      <c r="T61" s="264">
        <v>0.33</v>
      </c>
      <c r="U61" s="405"/>
      <c r="V61" s="264">
        <v>0.33</v>
      </c>
      <c r="W61" s="405"/>
      <c r="X61" s="224" t="s">
        <v>265</v>
      </c>
      <c r="Y61" s="224"/>
      <c r="Z61" s="224"/>
      <c r="AA61" s="986" t="s">
        <v>1574</v>
      </c>
      <c r="AB61" s="987"/>
      <c r="AC61" s="988" t="s">
        <v>1575</v>
      </c>
      <c r="AD61" s="989"/>
      <c r="AE61" s="989"/>
      <c r="AF61" s="990"/>
      <c r="AG61" s="799" t="s">
        <v>1639</v>
      </c>
      <c r="AH61" s="799"/>
      <c r="AI61" s="799"/>
      <c r="AJ61" s="799"/>
      <c r="AK61" s="800"/>
      <c r="AL61" s="197"/>
      <c r="AM61" s="263">
        <v>0.34</v>
      </c>
      <c r="AN61" s="404">
        <v>0.34</v>
      </c>
      <c r="AO61" s="264">
        <v>0.33</v>
      </c>
      <c r="AP61" s="405"/>
      <c r="AQ61" s="264">
        <v>0.33</v>
      </c>
      <c r="AR61" s="405"/>
      <c r="AS61" s="224" t="s">
        <v>265</v>
      </c>
      <c r="AT61" s="224"/>
      <c r="AU61" s="224"/>
      <c r="AV61" s="428" t="s">
        <v>1626</v>
      </c>
    </row>
    <row r="62" spans="1:50" ht="15" customHeight="1" thickBot="1">
      <c r="A62" s="839"/>
      <c r="B62" s="93"/>
      <c r="AA62" s="407"/>
      <c r="AB62" s="408"/>
      <c r="AC62" s="90"/>
      <c r="AD62" s="90"/>
      <c r="AE62" s="90"/>
      <c r="AF62" s="90"/>
      <c r="AG62" s="90"/>
      <c r="AH62" s="90"/>
      <c r="AI62" s="90"/>
      <c r="AJ62" s="90"/>
      <c r="AK62" s="90"/>
      <c r="AL62" s="90"/>
      <c r="AM62" s="90"/>
      <c r="AN62" s="90"/>
      <c r="AO62" s="90"/>
      <c r="AP62" s="90"/>
      <c r="AQ62" s="90"/>
      <c r="AR62" s="90"/>
      <c r="AS62" s="90"/>
      <c r="AT62" s="90"/>
      <c r="AU62" s="90"/>
      <c r="AV62" s="90"/>
      <c r="AW62" s="90"/>
      <c r="AX62" s="90"/>
    </row>
    <row r="63" spans="1:50" ht="111" customHeight="1" thickBot="1">
      <c r="A63" s="839"/>
      <c r="B63" s="760">
        <v>2</v>
      </c>
      <c r="C63" s="761"/>
      <c r="D63" s="874" t="s">
        <v>308</v>
      </c>
      <c r="E63" s="874"/>
      <c r="F63" s="874"/>
      <c r="G63" s="874"/>
      <c r="H63" s="874"/>
      <c r="I63" s="874"/>
      <c r="J63" s="874"/>
      <c r="K63" s="874"/>
      <c r="L63" s="874"/>
      <c r="M63" s="874"/>
      <c r="N63" s="874"/>
      <c r="O63" s="874"/>
      <c r="P63" s="875"/>
      <c r="Q63" s="91"/>
      <c r="R63" s="835" t="s">
        <v>267</v>
      </c>
      <c r="S63" s="836"/>
      <c r="T63" s="836"/>
      <c r="U63" s="836"/>
      <c r="V63" s="836"/>
      <c r="W63" s="836"/>
      <c r="X63" s="836"/>
      <c r="Y63" s="836"/>
      <c r="Z63" s="836"/>
      <c r="AA63" s="836"/>
      <c r="AB63" s="836"/>
      <c r="AC63" s="836"/>
      <c r="AD63" s="836"/>
      <c r="AE63" s="836"/>
      <c r="AF63" s="836"/>
      <c r="AG63" s="836"/>
      <c r="AH63" s="836"/>
      <c r="AI63" s="836"/>
      <c r="AJ63" s="836"/>
      <c r="AK63" s="837"/>
      <c r="AL63" s="94"/>
      <c r="AM63" s="94"/>
      <c r="AN63" s="91"/>
      <c r="AO63" s="94"/>
      <c r="AP63" s="94"/>
      <c r="AQ63" s="94"/>
      <c r="AR63" s="94"/>
      <c r="AS63" s="94"/>
      <c r="AT63" s="94"/>
      <c r="AU63" s="94"/>
      <c r="AV63" s="90"/>
      <c r="AW63" s="90"/>
      <c r="AX63" s="90"/>
    </row>
    <row r="64" spans="1:50" ht="37.5" customHeight="1">
      <c r="A64" s="839"/>
      <c r="B64" s="797" t="s">
        <v>313</v>
      </c>
      <c r="C64" s="798"/>
      <c r="D64" s="738" t="s">
        <v>619</v>
      </c>
      <c r="E64" s="738"/>
      <c r="F64" s="738"/>
      <c r="G64" s="738"/>
      <c r="H64" s="738"/>
      <c r="I64" s="738"/>
      <c r="J64" s="738"/>
      <c r="K64" s="738"/>
      <c r="L64" s="738"/>
      <c r="M64" s="738"/>
      <c r="N64" s="738"/>
      <c r="O64" s="738"/>
      <c r="P64" s="739"/>
      <c r="Q64" s="91"/>
      <c r="R64" s="936" t="s">
        <v>333</v>
      </c>
      <c r="S64" s="937"/>
      <c r="T64" s="937"/>
      <c r="U64" s="937"/>
      <c r="V64" s="938"/>
      <c r="W64" s="1006" t="s">
        <v>288</v>
      </c>
      <c r="X64" s="1007"/>
      <c r="Y64" s="1007"/>
      <c r="Z64" s="1007"/>
      <c r="AA64" s="1008"/>
      <c r="AB64" s="1012" t="s">
        <v>289</v>
      </c>
      <c r="AC64" s="1014" t="s">
        <v>290</v>
      </c>
      <c r="AD64" s="1015"/>
      <c r="AE64" s="1015"/>
      <c r="AF64" s="1015"/>
      <c r="AG64" s="1015"/>
      <c r="AH64" s="1015"/>
      <c r="AI64" s="1015"/>
      <c r="AJ64" s="1015"/>
      <c r="AK64" s="1016"/>
      <c r="AL64" s="190"/>
      <c r="AM64" s="91"/>
      <c r="AN64" s="91"/>
      <c r="AO64" s="94"/>
      <c r="AP64" s="94"/>
      <c r="AQ64" s="94"/>
      <c r="AR64" s="94"/>
      <c r="AS64" s="94"/>
      <c r="AT64" s="94"/>
      <c r="AU64" s="94"/>
      <c r="AV64" s="90"/>
      <c r="AW64" s="90"/>
      <c r="AX64" s="90"/>
    </row>
    <row r="65" spans="1:55" ht="37.5" customHeight="1">
      <c r="A65" s="839"/>
      <c r="B65" s="797" t="s">
        <v>326</v>
      </c>
      <c r="C65" s="798"/>
      <c r="D65" s="922" t="s">
        <v>388</v>
      </c>
      <c r="E65" s="922"/>
      <c r="F65" s="922"/>
      <c r="G65" s="922"/>
      <c r="H65" s="922"/>
      <c r="I65" s="922"/>
      <c r="J65" s="922"/>
      <c r="K65" s="922"/>
      <c r="L65" s="922"/>
      <c r="M65" s="922"/>
      <c r="N65" s="922"/>
      <c r="O65" s="922"/>
      <c r="P65" s="1023"/>
      <c r="Q65" s="91"/>
      <c r="R65" s="811"/>
      <c r="S65" s="812"/>
      <c r="T65" s="812"/>
      <c r="U65" s="812"/>
      <c r="V65" s="813"/>
      <c r="W65" s="1009"/>
      <c r="X65" s="1010"/>
      <c r="Y65" s="1010"/>
      <c r="Z65" s="1010"/>
      <c r="AA65" s="1011"/>
      <c r="AB65" s="1013"/>
      <c r="AC65" s="1017"/>
      <c r="AD65" s="1018"/>
      <c r="AE65" s="1018"/>
      <c r="AF65" s="1018"/>
      <c r="AG65" s="1018"/>
      <c r="AH65" s="1018"/>
      <c r="AI65" s="1018"/>
      <c r="AJ65" s="1018"/>
      <c r="AK65" s="1019"/>
      <c r="AL65" s="190"/>
      <c r="AM65" s="91"/>
      <c r="AN65" s="91"/>
      <c r="AO65" s="94"/>
      <c r="AP65" s="94"/>
      <c r="AQ65" s="94"/>
      <c r="AR65" s="94"/>
      <c r="AS65" s="94"/>
      <c r="AT65" s="94"/>
      <c r="AU65" s="94"/>
      <c r="AV65" s="90"/>
      <c r="AW65" s="90"/>
      <c r="AX65" s="90"/>
    </row>
    <row r="66" spans="1:55" ht="37.5" customHeight="1">
      <c r="A66" s="839"/>
      <c r="B66" s="249" t="s">
        <v>1641</v>
      </c>
      <c r="C66" s="250"/>
      <c r="D66" s="742" t="s">
        <v>1745</v>
      </c>
      <c r="E66" s="742"/>
      <c r="F66" s="742"/>
      <c r="G66" s="742"/>
      <c r="H66" s="742"/>
      <c r="I66" s="742"/>
      <c r="J66" s="742"/>
      <c r="K66" s="742"/>
      <c r="L66" s="742"/>
      <c r="M66" s="742"/>
      <c r="N66" s="742"/>
      <c r="O66" s="742"/>
      <c r="P66" s="743"/>
      <c r="Q66" s="91"/>
      <c r="R66" s="811"/>
      <c r="S66" s="812"/>
      <c r="T66" s="812"/>
      <c r="U66" s="812"/>
      <c r="V66" s="813"/>
      <c r="W66" s="958"/>
      <c r="X66" s="959"/>
      <c r="Y66" s="959"/>
      <c r="Z66" s="959"/>
      <c r="AA66" s="960"/>
      <c r="AB66" s="945"/>
      <c r="AC66" s="1020"/>
      <c r="AD66" s="1021"/>
      <c r="AE66" s="1021"/>
      <c r="AF66" s="1021"/>
      <c r="AG66" s="1021"/>
      <c r="AH66" s="1021"/>
      <c r="AI66" s="1021"/>
      <c r="AJ66" s="1021"/>
      <c r="AK66" s="1022"/>
      <c r="AL66" s="191"/>
      <c r="AM66" s="91"/>
      <c r="AN66" s="91"/>
      <c r="AO66" s="95"/>
      <c r="AP66" s="95"/>
      <c r="AQ66" s="95"/>
      <c r="AR66" s="95"/>
      <c r="AS66" s="95"/>
      <c r="AT66" s="95"/>
      <c r="AU66" s="95"/>
      <c r="AV66" s="90"/>
      <c r="AW66" s="90"/>
      <c r="AX66" s="90"/>
    </row>
    <row r="67" spans="1:55" ht="37.5" customHeight="1">
      <c r="A67" s="839"/>
      <c r="B67" s="757" t="s">
        <v>159</v>
      </c>
      <c r="C67" s="758"/>
      <c r="D67" s="742" t="s">
        <v>619</v>
      </c>
      <c r="E67" s="742"/>
      <c r="F67" s="742"/>
      <c r="G67" s="742"/>
      <c r="H67" s="742"/>
      <c r="I67" s="742"/>
      <c r="J67" s="742"/>
      <c r="K67" s="742"/>
      <c r="L67" s="742"/>
      <c r="M67" s="742"/>
      <c r="N67" s="742"/>
      <c r="O67" s="742"/>
      <c r="P67" s="743"/>
      <c r="Q67" s="93"/>
      <c r="R67" s="811"/>
      <c r="S67" s="812"/>
      <c r="T67" s="812"/>
      <c r="U67" s="812"/>
      <c r="V67" s="813"/>
      <c r="W67" s="955" t="s">
        <v>314</v>
      </c>
      <c r="X67" s="956"/>
      <c r="Y67" s="956"/>
      <c r="Z67" s="956"/>
      <c r="AA67" s="957"/>
      <c r="AB67" s="1027" t="s">
        <v>285</v>
      </c>
      <c r="AC67" s="1029" t="s">
        <v>291</v>
      </c>
      <c r="AD67" s="1030"/>
      <c r="AE67" s="1030"/>
      <c r="AF67" s="1030"/>
      <c r="AG67" s="1030"/>
      <c r="AH67" s="1030"/>
      <c r="AI67" s="1030"/>
      <c r="AJ67" s="1030"/>
      <c r="AK67" s="1031"/>
      <c r="AL67" s="191"/>
    </row>
    <row r="68" spans="1:55" ht="37.5" customHeight="1">
      <c r="A68" s="839"/>
      <c r="B68" s="757" t="s">
        <v>325</v>
      </c>
      <c r="C68" s="758"/>
      <c r="D68" s="742" t="s">
        <v>620</v>
      </c>
      <c r="E68" s="742"/>
      <c r="F68" s="742"/>
      <c r="G68" s="742"/>
      <c r="H68" s="742"/>
      <c r="I68" s="742"/>
      <c r="J68" s="742"/>
      <c r="K68" s="742"/>
      <c r="L68" s="742"/>
      <c r="M68" s="742"/>
      <c r="N68" s="742"/>
      <c r="O68" s="742"/>
      <c r="P68" s="743"/>
      <c r="Q68" s="746"/>
      <c r="R68" s="811"/>
      <c r="S68" s="812"/>
      <c r="T68" s="812"/>
      <c r="U68" s="812"/>
      <c r="V68" s="813"/>
      <c r="W68" s="1009"/>
      <c r="X68" s="1010"/>
      <c r="Y68" s="1010"/>
      <c r="Z68" s="1010"/>
      <c r="AA68" s="1011"/>
      <c r="AB68" s="1013"/>
      <c r="AC68" s="1017"/>
      <c r="AD68" s="1018"/>
      <c r="AE68" s="1018"/>
      <c r="AF68" s="1018"/>
      <c r="AG68" s="1018"/>
      <c r="AH68" s="1018"/>
      <c r="AI68" s="1018"/>
      <c r="AJ68" s="1018"/>
      <c r="AK68" s="1019"/>
      <c r="AL68" s="189"/>
      <c r="AM68" s="90"/>
      <c r="AN68" s="90"/>
      <c r="AO68" s="90"/>
      <c r="AP68" s="90"/>
      <c r="AQ68" s="90"/>
      <c r="AR68" s="90"/>
      <c r="AS68" s="90"/>
      <c r="AT68" s="90"/>
      <c r="AU68" s="90"/>
      <c r="AV68" s="90"/>
      <c r="AW68" s="90"/>
      <c r="AX68" s="90"/>
      <c r="AY68" s="90"/>
      <c r="AZ68" s="90"/>
      <c r="BA68" s="90"/>
      <c r="BB68" s="90"/>
    </row>
    <row r="69" spans="1:55" ht="56.25" customHeight="1" thickBot="1">
      <c r="A69" s="839"/>
      <c r="B69" s="753" t="s">
        <v>443</v>
      </c>
      <c r="C69" s="754"/>
      <c r="D69" s="747" t="s">
        <v>327</v>
      </c>
      <c r="E69" s="747"/>
      <c r="F69" s="747"/>
      <c r="G69" s="747"/>
      <c r="H69" s="747"/>
      <c r="I69" s="747"/>
      <c r="J69" s="747"/>
      <c r="K69" s="747"/>
      <c r="L69" s="747"/>
      <c r="M69" s="747"/>
      <c r="N69" s="747"/>
      <c r="O69" s="747"/>
      <c r="P69" s="748"/>
      <c r="Q69" s="746"/>
      <c r="R69" s="814"/>
      <c r="S69" s="815"/>
      <c r="T69" s="815"/>
      <c r="U69" s="815"/>
      <c r="V69" s="816"/>
      <c r="W69" s="1024"/>
      <c r="X69" s="1025"/>
      <c r="Y69" s="1025"/>
      <c r="Z69" s="1025"/>
      <c r="AA69" s="1026"/>
      <c r="AB69" s="1028"/>
      <c r="AC69" s="1032"/>
      <c r="AD69" s="1033"/>
      <c r="AE69" s="1033"/>
      <c r="AF69" s="1033"/>
      <c r="AG69" s="1033"/>
      <c r="AH69" s="1033"/>
      <c r="AI69" s="1033"/>
      <c r="AJ69" s="1033"/>
      <c r="AK69" s="1034"/>
      <c r="AL69" s="189"/>
      <c r="AM69" s="90"/>
      <c r="AN69" s="90"/>
      <c r="AO69" s="90"/>
      <c r="AP69" s="90"/>
      <c r="AQ69" s="90"/>
      <c r="AR69" s="90"/>
      <c r="AS69" s="90"/>
      <c r="AT69" s="90"/>
      <c r="AU69" s="90"/>
      <c r="AV69" s="90"/>
      <c r="AW69" s="90"/>
      <c r="AX69" s="90"/>
      <c r="AY69" s="90"/>
      <c r="AZ69" s="90"/>
      <c r="BA69" s="90"/>
      <c r="BB69" s="90"/>
      <c r="BC69" s="90"/>
    </row>
    <row r="70" spans="1:55" ht="9" customHeight="1" thickBot="1">
      <c r="A70" s="839"/>
      <c r="B70" s="93"/>
      <c r="C70" s="850"/>
      <c r="D70" s="850"/>
      <c r="E70" s="850"/>
      <c r="F70" s="850"/>
      <c r="G70" s="850"/>
      <c r="H70" s="850"/>
      <c r="I70" s="850"/>
      <c r="J70" s="850"/>
      <c r="K70" s="850"/>
      <c r="L70" s="850"/>
      <c r="M70" s="850"/>
      <c r="N70" s="850"/>
      <c r="O70" s="850"/>
      <c r="P70" s="850"/>
      <c r="Q70" s="88"/>
      <c r="R70" s="88"/>
      <c r="S70" s="88"/>
      <c r="T70" s="88"/>
      <c r="U70" s="88"/>
      <c r="V70" s="88"/>
      <c r="W70" s="88"/>
      <c r="X70" s="88"/>
      <c r="Y70" s="88"/>
      <c r="Z70" s="88"/>
      <c r="AA70" s="408"/>
      <c r="AB70" s="408"/>
      <c r="AC70" s="90"/>
      <c r="AD70" s="90"/>
      <c r="AE70" s="90"/>
      <c r="AF70" s="90"/>
      <c r="AG70" s="90"/>
      <c r="AH70" s="90"/>
      <c r="AI70" s="90"/>
      <c r="AJ70" s="90"/>
      <c r="AK70" s="90"/>
      <c r="AL70" s="90"/>
      <c r="AM70" s="90"/>
      <c r="AN70" s="90"/>
      <c r="AO70" s="90"/>
      <c r="AP70" s="90"/>
      <c r="AQ70" s="90"/>
      <c r="AR70" s="90"/>
      <c r="AS70" s="90"/>
      <c r="AT70" s="90"/>
      <c r="AU70" s="90"/>
      <c r="AV70" s="90"/>
      <c r="AX70" s="90"/>
      <c r="AY70" s="90"/>
      <c r="AZ70" s="90"/>
      <c r="BA70" s="90"/>
      <c r="BB70" s="90"/>
      <c r="BC70" s="90"/>
    </row>
    <row r="71" spans="1:55" ht="54" customHeight="1">
      <c r="A71" s="839"/>
      <c r="B71" s="716" t="s">
        <v>322</v>
      </c>
      <c r="C71" s="717"/>
      <c r="D71" s="749" t="s">
        <v>423</v>
      </c>
      <c r="E71" s="751" t="s">
        <v>20</v>
      </c>
      <c r="F71" s="751"/>
      <c r="G71" s="751"/>
      <c r="H71" s="751"/>
      <c r="I71" s="751"/>
      <c r="J71" s="751" t="s">
        <v>21</v>
      </c>
      <c r="K71" s="751"/>
      <c r="L71" s="751"/>
      <c r="M71" s="751"/>
      <c r="N71" s="751"/>
      <c r="O71" s="717" t="s">
        <v>343</v>
      </c>
      <c r="P71" s="851" t="s">
        <v>316</v>
      </c>
      <c r="Q71" s="775"/>
      <c r="R71" s="716" t="s">
        <v>1643</v>
      </c>
      <c r="S71" s="717"/>
      <c r="T71" s="717"/>
      <c r="U71" s="717"/>
      <c r="V71" s="717"/>
      <c r="W71" s="717"/>
      <c r="X71" s="717"/>
      <c r="Y71" s="717"/>
      <c r="Z71" s="717"/>
      <c r="AA71" s="801" t="s">
        <v>319</v>
      </c>
      <c r="AB71" s="801"/>
      <c r="AC71" s="801"/>
      <c r="AD71" s="801"/>
      <c r="AE71" s="801"/>
      <c r="AF71" s="801"/>
      <c r="AG71" s="801"/>
      <c r="AH71" s="801"/>
      <c r="AI71" s="801"/>
      <c r="AJ71" s="801"/>
      <c r="AK71" s="802"/>
      <c r="AL71" s="195"/>
      <c r="AM71" s="716" t="s">
        <v>341</v>
      </c>
      <c r="AN71" s="717"/>
      <c r="AO71" s="717"/>
      <c r="AP71" s="717"/>
      <c r="AQ71" s="717"/>
      <c r="AR71" s="717"/>
      <c r="AS71" s="717"/>
      <c r="AT71" s="717"/>
      <c r="AU71" s="717"/>
      <c r="AV71" s="203" t="s">
        <v>320</v>
      </c>
      <c r="AX71" s="90"/>
      <c r="AY71" s="90"/>
      <c r="AZ71" s="90"/>
      <c r="BA71" s="90"/>
      <c r="BB71" s="90"/>
      <c r="BC71" s="90"/>
    </row>
    <row r="72" spans="1:55" ht="47.25" customHeight="1">
      <c r="A72" s="839"/>
      <c r="B72" s="755"/>
      <c r="C72" s="756"/>
      <c r="D72" s="750"/>
      <c r="E72" s="752"/>
      <c r="F72" s="752"/>
      <c r="G72" s="752"/>
      <c r="H72" s="752"/>
      <c r="I72" s="752"/>
      <c r="J72" s="752"/>
      <c r="K72" s="752"/>
      <c r="L72" s="752"/>
      <c r="M72" s="752"/>
      <c r="N72" s="752"/>
      <c r="O72" s="756"/>
      <c r="P72" s="852"/>
      <c r="Q72" s="775"/>
      <c r="R72" s="714" t="s">
        <v>298</v>
      </c>
      <c r="S72" s="715"/>
      <c r="T72" s="715"/>
      <c r="U72" s="715"/>
      <c r="V72" s="715"/>
      <c r="W72" s="715"/>
      <c r="X72" s="774" t="s">
        <v>344</v>
      </c>
      <c r="Y72" s="774"/>
      <c r="Z72" s="774"/>
      <c r="AA72" s="776" t="s">
        <v>295</v>
      </c>
      <c r="AB72" s="776"/>
      <c r="AC72" s="777" t="s">
        <v>296</v>
      </c>
      <c r="AD72" s="777"/>
      <c r="AE72" s="777"/>
      <c r="AF72" s="777"/>
      <c r="AG72" s="777" t="s">
        <v>297</v>
      </c>
      <c r="AH72" s="777"/>
      <c r="AI72" s="777"/>
      <c r="AJ72" s="777"/>
      <c r="AK72" s="778"/>
      <c r="AL72" s="196"/>
      <c r="AM72" s="714" t="s">
        <v>298</v>
      </c>
      <c r="AN72" s="715"/>
      <c r="AO72" s="715"/>
      <c r="AP72" s="715"/>
      <c r="AQ72" s="715"/>
      <c r="AR72" s="715"/>
      <c r="AS72" s="774" t="s">
        <v>344</v>
      </c>
      <c r="AT72" s="774"/>
      <c r="AU72" s="774"/>
      <c r="AV72" s="778" t="s">
        <v>321</v>
      </c>
      <c r="AX72" s="90"/>
      <c r="AY72" s="90"/>
      <c r="AZ72" s="90"/>
      <c r="BA72" s="90"/>
      <c r="BB72" s="90"/>
      <c r="BC72" s="90"/>
    </row>
    <row r="73" spans="1:55" ht="25.5" customHeight="1">
      <c r="A73" s="839"/>
      <c r="B73" s="755"/>
      <c r="C73" s="756"/>
      <c r="D73" s="750"/>
      <c r="E73" s="752"/>
      <c r="F73" s="752"/>
      <c r="G73" s="752"/>
      <c r="H73" s="752"/>
      <c r="I73" s="752"/>
      <c r="J73" s="752"/>
      <c r="K73" s="752"/>
      <c r="L73" s="752"/>
      <c r="M73" s="752"/>
      <c r="N73" s="752"/>
      <c r="O73" s="756"/>
      <c r="P73" s="852"/>
      <c r="Q73" s="192"/>
      <c r="R73" s="714"/>
      <c r="S73" s="715"/>
      <c r="T73" s="715"/>
      <c r="U73" s="715"/>
      <c r="V73" s="715"/>
      <c r="W73" s="715"/>
      <c r="X73" s="225">
        <v>1</v>
      </c>
      <c r="Y73" s="225">
        <v>2</v>
      </c>
      <c r="Z73" s="225">
        <v>3</v>
      </c>
      <c r="AA73" s="776"/>
      <c r="AB73" s="776"/>
      <c r="AC73" s="777"/>
      <c r="AD73" s="777"/>
      <c r="AE73" s="777"/>
      <c r="AF73" s="777"/>
      <c r="AG73" s="777"/>
      <c r="AH73" s="777"/>
      <c r="AI73" s="777"/>
      <c r="AJ73" s="777"/>
      <c r="AK73" s="778"/>
      <c r="AL73" s="196"/>
      <c r="AM73" s="714"/>
      <c r="AN73" s="715"/>
      <c r="AO73" s="715"/>
      <c r="AP73" s="715"/>
      <c r="AQ73" s="715"/>
      <c r="AR73" s="715"/>
      <c r="AS73" s="225">
        <v>1</v>
      </c>
      <c r="AT73" s="225">
        <v>2</v>
      </c>
      <c r="AU73" s="225">
        <v>3</v>
      </c>
      <c r="AV73" s="778"/>
      <c r="AX73" s="90"/>
      <c r="AY73" s="90"/>
      <c r="AZ73" s="90"/>
      <c r="BA73" s="90"/>
      <c r="BB73" s="90"/>
    </row>
    <row r="74" spans="1:55" ht="70.5" customHeight="1">
      <c r="A74" s="839"/>
      <c r="B74" s="980" t="s">
        <v>424</v>
      </c>
      <c r="C74" s="981"/>
      <c r="D74" s="254" t="s">
        <v>25</v>
      </c>
      <c r="E74" s="685" t="s">
        <v>676</v>
      </c>
      <c r="F74" s="686"/>
      <c r="G74" s="686"/>
      <c r="H74" s="686"/>
      <c r="I74" s="687"/>
      <c r="J74" s="688" t="s">
        <v>677</v>
      </c>
      <c r="K74" s="689"/>
      <c r="L74" s="689"/>
      <c r="M74" s="689"/>
      <c r="N74" s="690"/>
      <c r="O74" s="229" t="s">
        <v>678</v>
      </c>
      <c r="P74" s="194" t="s">
        <v>117</v>
      </c>
      <c r="Q74" s="193"/>
      <c r="R74" s="622">
        <v>1</v>
      </c>
      <c r="S74" s="623"/>
      <c r="T74" s="624"/>
      <c r="U74" s="673">
        <v>1</v>
      </c>
      <c r="V74" s="674"/>
      <c r="W74" s="675"/>
      <c r="X74" s="222" t="s">
        <v>265</v>
      </c>
      <c r="Y74" s="222"/>
      <c r="Z74" s="222"/>
      <c r="AA74" s="597" t="s">
        <v>1746</v>
      </c>
      <c r="AB74" s="599"/>
      <c r="AC74" s="710" t="s">
        <v>1747</v>
      </c>
      <c r="AD74" s="711"/>
      <c r="AE74" s="711"/>
      <c r="AF74" s="712"/>
      <c r="AG74" s="612" t="s">
        <v>1639</v>
      </c>
      <c r="AH74" s="612"/>
      <c r="AI74" s="612"/>
      <c r="AJ74" s="612"/>
      <c r="AK74" s="613"/>
      <c r="AL74" s="197"/>
      <c r="AM74" s="622">
        <v>1</v>
      </c>
      <c r="AN74" s="623"/>
      <c r="AO74" s="624"/>
      <c r="AP74" s="673">
        <v>1</v>
      </c>
      <c r="AQ74" s="674"/>
      <c r="AR74" s="675"/>
      <c r="AS74" s="222" t="s">
        <v>265</v>
      </c>
      <c r="AT74" s="222"/>
      <c r="AU74" s="222"/>
      <c r="AV74" s="431" t="s">
        <v>1632</v>
      </c>
      <c r="AX74" s="90"/>
      <c r="AY74" s="90"/>
      <c r="AZ74" s="90"/>
      <c r="BA74" s="90"/>
      <c r="BB74" s="90"/>
    </row>
    <row r="75" spans="1:55" ht="70.5" customHeight="1">
      <c r="A75" s="839"/>
      <c r="B75" s="980"/>
      <c r="C75" s="981"/>
      <c r="D75" s="254" t="s">
        <v>118</v>
      </c>
      <c r="E75" s="685" t="s">
        <v>1748</v>
      </c>
      <c r="F75" s="686"/>
      <c r="G75" s="686"/>
      <c r="H75" s="686"/>
      <c r="I75" s="687"/>
      <c r="J75" s="691"/>
      <c r="K75" s="692"/>
      <c r="L75" s="692"/>
      <c r="M75" s="692"/>
      <c r="N75" s="693"/>
      <c r="O75" s="229" t="s">
        <v>678</v>
      </c>
      <c r="P75" s="194" t="s">
        <v>117</v>
      </c>
      <c r="Q75" s="193"/>
      <c r="R75" s="622">
        <v>1</v>
      </c>
      <c r="S75" s="623"/>
      <c r="T75" s="624"/>
      <c r="U75" s="673">
        <v>1</v>
      </c>
      <c r="V75" s="674"/>
      <c r="W75" s="675"/>
      <c r="X75" s="223" t="s">
        <v>265</v>
      </c>
      <c r="Y75" s="223"/>
      <c r="Z75" s="223"/>
      <c r="AA75" s="597" t="s">
        <v>1746</v>
      </c>
      <c r="AB75" s="599"/>
      <c r="AC75" s="703" t="s">
        <v>1747</v>
      </c>
      <c r="AD75" s="704"/>
      <c r="AE75" s="704"/>
      <c r="AF75" s="705"/>
      <c r="AG75" s="612" t="s">
        <v>1639</v>
      </c>
      <c r="AH75" s="612"/>
      <c r="AI75" s="612"/>
      <c r="AJ75" s="612"/>
      <c r="AK75" s="613"/>
      <c r="AL75" s="197"/>
      <c r="AM75" s="622">
        <v>1</v>
      </c>
      <c r="AN75" s="623"/>
      <c r="AO75" s="624"/>
      <c r="AP75" s="673">
        <v>1</v>
      </c>
      <c r="AQ75" s="674"/>
      <c r="AR75" s="675"/>
      <c r="AS75" s="223" t="s">
        <v>265</v>
      </c>
      <c r="AT75" s="223"/>
      <c r="AU75" s="223"/>
      <c r="AV75" s="431" t="s">
        <v>1632</v>
      </c>
      <c r="AX75" s="90"/>
      <c r="AY75" s="90"/>
      <c r="AZ75" s="90"/>
      <c r="BA75" s="90"/>
      <c r="BB75" s="90"/>
    </row>
    <row r="76" spans="1:55" ht="70.5" customHeight="1">
      <c r="A76" s="839"/>
      <c r="B76" s="980"/>
      <c r="C76" s="981"/>
      <c r="D76" s="254" t="s">
        <v>122</v>
      </c>
      <c r="E76" s="685" t="s">
        <v>800</v>
      </c>
      <c r="F76" s="686"/>
      <c r="G76" s="686"/>
      <c r="H76" s="686"/>
      <c r="I76" s="687"/>
      <c r="J76" s="685" t="s">
        <v>1749</v>
      </c>
      <c r="K76" s="686"/>
      <c r="L76" s="686"/>
      <c r="M76" s="686"/>
      <c r="N76" s="687"/>
      <c r="O76" s="229" t="s">
        <v>678</v>
      </c>
      <c r="P76" s="194" t="s">
        <v>117</v>
      </c>
      <c r="Q76" s="193"/>
      <c r="R76" s="622">
        <v>1</v>
      </c>
      <c r="S76" s="623"/>
      <c r="T76" s="624"/>
      <c r="U76" s="673">
        <v>1</v>
      </c>
      <c r="V76" s="674"/>
      <c r="W76" s="675"/>
      <c r="X76" s="222" t="s">
        <v>265</v>
      </c>
      <c r="Y76" s="222"/>
      <c r="Z76" s="222"/>
      <c r="AA76" s="597" t="s">
        <v>1750</v>
      </c>
      <c r="AB76" s="599"/>
      <c r="AC76" s="1035" t="s">
        <v>1751</v>
      </c>
      <c r="AD76" s="1036"/>
      <c r="AE76" s="1036"/>
      <c r="AF76" s="1037"/>
      <c r="AG76" s="612" t="s">
        <v>1639</v>
      </c>
      <c r="AH76" s="612"/>
      <c r="AI76" s="612"/>
      <c r="AJ76" s="612"/>
      <c r="AK76" s="613"/>
      <c r="AL76" s="197"/>
      <c r="AM76" s="622">
        <v>1</v>
      </c>
      <c r="AN76" s="623"/>
      <c r="AO76" s="624"/>
      <c r="AP76" s="673">
        <v>1</v>
      </c>
      <c r="AQ76" s="674"/>
      <c r="AR76" s="675"/>
      <c r="AS76" s="222" t="s">
        <v>265</v>
      </c>
      <c r="AT76" s="222"/>
      <c r="AU76" s="222"/>
      <c r="AV76" s="431" t="s">
        <v>1632</v>
      </c>
      <c r="AX76" s="90"/>
      <c r="AY76" s="90"/>
      <c r="AZ76" s="90"/>
      <c r="BA76" s="90"/>
      <c r="BB76" s="90"/>
    </row>
    <row r="77" spans="1:55" ht="68.25" customHeight="1">
      <c r="A77" s="839"/>
      <c r="B77" s="980"/>
      <c r="C77" s="981"/>
      <c r="D77" s="254" t="s">
        <v>126</v>
      </c>
      <c r="E77" s="685" t="s">
        <v>679</v>
      </c>
      <c r="F77" s="686"/>
      <c r="G77" s="686"/>
      <c r="H77" s="686"/>
      <c r="I77" s="687"/>
      <c r="J77" s="685" t="s">
        <v>680</v>
      </c>
      <c r="K77" s="686"/>
      <c r="L77" s="686"/>
      <c r="M77" s="686"/>
      <c r="N77" s="687"/>
      <c r="O77" s="229" t="s">
        <v>678</v>
      </c>
      <c r="P77" s="194" t="s">
        <v>117</v>
      </c>
      <c r="Q77" s="193"/>
      <c r="R77" s="622">
        <v>1</v>
      </c>
      <c r="S77" s="623"/>
      <c r="T77" s="624"/>
      <c r="U77" s="673">
        <v>1</v>
      </c>
      <c r="V77" s="674"/>
      <c r="W77" s="675"/>
      <c r="X77" s="222" t="s">
        <v>265</v>
      </c>
      <c r="Y77" s="222"/>
      <c r="Z77" s="222"/>
      <c r="AA77" s="701" t="s">
        <v>1752</v>
      </c>
      <c r="AB77" s="702"/>
      <c r="AC77" s="703" t="s">
        <v>1753</v>
      </c>
      <c r="AD77" s="704"/>
      <c r="AE77" s="704"/>
      <c r="AF77" s="705"/>
      <c r="AG77" s="612" t="s">
        <v>1639</v>
      </c>
      <c r="AH77" s="612"/>
      <c r="AI77" s="612"/>
      <c r="AJ77" s="612"/>
      <c r="AK77" s="613"/>
      <c r="AL77" s="197"/>
      <c r="AM77" s="622">
        <v>1</v>
      </c>
      <c r="AN77" s="623"/>
      <c r="AO77" s="624"/>
      <c r="AP77" s="673">
        <v>1</v>
      </c>
      <c r="AQ77" s="674"/>
      <c r="AR77" s="675"/>
      <c r="AS77" s="222" t="s">
        <v>265</v>
      </c>
      <c r="AT77" s="222"/>
      <c r="AU77" s="222"/>
      <c r="AV77" s="431" t="s">
        <v>1632</v>
      </c>
      <c r="AX77" s="90"/>
      <c r="AY77" s="90"/>
      <c r="AZ77" s="90"/>
      <c r="BA77" s="90"/>
      <c r="BB77" s="90"/>
    </row>
    <row r="78" spans="1:55" ht="89.25" customHeight="1">
      <c r="A78" s="839"/>
      <c r="B78" s="980"/>
      <c r="C78" s="981"/>
      <c r="D78" s="254" t="s">
        <v>230</v>
      </c>
      <c r="E78" s="685" t="s">
        <v>681</v>
      </c>
      <c r="F78" s="686"/>
      <c r="G78" s="686"/>
      <c r="H78" s="686"/>
      <c r="I78" s="687"/>
      <c r="J78" s="685" t="s">
        <v>682</v>
      </c>
      <c r="K78" s="686"/>
      <c r="L78" s="686"/>
      <c r="M78" s="686"/>
      <c r="N78" s="687"/>
      <c r="O78" s="229" t="s">
        <v>678</v>
      </c>
      <c r="P78" s="194" t="s">
        <v>117</v>
      </c>
      <c r="Q78" s="193"/>
      <c r="R78" s="622">
        <v>1</v>
      </c>
      <c r="S78" s="623"/>
      <c r="T78" s="624"/>
      <c r="U78" s="673">
        <v>1</v>
      </c>
      <c r="V78" s="674"/>
      <c r="W78" s="675"/>
      <c r="X78" s="222" t="s">
        <v>265</v>
      </c>
      <c r="Y78" s="222"/>
      <c r="Z78" s="222"/>
      <c r="AA78" s="609" t="s">
        <v>1754</v>
      </c>
      <c r="AB78" s="611"/>
      <c r="AC78" s="609" t="s">
        <v>1755</v>
      </c>
      <c r="AD78" s="610"/>
      <c r="AE78" s="610"/>
      <c r="AF78" s="611"/>
      <c r="AG78" s="612" t="s">
        <v>1639</v>
      </c>
      <c r="AH78" s="612"/>
      <c r="AI78" s="612"/>
      <c r="AJ78" s="612"/>
      <c r="AK78" s="613"/>
      <c r="AL78" s="197"/>
      <c r="AM78" s="622">
        <v>1</v>
      </c>
      <c r="AN78" s="623"/>
      <c r="AO78" s="624"/>
      <c r="AP78" s="673">
        <v>1</v>
      </c>
      <c r="AQ78" s="674"/>
      <c r="AR78" s="675"/>
      <c r="AS78" s="222" t="s">
        <v>265</v>
      </c>
      <c r="AT78" s="222"/>
      <c r="AU78" s="222"/>
      <c r="AV78" s="431" t="s">
        <v>1632</v>
      </c>
      <c r="AX78" s="90"/>
      <c r="AY78" s="90"/>
      <c r="AZ78" s="90"/>
      <c r="BA78" s="90"/>
      <c r="BB78" s="90"/>
    </row>
    <row r="79" spans="1:55" ht="187.5" customHeight="1">
      <c r="A79" s="839"/>
      <c r="B79" s="980"/>
      <c r="C79" s="981"/>
      <c r="D79" s="254" t="s">
        <v>233</v>
      </c>
      <c r="E79" s="685" t="s">
        <v>799</v>
      </c>
      <c r="F79" s="686"/>
      <c r="G79" s="686"/>
      <c r="H79" s="686"/>
      <c r="I79" s="687"/>
      <c r="J79" s="685" t="s">
        <v>683</v>
      </c>
      <c r="K79" s="686"/>
      <c r="L79" s="686"/>
      <c r="M79" s="686"/>
      <c r="N79" s="687"/>
      <c r="O79" s="229" t="s">
        <v>678</v>
      </c>
      <c r="P79" s="194" t="s">
        <v>117</v>
      </c>
      <c r="Q79" s="193"/>
      <c r="R79" s="622">
        <v>1</v>
      </c>
      <c r="S79" s="623"/>
      <c r="T79" s="624"/>
      <c r="U79" s="673">
        <v>1</v>
      </c>
      <c r="V79" s="674"/>
      <c r="W79" s="675"/>
      <c r="X79" s="222" t="s">
        <v>265</v>
      </c>
      <c r="Y79" s="222"/>
      <c r="Z79" s="222"/>
      <c r="AA79" s="725" t="s">
        <v>1756</v>
      </c>
      <c r="AB79" s="726"/>
      <c r="AC79" s="725" t="s">
        <v>1542</v>
      </c>
      <c r="AD79" s="780"/>
      <c r="AE79" s="780"/>
      <c r="AF79" s="726"/>
      <c r="AG79" s="612" t="s">
        <v>1639</v>
      </c>
      <c r="AH79" s="612"/>
      <c r="AI79" s="612"/>
      <c r="AJ79" s="612"/>
      <c r="AK79" s="613"/>
      <c r="AL79" s="197"/>
      <c r="AM79" s="622">
        <v>1</v>
      </c>
      <c r="AN79" s="623"/>
      <c r="AO79" s="624"/>
      <c r="AP79" s="673">
        <v>1</v>
      </c>
      <c r="AQ79" s="674"/>
      <c r="AR79" s="675"/>
      <c r="AS79" s="222" t="s">
        <v>265</v>
      </c>
      <c r="AT79" s="222"/>
      <c r="AU79" s="222"/>
      <c r="AV79" s="430" t="s">
        <v>1632</v>
      </c>
    </row>
    <row r="80" spans="1:55" ht="123.75" customHeight="1">
      <c r="A80" s="839"/>
      <c r="B80" s="980"/>
      <c r="C80" s="981"/>
      <c r="D80" s="254" t="s">
        <v>521</v>
      </c>
      <c r="E80" s="685" t="s">
        <v>684</v>
      </c>
      <c r="F80" s="686"/>
      <c r="G80" s="686"/>
      <c r="H80" s="686"/>
      <c r="I80" s="687"/>
      <c r="J80" s="685" t="s">
        <v>1757</v>
      </c>
      <c r="K80" s="686"/>
      <c r="L80" s="686"/>
      <c r="M80" s="686"/>
      <c r="N80" s="687"/>
      <c r="O80" s="229" t="s">
        <v>678</v>
      </c>
      <c r="P80" s="194" t="s">
        <v>117</v>
      </c>
      <c r="Q80" s="193"/>
      <c r="R80" s="622">
        <v>1</v>
      </c>
      <c r="S80" s="623"/>
      <c r="T80" s="624"/>
      <c r="U80" s="673">
        <v>1</v>
      </c>
      <c r="V80" s="674"/>
      <c r="W80" s="675"/>
      <c r="X80" s="223" t="s">
        <v>265</v>
      </c>
      <c r="Y80" s="223"/>
      <c r="Z80" s="223"/>
      <c r="AA80" s="701" t="s">
        <v>1758</v>
      </c>
      <c r="AB80" s="702"/>
      <c r="AC80" s="703" t="s">
        <v>1543</v>
      </c>
      <c r="AD80" s="704"/>
      <c r="AE80" s="704"/>
      <c r="AF80" s="705"/>
      <c r="AG80" s="612" t="s">
        <v>1639</v>
      </c>
      <c r="AH80" s="612"/>
      <c r="AI80" s="612"/>
      <c r="AJ80" s="612"/>
      <c r="AK80" s="613"/>
      <c r="AL80" s="197"/>
      <c r="AM80" s="622">
        <v>1</v>
      </c>
      <c r="AN80" s="623"/>
      <c r="AO80" s="624"/>
      <c r="AP80" s="673">
        <v>1</v>
      </c>
      <c r="AQ80" s="674"/>
      <c r="AR80" s="675"/>
      <c r="AS80" s="223" t="s">
        <v>265</v>
      </c>
      <c r="AT80" s="223"/>
      <c r="AU80" s="223"/>
      <c r="AV80" s="430" t="s">
        <v>1632</v>
      </c>
    </row>
    <row r="81" spans="1:48" ht="171" customHeight="1">
      <c r="A81" s="839"/>
      <c r="B81" s="697" t="s">
        <v>425</v>
      </c>
      <c r="C81" s="698"/>
      <c r="D81" s="254" t="s">
        <v>130</v>
      </c>
      <c r="E81" s="685" t="s">
        <v>1759</v>
      </c>
      <c r="F81" s="686"/>
      <c r="G81" s="686"/>
      <c r="H81" s="686"/>
      <c r="I81" s="687"/>
      <c r="J81" s="685" t="s">
        <v>1760</v>
      </c>
      <c r="K81" s="686"/>
      <c r="L81" s="686"/>
      <c r="M81" s="686"/>
      <c r="N81" s="687"/>
      <c r="O81" s="229" t="s">
        <v>582</v>
      </c>
      <c r="P81" s="194" t="s">
        <v>117</v>
      </c>
      <c r="Q81" s="193"/>
      <c r="R81" s="622">
        <v>1</v>
      </c>
      <c r="S81" s="623"/>
      <c r="T81" s="624"/>
      <c r="U81" s="673">
        <v>1</v>
      </c>
      <c r="V81" s="674"/>
      <c r="W81" s="675"/>
      <c r="X81" s="222" t="s">
        <v>265</v>
      </c>
      <c r="Y81" s="222"/>
      <c r="Z81" s="222"/>
      <c r="AA81" s="609" t="s">
        <v>1761</v>
      </c>
      <c r="AB81" s="611"/>
      <c r="AC81" s="1039" t="s">
        <v>1762</v>
      </c>
      <c r="AD81" s="1040"/>
      <c r="AE81" s="1040"/>
      <c r="AF81" s="1041"/>
      <c r="AG81" s="612" t="s">
        <v>1639</v>
      </c>
      <c r="AH81" s="612"/>
      <c r="AI81" s="612"/>
      <c r="AJ81" s="612"/>
      <c r="AK81" s="613"/>
      <c r="AL81" s="197"/>
      <c r="AM81" s="622">
        <v>1</v>
      </c>
      <c r="AN81" s="623"/>
      <c r="AO81" s="624"/>
      <c r="AP81" s="673">
        <v>1</v>
      </c>
      <c r="AQ81" s="674"/>
      <c r="AR81" s="675"/>
      <c r="AS81" s="222" t="s">
        <v>265</v>
      </c>
      <c r="AT81" s="222"/>
      <c r="AU81" s="222"/>
      <c r="AV81" s="430" t="s">
        <v>1632</v>
      </c>
    </row>
    <row r="82" spans="1:48" ht="112.5" customHeight="1">
      <c r="A82" s="839"/>
      <c r="B82" s="697"/>
      <c r="C82" s="698"/>
      <c r="D82" s="254" t="s">
        <v>31</v>
      </c>
      <c r="E82" s="685" t="s">
        <v>686</v>
      </c>
      <c r="F82" s="686"/>
      <c r="G82" s="686"/>
      <c r="H82" s="686"/>
      <c r="I82" s="687"/>
      <c r="J82" s="685" t="s">
        <v>687</v>
      </c>
      <c r="K82" s="686"/>
      <c r="L82" s="686"/>
      <c r="M82" s="686"/>
      <c r="N82" s="687"/>
      <c r="O82" s="229" t="s">
        <v>678</v>
      </c>
      <c r="P82" s="194" t="s">
        <v>117</v>
      </c>
      <c r="Q82" s="193"/>
      <c r="R82" s="622">
        <v>1</v>
      </c>
      <c r="S82" s="623"/>
      <c r="T82" s="624"/>
      <c r="U82" s="673">
        <v>1</v>
      </c>
      <c r="V82" s="674"/>
      <c r="W82" s="675"/>
      <c r="X82" s="223" t="s">
        <v>265</v>
      </c>
      <c r="Y82" s="223"/>
      <c r="Z82" s="223"/>
      <c r="AA82" s="617" t="s">
        <v>1763</v>
      </c>
      <c r="AB82" s="618"/>
      <c r="AC82" s="617" t="s">
        <v>1764</v>
      </c>
      <c r="AD82" s="1038"/>
      <c r="AE82" s="1038"/>
      <c r="AF82" s="618"/>
      <c r="AG82" s="612" t="s">
        <v>1639</v>
      </c>
      <c r="AH82" s="612"/>
      <c r="AI82" s="612"/>
      <c r="AJ82" s="612"/>
      <c r="AK82" s="613"/>
      <c r="AL82" s="197"/>
      <c r="AM82" s="622">
        <v>1</v>
      </c>
      <c r="AN82" s="623"/>
      <c r="AO82" s="624"/>
      <c r="AP82" s="673">
        <v>1</v>
      </c>
      <c r="AQ82" s="674"/>
      <c r="AR82" s="675"/>
      <c r="AS82" s="223" t="s">
        <v>265</v>
      </c>
      <c r="AT82" s="223"/>
      <c r="AU82" s="223"/>
      <c r="AV82" s="430" t="s">
        <v>1632</v>
      </c>
    </row>
    <row r="83" spans="1:48" ht="97.5" customHeight="1">
      <c r="A83" s="839"/>
      <c r="B83" s="697"/>
      <c r="C83" s="698"/>
      <c r="D83" s="254" t="s">
        <v>136</v>
      </c>
      <c r="E83" s="685" t="s">
        <v>688</v>
      </c>
      <c r="F83" s="686"/>
      <c r="G83" s="686"/>
      <c r="H83" s="686"/>
      <c r="I83" s="687"/>
      <c r="J83" s="685" t="s">
        <v>1765</v>
      </c>
      <c r="K83" s="686"/>
      <c r="L83" s="686"/>
      <c r="M83" s="686"/>
      <c r="N83" s="687"/>
      <c r="O83" s="229" t="s">
        <v>678</v>
      </c>
      <c r="P83" s="194" t="s">
        <v>117</v>
      </c>
      <c r="Q83" s="193"/>
      <c r="R83" s="622">
        <v>1</v>
      </c>
      <c r="S83" s="623"/>
      <c r="T83" s="624"/>
      <c r="U83" s="673">
        <v>1</v>
      </c>
      <c r="V83" s="674"/>
      <c r="W83" s="675"/>
      <c r="X83" s="222" t="s">
        <v>265</v>
      </c>
      <c r="Y83" s="222"/>
      <c r="Z83" s="222"/>
      <c r="AA83" s="706" t="s">
        <v>1766</v>
      </c>
      <c r="AB83" s="707"/>
      <c r="AC83" s="706" t="s">
        <v>1767</v>
      </c>
      <c r="AD83" s="708"/>
      <c r="AE83" s="708"/>
      <c r="AF83" s="707"/>
      <c r="AG83" s="612" t="s">
        <v>1639</v>
      </c>
      <c r="AH83" s="612"/>
      <c r="AI83" s="612"/>
      <c r="AJ83" s="612"/>
      <c r="AK83" s="613"/>
      <c r="AL83" s="197"/>
      <c r="AM83" s="622">
        <v>1</v>
      </c>
      <c r="AN83" s="623"/>
      <c r="AO83" s="624"/>
      <c r="AP83" s="673">
        <v>1</v>
      </c>
      <c r="AQ83" s="674"/>
      <c r="AR83" s="675"/>
      <c r="AS83" s="222" t="s">
        <v>265</v>
      </c>
      <c r="AT83" s="222"/>
      <c r="AU83" s="222"/>
      <c r="AV83" s="430" t="s">
        <v>1632</v>
      </c>
    </row>
    <row r="84" spans="1:48" ht="156" customHeight="1">
      <c r="A84" s="839"/>
      <c r="B84" s="697"/>
      <c r="C84" s="698"/>
      <c r="D84" s="254" t="s">
        <v>180</v>
      </c>
      <c r="E84" s="685" t="s">
        <v>689</v>
      </c>
      <c r="F84" s="686"/>
      <c r="G84" s="686"/>
      <c r="H84" s="686"/>
      <c r="I84" s="687"/>
      <c r="J84" s="688" t="s">
        <v>1768</v>
      </c>
      <c r="K84" s="689"/>
      <c r="L84" s="689"/>
      <c r="M84" s="689"/>
      <c r="N84" s="690"/>
      <c r="O84" s="229" t="s">
        <v>678</v>
      </c>
      <c r="P84" s="194" t="s">
        <v>117</v>
      </c>
      <c r="Q84" s="193"/>
      <c r="R84" s="622">
        <v>1</v>
      </c>
      <c r="S84" s="623"/>
      <c r="T84" s="624"/>
      <c r="U84" s="673">
        <v>1</v>
      </c>
      <c r="V84" s="674"/>
      <c r="W84" s="675"/>
      <c r="X84" s="222" t="s">
        <v>265</v>
      </c>
      <c r="Y84" s="222"/>
      <c r="Z84" s="222"/>
      <c r="AA84" s="609" t="s">
        <v>1544</v>
      </c>
      <c r="AB84" s="611"/>
      <c r="AC84" s="614" t="s">
        <v>1546</v>
      </c>
      <c r="AD84" s="615"/>
      <c r="AE84" s="615"/>
      <c r="AF84" s="616"/>
      <c r="AG84" s="612" t="s">
        <v>1639</v>
      </c>
      <c r="AH84" s="612"/>
      <c r="AI84" s="612"/>
      <c r="AJ84" s="612"/>
      <c r="AK84" s="613"/>
      <c r="AL84" s="197"/>
      <c r="AM84" s="622">
        <v>1</v>
      </c>
      <c r="AN84" s="623"/>
      <c r="AO84" s="624"/>
      <c r="AP84" s="673">
        <v>1</v>
      </c>
      <c r="AQ84" s="674"/>
      <c r="AR84" s="675"/>
      <c r="AS84" s="222" t="s">
        <v>265</v>
      </c>
      <c r="AT84" s="222"/>
      <c r="AU84" s="222"/>
      <c r="AV84" s="430" t="s">
        <v>1632</v>
      </c>
    </row>
    <row r="85" spans="1:48" ht="156" customHeight="1">
      <c r="A85" s="839"/>
      <c r="B85" s="697"/>
      <c r="C85" s="698"/>
      <c r="D85" s="254" t="s">
        <v>301</v>
      </c>
      <c r="E85" s="685" t="s">
        <v>690</v>
      </c>
      <c r="F85" s="686"/>
      <c r="G85" s="686"/>
      <c r="H85" s="686"/>
      <c r="I85" s="687"/>
      <c r="J85" s="691"/>
      <c r="K85" s="692"/>
      <c r="L85" s="692"/>
      <c r="M85" s="692"/>
      <c r="N85" s="693"/>
      <c r="O85" s="229" t="s">
        <v>678</v>
      </c>
      <c r="P85" s="194" t="s">
        <v>117</v>
      </c>
      <c r="Q85" s="193"/>
      <c r="R85" s="622">
        <v>1</v>
      </c>
      <c r="S85" s="623"/>
      <c r="T85" s="624"/>
      <c r="U85" s="673">
        <v>1</v>
      </c>
      <c r="V85" s="674"/>
      <c r="W85" s="675"/>
      <c r="X85" s="222" t="s">
        <v>265</v>
      </c>
      <c r="Y85" s="222"/>
      <c r="Z85" s="222"/>
      <c r="AA85" s="617" t="s">
        <v>1545</v>
      </c>
      <c r="AB85" s="618"/>
      <c r="AC85" s="619" t="s">
        <v>1547</v>
      </c>
      <c r="AD85" s="620"/>
      <c r="AE85" s="620"/>
      <c r="AF85" s="621"/>
      <c r="AG85" s="612" t="s">
        <v>1639</v>
      </c>
      <c r="AH85" s="612"/>
      <c r="AI85" s="612"/>
      <c r="AJ85" s="612"/>
      <c r="AK85" s="613"/>
      <c r="AL85" s="197"/>
      <c r="AM85" s="622">
        <v>1</v>
      </c>
      <c r="AN85" s="623"/>
      <c r="AO85" s="624"/>
      <c r="AP85" s="673">
        <v>1</v>
      </c>
      <c r="AQ85" s="674"/>
      <c r="AR85" s="675"/>
      <c r="AS85" s="222" t="s">
        <v>265</v>
      </c>
      <c r="AT85" s="222"/>
      <c r="AU85" s="222"/>
      <c r="AV85" s="430" t="s">
        <v>1632</v>
      </c>
    </row>
    <row r="86" spans="1:48" ht="78" customHeight="1">
      <c r="A86" s="839"/>
      <c r="B86" s="697"/>
      <c r="C86" s="698"/>
      <c r="D86" s="254" t="s">
        <v>655</v>
      </c>
      <c r="E86" s="685" t="s">
        <v>691</v>
      </c>
      <c r="F86" s="686"/>
      <c r="G86" s="686"/>
      <c r="H86" s="686"/>
      <c r="I86" s="687"/>
      <c r="J86" s="685" t="s">
        <v>1769</v>
      </c>
      <c r="K86" s="686"/>
      <c r="L86" s="686"/>
      <c r="M86" s="686"/>
      <c r="N86" s="687"/>
      <c r="O86" s="229" t="s">
        <v>678</v>
      </c>
      <c r="P86" s="194" t="s">
        <v>117</v>
      </c>
      <c r="Q86" s="193"/>
      <c r="R86" s="622">
        <v>1</v>
      </c>
      <c r="S86" s="623"/>
      <c r="T86" s="624"/>
      <c r="U86" s="673">
        <v>1</v>
      </c>
      <c r="V86" s="674"/>
      <c r="W86" s="675"/>
      <c r="X86" s="222" t="s">
        <v>265</v>
      </c>
      <c r="Y86" s="222"/>
      <c r="Z86" s="222"/>
      <c r="AA86" s="706" t="s">
        <v>1770</v>
      </c>
      <c r="AB86" s="707"/>
      <c r="AC86" s="706" t="s">
        <v>1548</v>
      </c>
      <c r="AD86" s="708"/>
      <c r="AE86" s="708"/>
      <c r="AF86" s="707"/>
      <c r="AG86" s="612" t="s">
        <v>1639</v>
      </c>
      <c r="AH86" s="612"/>
      <c r="AI86" s="612"/>
      <c r="AJ86" s="612"/>
      <c r="AK86" s="613"/>
      <c r="AL86" s="197"/>
      <c r="AM86" s="622">
        <v>1</v>
      </c>
      <c r="AN86" s="623"/>
      <c r="AO86" s="624"/>
      <c r="AP86" s="673">
        <v>1</v>
      </c>
      <c r="AQ86" s="674"/>
      <c r="AR86" s="675"/>
      <c r="AS86" s="222" t="s">
        <v>265</v>
      </c>
      <c r="AT86" s="222"/>
      <c r="AU86" s="222"/>
      <c r="AV86" s="430" t="s">
        <v>1632</v>
      </c>
    </row>
    <row r="87" spans="1:48" ht="136.5" customHeight="1">
      <c r="A87" s="839"/>
      <c r="B87" s="697"/>
      <c r="C87" s="698"/>
      <c r="D87" s="254" t="s">
        <v>685</v>
      </c>
      <c r="E87" s="685" t="s">
        <v>692</v>
      </c>
      <c r="F87" s="686"/>
      <c r="G87" s="686"/>
      <c r="H87" s="686"/>
      <c r="I87" s="687"/>
      <c r="J87" s="688" t="s">
        <v>1771</v>
      </c>
      <c r="K87" s="689"/>
      <c r="L87" s="689"/>
      <c r="M87" s="689"/>
      <c r="N87" s="690"/>
      <c r="O87" s="229" t="s">
        <v>678</v>
      </c>
      <c r="P87" s="194" t="s">
        <v>117</v>
      </c>
      <c r="Q87" s="193"/>
      <c r="R87" s="622">
        <v>1</v>
      </c>
      <c r="S87" s="623"/>
      <c r="T87" s="624"/>
      <c r="U87" s="673">
        <v>1</v>
      </c>
      <c r="V87" s="674"/>
      <c r="W87" s="675"/>
      <c r="X87" s="223" t="s">
        <v>265</v>
      </c>
      <c r="Y87" s="223"/>
      <c r="Z87" s="223"/>
      <c r="AA87" s="609" t="s">
        <v>1772</v>
      </c>
      <c r="AB87" s="611"/>
      <c r="AC87" s="733" t="s">
        <v>1548</v>
      </c>
      <c r="AD87" s="779"/>
      <c r="AE87" s="779"/>
      <c r="AF87" s="734"/>
      <c r="AG87" s="612" t="s">
        <v>1639</v>
      </c>
      <c r="AH87" s="612"/>
      <c r="AI87" s="612"/>
      <c r="AJ87" s="612"/>
      <c r="AK87" s="613"/>
      <c r="AL87" s="197"/>
      <c r="AM87" s="622">
        <v>1</v>
      </c>
      <c r="AN87" s="623"/>
      <c r="AO87" s="624"/>
      <c r="AP87" s="673">
        <v>1</v>
      </c>
      <c r="AQ87" s="674"/>
      <c r="AR87" s="675"/>
      <c r="AS87" s="223" t="s">
        <v>265</v>
      </c>
      <c r="AT87" s="223"/>
      <c r="AU87" s="223"/>
      <c r="AV87" s="430" t="s">
        <v>1632</v>
      </c>
    </row>
    <row r="88" spans="1:48" ht="107.25" customHeight="1">
      <c r="A88" s="839"/>
      <c r="B88" s="697"/>
      <c r="C88" s="698"/>
      <c r="D88" s="254" t="s">
        <v>715</v>
      </c>
      <c r="E88" s="685" t="s">
        <v>693</v>
      </c>
      <c r="F88" s="686"/>
      <c r="G88" s="686"/>
      <c r="H88" s="686"/>
      <c r="I88" s="687"/>
      <c r="J88" s="691"/>
      <c r="K88" s="692"/>
      <c r="L88" s="692"/>
      <c r="M88" s="692"/>
      <c r="N88" s="693"/>
      <c r="O88" s="229" t="s">
        <v>678</v>
      </c>
      <c r="P88" s="194" t="s">
        <v>117</v>
      </c>
      <c r="Q88" s="193"/>
      <c r="R88" s="622">
        <v>1</v>
      </c>
      <c r="S88" s="623"/>
      <c r="T88" s="624"/>
      <c r="U88" s="673">
        <v>1</v>
      </c>
      <c r="V88" s="674"/>
      <c r="W88" s="675"/>
      <c r="X88" s="222" t="s">
        <v>265</v>
      </c>
      <c r="Y88" s="222"/>
      <c r="Z88" s="222"/>
      <c r="AA88" s="725" t="s">
        <v>1773</v>
      </c>
      <c r="AB88" s="726"/>
      <c r="AC88" s="733" t="s">
        <v>1774</v>
      </c>
      <c r="AD88" s="779"/>
      <c r="AE88" s="779"/>
      <c r="AF88" s="734"/>
      <c r="AG88" s="612" t="s">
        <v>1639</v>
      </c>
      <c r="AH88" s="612"/>
      <c r="AI88" s="612"/>
      <c r="AJ88" s="612"/>
      <c r="AK88" s="613"/>
      <c r="AL88" s="197"/>
      <c r="AM88" s="622">
        <v>1</v>
      </c>
      <c r="AN88" s="623"/>
      <c r="AO88" s="624"/>
      <c r="AP88" s="673">
        <v>1</v>
      </c>
      <c r="AQ88" s="674"/>
      <c r="AR88" s="675"/>
      <c r="AS88" s="222" t="s">
        <v>265</v>
      </c>
      <c r="AT88" s="222"/>
      <c r="AU88" s="222"/>
      <c r="AV88" s="430" t="s">
        <v>1632</v>
      </c>
    </row>
    <row r="89" spans="1:48" ht="80.25" customHeight="1">
      <c r="A89" s="839"/>
      <c r="B89" s="697" t="s">
        <v>426</v>
      </c>
      <c r="C89" s="698"/>
      <c r="D89" s="254" t="s">
        <v>37</v>
      </c>
      <c r="E89" s="685" t="s">
        <v>694</v>
      </c>
      <c r="F89" s="686"/>
      <c r="G89" s="686"/>
      <c r="H89" s="686"/>
      <c r="I89" s="687"/>
      <c r="J89" s="685" t="s">
        <v>695</v>
      </c>
      <c r="K89" s="686"/>
      <c r="L89" s="686"/>
      <c r="M89" s="686"/>
      <c r="N89" s="687"/>
      <c r="O89" s="229" t="s">
        <v>678</v>
      </c>
      <c r="P89" s="194" t="s">
        <v>117</v>
      </c>
      <c r="Q89" s="193"/>
      <c r="R89" s="622">
        <v>1</v>
      </c>
      <c r="S89" s="623"/>
      <c r="T89" s="624"/>
      <c r="U89" s="673">
        <v>1</v>
      </c>
      <c r="V89" s="674"/>
      <c r="W89" s="675"/>
      <c r="X89" s="222" t="s">
        <v>265</v>
      </c>
      <c r="Y89" s="222"/>
      <c r="Z89" s="222"/>
      <c r="AA89" s="701" t="s">
        <v>1775</v>
      </c>
      <c r="AB89" s="702"/>
      <c r="AC89" s="609" t="s">
        <v>1764</v>
      </c>
      <c r="AD89" s="610"/>
      <c r="AE89" s="610"/>
      <c r="AF89" s="611"/>
      <c r="AG89" s="612" t="s">
        <v>1639</v>
      </c>
      <c r="AH89" s="612"/>
      <c r="AI89" s="612"/>
      <c r="AJ89" s="612"/>
      <c r="AK89" s="613"/>
      <c r="AL89" s="197"/>
      <c r="AM89" s="622">
        <v>1</v>
      </c>
      <c r="AN89" s="623"/>
      <c r="AO89" s="624"/>
      <c r="AP89" s="673">
        <v>1</v>
      </c>
      <c r="AQ89" s="674"/>
      <c r="AR89" s="675"/>
      <c r="AS89" s="222" t="s">
        <v>265</v>
      </c>
      <c r="AT89" s="222"/>
      <c r="AU89" s="222"/>
      <c r="AV89" s="430" t="s">
        <v>1632</v>
      </c>
    </row>
    <row r="90" spans="1:48" ht="366.75" customHeight="1">
      <c r="A90" s="839"/>
      <c r="B90" s="697"/>
      <c r="C90" s="698"/>
      <c r="D90" s="254" t="s">
        <v>41</v>
      </c>
      <c r="E90" s="685" t="s">
        <v>696</v>
      </c>
      <c r="F90" s="686"/>
      <c r="G90" s="686"/>
      <c r="H90" s="686"/>
      <c r="I90" s="687"/>
      <c r="J90" s="685" t="s">
        <v>697</v>
      </c>
      <c r="K90" s="686"/>
      <c r="L90" s="686"/>
      <c r="M90" s="686"/>
      <c r="N90" s="687"/>
      <c r="O90" s="229" t="s">
        <v>678</v>
      </c>
      <c r="P90" s="194" t="s">
        <v>117</v>
      </c>
      <c r="Q90" s="193"/>
      <c r="R90" s="622">
        <v>1</v>
      </c>
      <c r="S90" s="623"/>
      <c r="T90" s="624"/>
      <c r="U90" s="673">
        <v>1</v>
      </c>
      <c r="V90" s="674"/>
      <c r="W90" s="675"/>
      <c r="X90" s="223" t="s">
        <v>265</v>
      </c>
      <c r="Y90" s="223"/>
      <c r="Z90" s="223"/>
      <c r="AA90" s="609" t="s">
        <v>1776</v>
      </c>
      <c r="AB90" s="611"/>
      <c r="AC90" s="609" t="s">
        <v>1777</v>
      </c>
      <c r="AD90" s="610"/>
      <c r="AE90" s="610"/>
      <c r="AF90" s="611"/>
      <c r="AG90" s="612" t="s">
        <v>1639</v>
      </c>
      <c r="AH90" s="612"/>
      <c r="AI90" s="612"/>
      <c r="AJ90" s="612"/>
      <c r="AK90" s="613"/>
      <c r="AL90" s="197"/>
      <c r="AM90" s="622">
        <v>1</v>
      </c>
      <c r="AN90" s="623"/>
      <c r="AO90" s="624"/>
      <c r="AP90" s="673">
        <v>1</v>
      </c>
      <c r="AQ90" s="674"/>
      <c r="AR90" s="675"/>
      <c r="AS90" s="223" t="s">
        <v>265</v>
      </c>
      <c r="AT90" s="223"/>
      <c r="AU90" s="223"/>
      <c r="AV90" s="427" t="s">
        <v>1633</v>
      </c>
    </row>
    <row r="91" spans="1:48" ht="58.5" customHeight="1">
      <c r="A91" s="839"/>
      <c r="B91" s="697" t="s">
        <v>427</v>
      </c>
      <c r="C91" s="698"/>
      <c r="D91" s="254" t="s">
        <v>46</v>
      </c>
      <c r="E91" s="685" t="s">
        <v>714</v>
      </c>
      <c r="F91" s="686"/>
      <c r="G91" s="686"/>
      <c r="H91" s="686"/>
      <c r="I91" s="687"/>
      <c r="J91" s="685" t="s">
        <v>1778</v>
      </c>
      <c r="K91" s="686"/>
      <c r="L91" s="686"/>
      <c r="M91" s="686"/>
      <c r="N91" s="687"/>
      <c r="O91" s="229" t="s">
        <v>678</v>
      </c>
      <c r="P91" s="194" t="s">
        <v>117</v>
      </c>
      <c r="Q91" s="193"/>
      <c r="R91" s="622">
        <v>1</v>
      </c>
      <c r="S91" s="623"/>
      <c r="T91" s="624"/>
      <c r="U91" s="673">
        <v>1</v>
      </c>
      <c r="V91" s="674"/>
      <c r="W91" s="675"/>
      <c r="X91" s="223" t="s">
        <v>265</v>
      </c>
      <c r="Y91" s="223"/>
      <c r="Z91" s="223"/>
      <c r="AA91" s="725" t="s">
        <v>1779</v>
      </c>
      <c r="AB91" s="726"/>
      <c r="AC91" s="725" t="s">
        <v>1549</v>
      </c>
      <c r="AD91" s="780"/>
      <c r="AE91" s="780"/>
      <c r="AF91" s="726"/>
      <c r="AG91" s="612" t="s">
        <v>1639</v>
      </c>
      <c r="AH91" s="612"/>
      <c r="AI91" s="612"/>
      <c r="AJ91" s="612"/>
      <c r="AK91" s="613"/>
      <c r="AL91" s="197"/>
      <c r="AM91" s="622">
        <v>1</v>
      </c>
      <c r="AN91" s="623"/>
      <c r="AO91" s="624"/>
      <c r="AP91" s="673">
        <v>1</v>
      </c>
      <c r="AQ91" s="674"/>
      <c r="AR91" s="675"/>
      <c r="AS91" s="223" t="s">
        <v>265</v>
      </c>
      <c r="AT91" s="223"/>
      <c r="AU91" s="223"/>
      <c r="AV91" s="425" t="s">
        <v>1626</v>
      </c>
    </row>
    <row r="92" spans="1:48" ht="58.5" customHeight="1">
      <c r="A92" s="839"/>
      <c r="B92" s="697"/>
      <c r="C92" s="698"/>
      <c r="D92" s="254" t="s">
        <v>49</v>
      </c>
      <c r="E92" s="685" t="s">
        <v>698</v>
      </c>
      <c r="F92" s="686"/>
      <c r="G92" s="686"/>
      <c r="H92" s="686"/>
      <c r="I92" s="687"/>
      <c r="J92" s="685" t="s">
        <v>699</v>
      </c>
      <c r="K92" s="686"/>
      <c r="L92" s="686"/>
      <c r="M92" s="686"/>
      <c r="N92" s="687"/>
      <c r="O92" s="229" t="s">
        <v>678</v>
      </c>
      <c r="P92" s="194" t="s">
        <v>117</v>
      </c>
      <c r="Q92" s="193"/>
      <c r="R92" s="622">
        <v>1</v>
      </c>
      <c r="S92" s="623"/>
      <c r="T92" s="624"/>
      <c r="U92" s="673">
        <v>1</v>
      </c>
      <c r="V92" s="674"/>
      <c r="W92" s="675"/>
      <c r="X92" s="222" t="s">
        <v>265</v>
      </c>
      <c r="Y92" s="222"/>
      <c r="Z92" s="222"/>
      <c r="AA92" s="701" t="s">
        <v>1780</v>
      </c>
      <c r="AB92" s="702"/>
      <c r="AC92" s="701" t="s">
        <v>1781</v>
      </c>
      <c r="AD92" s="838"/>
      <c r="AE92" s="838"/>
      <c r="AF92" s="702"/>
      <c r="AG92" s="612" t="s">
        <v>1639</v>
      </c>
      <c r="AH92" s="612"/>
      <c r="AI92" s="612"/>
      <c r="AJ92" s="612"/>
      <c r="AK92" s="613"/>
      <c r="AL92" s="197"/>
      <c r="AM92" s="622">
        <v>1</v>
      </c>
      <c r="AN92" s="623"/>
      <c r="AO92" s="624"/>
      <c r="AP92" s="673">
        <v>1</v>
      </c>
      <c r="AQ92" s="674"/>
      <c r="AR92" s="675"/>
      <c r="AS92" s="222" t="s">
        <v>265</v>
      </c>
      <c r="AT92" s="222"/>
      <c r="AU92" s="222"/>
      <c r="AV92" s="425" t="s">
        <v>1626</v>
      </c>
    </row>
    <row r="93" spans="1:48" ht="58.5" customHeight="1">
      <c r="A93" s="839"/>
      <c r="B93" s="697"/>
      <c r="C93" s="698"/>
      <c r="D93" s="254" t="s">
        <v>197</v>
      </c>
      <c r="E93" s="685" t="s">
        <v>700</v>
      </c>
      <c r="F93" s="686"/>
      <c r="G93" s="686"/>
      <c r="H93" s="686"/>
      <c r="I93" s="687"/>
      <c r="J93" s="685" t="s">
        <v>701</v>
      </c>
      <c r="K93" s="686"/>
      <c r="L93" s="686"/>
      <c r="M93" s="686"/>
      <c r="N93" s="687"/>
      <c r="O93" s="229" t="s">
        <v>678</v>
      </c>
      <c r="P93" s="194" t="s">
        <v>117</v>
      </c>
      <c r="Q93" s="193"/>
      <c r="R93" s="622">
        <v>1</v>
      </c>
      <c r="S93" s="623"/>
      <c r="T93" s="624"/>
      <c r="U93" s="673">
        <v>1</v>
      </c>
      <c r="V93" s="674"/>
      <c r="W93" s="675"/>
      <c r="X93" s="222" t="s">
        <v>265</v>
      </c>
      <c r="Y93" s="222"/>
      <c r="Z93" s="222"/>
      <c r="AA93" s="609" t="s">
        <v>1782</v>
      </c>
      <c r="AB93" s="611"/>
      <c r="AC93" s="609" t="s">
        <v>1550</v>
      </c>
      <c r="AD93" s="610"/>
      <c r="AE93" s="610"/>
      <c r="AF93" s="611"/>
      <c r="AG93" s="612" t="s">
        <v>1639</v>
      </c>
      <c r="AH93" s="612"/>
      <c r="AI93" s="612"/>
      <c r="AJ93" s="612"/>
      <c r="AK93" s="613"/>
      <c r="AL93" s="197"/>
      <c r="AM93" s="622">
        <v>1</v>
      </c>
      <c r="AN93" s="623"/>
      <c r="AO93" s="624"/>
      <c r="AP93" s="673">
        <v>1</v>
      </c>
      <c r="AQ93" s="674"/>
      <c r="AR93" s="675"/>
      <c r="AS93" s="222" t="s">
        <v>265</v>
      </c>
      <c r="AT93" s="222"/>
      <c r="AU93" s="222"/>
      <c r="AV93" s="425" t="s">
        <v>1626</v>
      </c>
    </row>
    <row r="94" spans="1:48" ht="82.5" customHeight="1">
      <c r="A94" s="839"/>
      <c r="B94" s="697"/>
      <c r="C94" s="698"/>
      <c r="D94" s="254" t="s">
        <v>318</v>
      </c>
      <c r="E94" s="685" t="s">
        <v>702</v>
      </c>
      <c r="F94" s="686"/>
      <c r="G94" s="686"/>
      <c r="H94" s="686"/>
      <c r="I94" s="687"/>
      <c r="J94" s="685" t="s">
        <v>703</v>
      </c>
      <c r="K94" s="686"/>
      <c r="L94" s="686"/>
      <c r="M94" s="686"/>
      <c r="N94" s="687"/>
      <c r="O94" s="229" t="s">
        <v>678</v>
      </c>
      <c r="P94" s="194" t="s">
        <v>117</v>
      </c>
      <c r="Q94" s="193"/>
      <c r="R94" s="622">
        <v>1</v>
      </c>
      <c r="S94" s="623"/>
      <c r="T94" s="624"/>
      <c r="U94" s="673">
        <v>1</v>
      </c>
      <c r="V94" s="674"/>
      <c r="W94" s="675"/>
      <c r="X94" s="223" t="s">
        <v>265</v>
      </c>
      <c r="Y94" s="223"/>
      <c r="Z94" s="223"/>
      <c r="AA94" s="725" t="s">
        <v>1779</v>
      </c>
      <c r="AB94" s="726"/>
      <c r="AC94" s="725" t="s">
        <v>1549</v>
      </c>
      <c r="AD94" s="780"/>
      <c r="AE94" s="780"/>
      <c r="AF94" s="726"/>
      <c r="AG94" s="612" t="s">
        <v>1639</v>
      </c>
      <c r="AH94" s="612"/>
      <c r="AI94" s="612"/>
      <c r="AJ94" s="612"/>
      <c r="AK94" s="613"/>
      <c r="AL94" s="197"/>
      <c r="AM94" s="622">
        <v>1</v>
      </c>
      <c r="AN94" s="623"/>
      <c r="AO94" s="624"/>
      <c r="AP94" s="673">
        <v>1</v>
      </c>
      <c r="AQ94" s="674"/>
      <c r="AR94" s="675"/>
      <c r="AS94" s="223" t="s">
        <v>265</v>
      </c>
      <c r="AT94" s="223"/>
      <c r="AU94" s="223"/>
      <c r="AV94" s="425" t="s">
        <v>1626</v>
      </c>
    </row>
    <row r="95" spans="1:48" ht="72.75" customHeight="1">
      <c r="A95" s="839"/>
      <c r="B95" s="697"/>
      <c r="C95" s="698"/>
      <c r="D95" s="254" t="s">
        <v>329</v>
      </c>
      <c r="E95" s="685" t="s">
        <v>704</v>
      </c>
      <c r="F95" s="686"/>
      <c r="G95" s="686"/>
      <c r="H95" s="686"/>
      <c r="I95" s="687"/>
      <c r="J95" s="685" t="s">
        <v>1783</v>
      </c>
      <c r="K95" s="686"/>
      <c r="L95" s="686"/>
      <c r="M95" s="686"/>
      <c r="N95" s="687"/>
      <c r="O95" s="229" t="s">
        <v>678</v>
      </c>
      <c r="P95" s="194" t="s">
        <v>117</v>
      </c>
      <c r="Q95" s="193"/>
      <c r="R95" s="622">
        <v>1</v>
      </c>
      <c r="S95" s="623"/>
      <c r="T95" s="624"/>
      <c r="U95" s="673">
        <v>1</v>
      </c>
      <c r="V95" s="674"/>
      <c r="W95" s="675"/>
      <c r="X95" s="222"/>
      <c r="Y95" s="222"/>
      <c r="Z95" s="222"/>
      <c r="AA95" s="701" t="s">
        <v>1784</v>
      </c>
      <c r="AB95" s="702"/>
      <c r="AC95" s="701" t="s">
        <v>1785</v>
      </c>
      <c r="AD95" s="838"/>
      <c r="AE95" s="838"/>
      <c r="AF95" s="702"/>
      <c r="AG95" s="612" t="s">
        <v>1639</v>
      </c>
      <c r="AH95" s="612"/>
      <c r="AI95" s="612"/>
      <c r="AJ95" s="612"/>
      <c r="AK95" s="613"/>
      <c r="AL95" s="197"/>
      <c r="AM95" s="622">
        <v>1</v>
      </c>
      <c r="AN95" s="623"/>
      <c r="AO95" s="624"/>
      <c r="AP95" s="673">
        <v>1</v>
      </c>
      <c r="AQ95" s="674"/>
      <c r="AR95" s="675"/>
      <c r="AS95" s="222" t="s">
        <v>265</v>
      </c>
      <c r="AT95" s="222"/>
      <c r="AU95" s="222"/>
      <c r="AV95" s="425" t="s">
        <v>1626</v>
      </c>
    </row>
    <row r="96" spans="1:48" ht="75.75" customHeight="1">
      <c r="A96" s="839"/>
      <c r="B96" s="697" t="s">
        <v>428</v>
      </c>
      <c r="C96" s="698"/>
      <c r="D96" s="254" t="s">
        <v>53</v>
      </c>
      <c r="E96" s="685" t="s">
        <v>705</v>
      </c>
      <c r="F96" s="686"/>
      <c r="G96" s="686"/>
      <c r="H96" s="686"/>
      <c r="I96" s="687"/>
      <c r="J96" s="685" t="s">
        <v>1786</v>
      </c>
      <c r="K96" s="686"/>
      <c r="L96" s="686"/>
      <c r="M96" s="686"/>
      <c r="N96" s="687"/>
      <c r="O96" s="229" t="s">
        <v>678</v>
      </c>
      <c r="P96" s="194" t="s">
        <v>117</v>
      </c>
      <c r="Q96" s="193"/>
      <c r="R96" s="622">
        <v>1</v>
      </c>
      <c r="S96" s="623"/>
      <c r="T96" s="624"/>
      <c r="U96" s="673">
        <v>1</v>
      </c>
      <c r="V96" s="674"/>
      <c r="W96" s="675"/>
      <c r="X96" s="223" t="s">
        <v>265</v>
      </c>
      <c r="Y96" s="223"/>
      <c r="Z96" s="223"/>
      <c r="AA96" s="609" t="s">
        <v>1787</v>
      </c>
      <c r="AB96" s="611"/>
      <c r="AC96" s="609" t="s">
        <v>1551</v>
      </c>
      <c r="AD96" s="610"/>
      <c r="AE96" s="610"/>
      <c r="AF96" s="611"/>
      <c r="AG96" s="612" t="s">
        <v>1639</v>
      </c>
      <c r="AH96" s="612"/>
      <c r="AI96" s="612"/>
      <c r="AJ96" s="612"/>
      <c r="AK96" s="613"/>
      <c r="AL96" s="197"/>
      <c r="AM96" s="622">
        <v>1</v>
      </c>
      <c r="AN96" s="623"/>
      <c r="AO96" s="624"/>
      <c r="AP96" s="673">
        <v>1</v>
      </c>
      <c r="AQ96" s="674"/>
      <c r="AR96" s="675"/>
      <c r="AS96" s="223" t="s">
        <v>265</v>
      </c>
      <c r="AT96" s="223"/>
      <c r="AU96" s="223"/>
      <c r="AV96" s="425" t="s">
        <v>1626</v>
      </c>
    </row>
    <row r="97" spans="1:55" ht="76.5" customHeight="1">
      <c r="A97" s="839"/>
      <c r="B97" s="697"/>
      <c r="C97" s="698"/>
      <c r="D97" s="254" t="s">
        <v>202</v>
      </c>
      <c r="E97" s="685" t="s">
        <v>706</v>
      </c>
      <c r="F97" s="686"/>
      <c r="G97" s="686"/>
      <c r="H97" s="686"/>
      <c r="I97" s="687"/>
      <c r="J97" s="685" t="s">
        <v>707</v>
      </c>
      <c r="K97" s="686"/>
      <c r="L97" s="686"/>
      <c r="M97" s="686"/>
      <c r="N97" s="687"/>
      <c r="O97" s="229" t="s">
        <v>678</v>
      </c>
      <c r="P97" s="194" t="s">
        <v>117</v>
      </c>
      <c r="Q97" s="193"/>
      <c r="R97" s="622">
        <v>1</v>
      </c>
      <c r="S97" s="623"/>
      <c r="T97" s="624"/>
      <c r="U97" s="673">
        <v>1</v>
      </c>
      <c r="V97" s="674"/>
      <c r="W97" s="675"/>
      <c r="X97" s="222" t="s">
        <v>265</v>
      </c>
      <c r="Y97" s="222"/>
      <c r="Z97" s="222"/>
      <c r="AA97" s="725" t="s">
        <v>1788</v>
      </c>
      <c r="AB97" s="726"/>
      <c r="AC97" s="725" t="s">
        <v>1789</v>
      </c>
      <c r="AD97" s="780"/>
      <c r="AE97" s="780"/>
      <c r="AF97" s="726"/>
      <c r="AG97" s="612" t="s">
        <v>1639</v>
      </c>
      <c r="AH97" s="612"/>
      <c r="AI97" s="612"/>
      <c r="AJ97" s="612"/>
      <c r="AK97" s="613"/>
      <c r="AL97" s="197"/>
      <c r="AM97" s="622">
        <v>0.5</v>
      </c>
      <c r="AN97" s="623"/>
      <c r="AO97" s="624"/>
      <c r="AP97" s="673">
        <v>0.5</v>
      </c>
      <c r="AQ97" s="674"/>
      <c r="AR97" s="675"/>
      <c r="AS97" s="222" t="s">
        <v>265</v>
      </c>
      <c r="AT97" s="222"/>
      <c r="AU97" s="222"/>
      <c r="AV97" s="425" t="s">
        <v>1634</v>
      </c>
    </row>
    <row r="98" spans="1:55" ht="81.75" customHeight="1">
      <c r="A98" s="839"/>
      <c r="B98" s="697"/>
      <c r="C98" s="698"/>
      <c r="D98" s="254" t="s">
        <v>205</v>
      </c>
      <c r="E98" s="685" t="s">
        <v>708</v>
      </c>
      <c r="F98" s="686"/>
      <c r="G98" s="686"/>
      <c r="H98" s="686"/>
      <c r="I98" s="687"/>
      <c r="J98" s="685" t="s">
        <v>709</v>
      </c>
      <c r="K98" s="686"/>
      <c r="L98" s="686"/>
      <c r="M98" s="686"/>
      <c r="N98" s="687"/>
      <c r="O98" s="229" t="s">
        <v>678</v>
      </c>
      <c r="P98" s="194" t="s">
        <v>117</v>
      </c>
      <c r="Q98" s="193"/>
      <c r="R98" s="622">
        <v>1</v>
      </c>
      <c r="S98" s="623"/>
      <c r="T98" s="624"/>
      <c r="U98" s="673">
        <v>1</v>
      </c>
      <c r="V98" s="674"/>
      <c r="W98" s="675"/>
      <c r="X98" s="223" t="s">
        <v>265</v>
      </c>
      <c r="Y98" s="223"/>
      <c r="Z98" s="223"/>
      <c r="AA98" s="701" t="s">
        <v>1790</v>
      </c>
      <c r="AB98" s="702"/>
      <c r="AC98" s="701" t="s">
        <v>1791</v>
      </c>
      <c r="AD98" s="838"/>
      <c r="AE98" s="838"/>
      <c r="AF98" s="702"/>
      <c r="AG98" s="612" t="s">
        <v>1639</v>
      </c>
      <c r="AH98" s="612"/>
      <c r="AI98" s="612"/>
      <c r="AJ98" s="612"/>
      <c r="AK98" s="613"/>
      <c r="AL98" s="197"/>
      <c r="AM98" s="622">
        <v>1</v>
      </c>
      <c r="AN98" s="623"/>
      <c r="AO98" s="624"/>
      <c r="AP98" s="673">
        <v>1</v>
      </c>
      <c r="AQ98" s="674"/>
      <c r="AR98" s="675"/>
      <c r="AS98" s="223"/>
      <c r="AT98" s="223" t="s">
        <v>265</v>
      </c>
      <c r="AU98" s="223"/>
      <c r="AV98" s="425" t="s">
        <v>1626</v>
      </c>
    </row>
    <row r="99" spans="1:55" ht="108.75" customHeight="1">
      <c r="A99" s="839"/>
      <c r="B99" s="697"/>
      <c r="C99" s="698"/>
      <c r="D99" s="254" t="s">
        <v>208</v>
      </c>
      <c r="E99" s="685" t="s">
        <v>710</v>
      </c>
      <c r="F99" s="686"/>
      <c r="G99" s="686"/>
      <c r="H99" s="686"/>
      <c r="I99" s="687"/>
      <c r="J99" s="688" t="s">
        <v>711</v>
      </c>
      <c r="K99" s="689"/>
      <c r="L99" s="689"/>
      <c r="M99" s="689"/>
      <c r="N99" s="690"/>
      <c r="O99" s="229" t="s">
        <v>678</v>
      </c>
      <c r="P99" s="194" t="s">
        <v>117</v>
      </c>
      <c r="Q99" s="193"/>
      <c r="R99" s="622">
        <v>1</v>
      </c>
      <c r="S99" s="623"/>
      <c r="T99" s="624"/>
      <c r="U99" s="673">
        <v>1</v>
      </c>
      <c r="V99" s="674"/>
      <c r="W99" s="675"/>
      <c r="X99" s="222" t="s">
        <v>265</v>
      </c>
      <c r="Y99" s="222"/>
      <c r="Z99" s="222"/>
      <c r="AA99" s="609" t="s">
        <v>1792</v>
      </c>
      <c r="AB99" s="611"/>
      <c r="AC99" s="609" t="s">
        <v>1793</v>
      </c>
      <c r="AD99" s="610"/>
      <c r="AE99" s="610"/>
      <c r="AF99" s="611"/>
      <c r="AG99" s="612" t="s">
        <v>1639</v>
      </c>
      <c r="AH99" s="612"/>
      <c r="AI99" s="612"/>
      <c r="AJ99" s="612"/>
      <c r="AK99" s="613"/>
      <c r="AL99" s="197"/>
      <c r="AM99" s="622">
        <v>1</v>
      </c>
      <c r="AN99" s="623"/>
      <c r="AO99" s="624"/>
      <c r="AP99" s="673">
        <v>1</v>
      </c>
      <c r="AQ99" s="674"/>
      <c r="AR99" s="675"/>
      <c r="AS99" s="222" t="s">
        <v>265</v>
      </c>
      <c r="AT99" s="222"/>
      <c r="AU99" s="222"/>
      <c r="AV99" s="425" t="s">
        <v>1626</v>
      </c>
    </row>
    <row r="100" spans="1:55" ht="79.5" customHeight="1">
      <c r="A100" s="839"/>
      <c r="B100" s="697"/>
      <c r="C100" s="698"/>
      <c r="D100" s="254" t="s">
        <v>332</v>
      </c>
      <c r="E100" s="685" t="s">
        <v>1794</v>
      </c>
      <c r="F100" s="686"/>
      <c r="G100" s="686"/>
      <c r="H100" s="686"/>
      <c r="I100" s="687"/>
      <c r="J100" s="691"/>
      <c r="K100" s="692"/>
      <c r="L100" s="692"/>
      <c r="M100" s="692"/>
      <c r="N100" s="693"/>
      <c r="O100" s="229" t="s">
        <v>678</v>
      </c>
      <c r="P100" s="194" t="s">
        <v>117</v>
      </c>
      <c r="Q100" s="193"/>
      <c r="R100" s="587">
        <v>1</v>
      </c>
      <c r="S100" s="588"/>
      <c r="T100" s="588"/>
      <c r="U100" s="673">
        <v>1</v>
      </c>
      <c r="V100" s="674"/>
      <c r="W100" s="675"/>
      <c r="X100" s="222" t="s">
        <v>265</v>
      </c>
      <c r="Y100" s="222"/>
      <c r="Z100" s="222"/>
      <c r="AA100" s="725" t="s">
        <v>1552</v>
      </c>
      <c r="AB100" s="726"/>
      <c r="AC100" s="725" t="s">
        <v>1553</v>
      </c>
      <c r="AD100" s="780"/>
      <c r="AE100" s="780"/>
      <c r="AF100" s="726"/>
      <c r="AG100" s="612" t="s">
        <v>1639</v>
      </c>
      <c r="AH100" s="612"/>
      <c r="AI100" s="612"/>
      <c r="AJ100" s="612"/>
      <c r="AK100" s="613"/>
      <c r="AL100" s="197"/>
      <c r="AM100" s="587">
        <v>1</v>
      </c>
      <c r="AN100" s="588"/>
      <c r="AO100" s="588"/>
      <c r="AP100" s="673">
        <v>1</v>
      </c>
      <c r="AQ100" s="674"/>
      <c r="AR100" s="675"/>
      <c r="AS100" s="222" t="s">
        <v>265</v>
      </c>
      <c r="AT100" s="222"/>
      <c r="AU100" s="222"/>
      <c r="AV100" s="425" t="s">
        <v>1626</v>
      </c>
    </row>
    <row r="101" spans="1:55" ht="35.25" customHeight="1">
      <c r="A101" s="839"/>
      <c r="B101" s="697" t="s">
        <v>429</v>
      </c>
      <c r="C101" s="698"/>
      <c r="D101" s="254" t="s">
        <v>430</v>
      </c>
      <c r="E101" s="685" t="s">
        <v>1795</v>
      </c>
      <c r="F101" s="686"/>
      <c r="G101" s="686"/>
      <c r="H101" s="686"/>
      <c r="I101" s="687"/>
      <c r="J101" s="688" t="s">
        <v>1796</v>
      </c>
      <c r="K101" s="689"/>
      <c r="L101" s="689"/>
      <c r="M101" s="689"/>
      <c r="N101" s="690"/>
      <c r="O101" s="229" t="s">
        <v>678</v>
      </c>
      <c r="P101" s="194" t="s">
        <v>1554</v>
      </c>
      <c r="Q101" s="193"/>
      <c r="R101" s="587">
        <v>1</v>
      </c>
      <c r="S101" s="588"/>
      <c r="T101" s="588"/>
      <c r="U101" s="589"/>
      <c r="V101" s="589"/>
      <c r="W101" s="589"/>
      <c r="X101" s="223"/>
      <c r="Y101" s="223"/>
      <c r="Z101" s="223"/>
      <c r="AA101" s="600" t="s">
        <v>1523</v>
      </c>
      <c r="AB101" s="601"/>
      <c r="AC101" s="601"/>
      <c r="AD101" s="601"/>
      <c r="AE101" s="601"/>
      <c r="AF101" s="601"/>
      <c r="AG101" s="601"/>
      <c r="AH101" s="601"/>
      <c r="AI101" s="601"/>
      <c r="AJ101" s="601"/>
      <c r="AK101" s="602"/>
      <c r="AL101" s="197"/>
      <c r="AM101" s="587">
        <v>1</v>
      </c>
      <c r="AN101" s="588"/>
      <c r="AO101" s="588"/>
      <c r="AP101" s="589"/>
      <c r="AQ101" s="589"/>
      <c r="AR101" s="589"/>
      <c r="AS101" s="223"/>
      <c r="AT101" s="223"/>
      <c r="AU101" s="223"/>
      <c r="AV101" s="421" t="s">
        <v>1523</v>
      </c>
    </row>
    <row r="102" spans="1:55" ht="35.25" customHeight="1">
      <c r="A102" s="839"/>
      <c r="B102" s="697"/>
      <c r="C102" s="698"/>
      <c r="D102" s="254" t="s">
        <v>431</v>
      </c>
      <c r="E102" s="685" t="s">
        <v>712</v>
      </c>
      <c r="F102" s="686"/>
      <c r="G102" s="686"/>
      <c r="H102" s="686"/>
      <c r="I102" s="687"/>
      <c r="J102" s="781"/>
      <c r="K102" s="782"/>
      <c r="L102" s="782"/>
      <c r="M102" s="782"/>
      <c r="N102" s="783"/>
      <c r="O102" s="229" t="s">
        <v>678</v>
      </c>
      <c r="P102" s="194" t="s">
        <v>157</v>
      </c>
      <c r="Q102" s="193"/>
      <c r="R102" s="587">
        <v>1</v>
      </c>
      <c r="S102" s="588"/>
      <c r="T102" s="588"/>
      <c r="U102" s="589"/>
      <c r="V102" s="589"/>
      <c r="W102" s="589"/>
      <c r="X102" s="222"/>
      <c r="Y102" s="222"/>
      <c r="Z102" s="222"/>
      <c r="AA102" s="603" t="s">
        <v>1523</v>
      </c>
      <c r="AB102" s="604"/>
      <c r="AC102" s="604"/>
      <c r="AD102" s="604"/>
      <c r="AE102" s="604"/>
      <c r="AF102" s="604"/>
      <c r="AG102" s="604"/>
      <c r="AH102" s="604"/>
      <c r="AI102" s="604"/>
      <c r="AJ102" s="604"/>
      <c r="AK102" s="605"/>
      <c r="AL102" s="197"/>
      <c r="AM102" s="587">
        <v>1</v>
      </c>
      <c r="AN102" s="588"/>
      <c r="AO102" s="588"/>
      <c r="AP102" s="589"/>
      <c r="AQ102" s="589"/>
      <c r="AR102" s="589"/>
      <c r="AS102" s="222"/>
      <c r="AT102" s="222"/>
      <c r="AU102" s="222"/>
      <c r="AV102" s="421" t="s">
        <v>1523</v>
      </c>
    </row>
    <row r="103" spans="1:55" ht="63" customHeight="1">
      <c r="A103" s="839"/>
      <c r="B103" s="697"/>
      <c r="C103" s="698"/>
      <c r="D103" s="254" t="s">
        <v>432</v>
      </c>
      <c r="E103" s="685" t="s">
        <v>713</v>
      </c>
      <c r="F103" s="686"/>
      <c r="G103" s="686"/>
      <c r="H103" s="686"/>
      <c r="I103" s="687"/>
      <c r="J103" s="781"/>
      <c r="K103" s="782"/>
      <c r="L103" s="782"/>
      <c r="M103" s="782"/>
      <c r="N103" s="783"/>
      <c r="O103" s="229" t="s">
        <v>678</v>
      </c>
      <c r="P103" s="194" t="s">
        <v>194</v>
      </c>
      <c r="Q103" s="193"/>
      <c r="R103" s="587">
        <v>1</v>
      </c>
      <c r="S103" s="588"/>
      <c r="T103" s="588"/>
      <c r="U103" s="589"/>
      <c r="V103" s="589"/>
      <c r="W103" s="589"/>
      <c r="X103" s="223"/>
      <c r="Y103" s="223"/>
      <c r="Z103" s="223"/>
      <c r="AA103" s="603" t="s">
        <v>1523</v>
      </c>
      <c r="AB103" s="604"/>
      <c r="AC103" s="604"/>
      <c r="AD103" s="604"/>
      <c r="AE103" s="604"/>
      <c r="AF103" s="604"/>
      <c r="AG103" s="604"/>
      <c r="AH103" s="604"/>
      <c r="AI103" s="604"/>
      <c r="AJ103" s="604"/>
      <c r="AK103" s="605"/>
      <c r="AL103" s="197"/>
      <c r="AM103" s="587">
        <v>1</v>
      </c>
      <c r="AN103" s="588"/>
      <c r="AO103" s="588"/>
      <c r="AP103" s="589"/>
      <c r="AQ103" s="589"/>
      <c r="AR103" s="589"/>
      <c r="AS103" s="223"/>
      <c r="AT103" s="223"/>
      <c r="AU103" s="223"/>
      <c r="AV103" s="421" t="s">
        <v>1523</v>
      </c>
    </row>
    <row r="104" spans="1:55" ht="35.25" customHeight="1">
      <c r="A104" s="839"/>
      <c r="B104" s="697"/>
      <c r="C104" s="698"/>
      <c r="D104" s="254" t="s">
        <v>433</v>
      </c>
      <c r="E104" s="685" t="s">
        <v>821</v>
      </c>
      <c r="F104" s="686"/>
      <c r="G104" s="686"/>
      <c r="H104" s="686"/>
      <c r="I104" s="687"/>
      <c r="J104" s="781"/>
      <c r="K104" s="782"/>
      <c r="L104" s="782"/>
      <c r="M104" s="782"/>
      <c r="N104" s="783"/>
      <c r="O104" s="229" t="s">
        <v>678</v>
      </c>
      <c r="P104" s="194" t="s">
        <v>194</v>
      </c>
      <c r="Q104" s="193"/>
      <c r="R104" s="587">
        <v>1</v>
      </c>
      <c r="S104" s="588"/>
      <c r="T104" s="588"/>
      <c r="U104" s="589"/>
      <c r="V104" s="589"/>
      <c r="W104" s="589"/>
      <c r="X104" s="222"/>
      <c r="Y104" s="222"/>
      <c r="Z104" s="222"/>
      <c r="AA104" s="603" t="s">
        <v>1523</v>
      </c>
      <c r="AB104" s="604"/>
      <c r="AC104" s="604"/>
      <c r="AD104" s="604"/>
      <c r="AE104" s="604"/>
      <c r="AF104" s="604"/>
      <c r="AG104" s="604"/>
      <c r="AH104" s="604"/>
      <c r="AI104" s="604"/>
      <c r="AJ104" s="604"/>
      <c r="AK104" s="605"/>
      <c r="AL104" s="197"/>
      <c r="AM104" s="587">
        <v>1</v>
      </c>
      <c r="AN104" s="588"/>
      <c r="AO104" s="588"/>
      <c r="AP104" s="589"/>
      <c r="AQ104" s="589"/>
      <c r="AR104" s="589"/>
      <c r="AS104" s="222"/>
      <c r="AT104" s="222"/>
      <c r="AU104" s="222"/>
      <c r="AV104" s="421" t="s">
        <v>1523</v>
      </c>
    </row>
    <row r="105" spans="1:55" ht="43.5" customHeight="1" thickBot="1">
      <c r="A105" s="839"/>
      <c r="B105" s="772"/>
      <c r="C105" s="773"/>
      <c r="D105" s="255" t="s">
        <v>434</v>
      </c>
      <c r="E105" s="859" t="s">
        <v>1797</v>
      </c>
      <c r="F105" s="860"/>
      <c r="G105" s="860"/>
      <c r="H105" s="860"/>
      <c r="I105" s="861"/>
      <c r="J105" s="784"/>
      <c r="K105" s="785"/>
      <c r="L105" s="785"/>
      <c r="M105" s="785"/>
      <c r="N105" s="786"/>
      <c r="O105" s="230" t="s">
        <v>678</v>
      </c>
      <c r="P105" s="202" t="s">
        <v>194</v>
      </c>
      <c r="Q105" s="193"/>
      <c r="R105" s="590">
        <v>1</v>
      </c>
      <c r="S105" s="591"/>
      <c r="T105" s="591"/>
      <c r="U105" s="592"/>
      <c r="V105" s="592"/>
      <c r="W105" s="592"/>
      <c r="X105" s="224"/>
      <c r="Y105" s="224"/>
      <c r="Z105" s="224"/>
      <c r="AA105" s="606" t="s">
        <v>1523</v>
      </c>
      <c r="AB105" s="607"/>
      <c r="AC105" s="607"/>
      <c r="AD105" s="607"/>
      <c r="AE105" s="607"/>
      <c r="AF105" s="607"/>
      <c r="AG105" s="607"/>
      <c r="AH105" s="607"/>
      <c r="AI105" s="607"/>
      <c r="AJ105" s="607"/>
      <c r="AK105" s="608"/>
      <c r="AL105" s="197"/>
      <c r="AM105" s="590">
        <v>1</v>
      </c>
      <c r="AN105" s="591"/>
      <c r="AO105" s="591"/>
      <c r="AP105" s="592"/>
      <c r="AQ105" s="592"/>
      <c r="AR105" s="592"/>
      <c r="AS105" s="224"/>
      <c r="AT105" s="224"/>
      <c r="AU105" s="224"/>
      <c r="AV105" s="422" t="s">
        <v>1523</v>
      </c>
    </row>
    <row r="106" spans="1:55" ht="15" customHeight="1" thickBot="1">
      <c r="A106" s="839"/>
      <c r="B106" s="93"/>
      <c r="AA106" s="407"/>
      <c r="AB106" s="408"/>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row>
    <row r="107" spans="1:55" ht="111" customHeight="1" thickBot="1">
      <c r="A107" s="839"/>
      <c r="B107" s="760">
        <v>3</v>
      </c>
      <c r="C107" s="761"/>
      <c r="D107" s="764" t="s">
        <v>436</v>
      </c>
      <c r="E107" s="764"/>
      <c r="F107" s="764"/>
      <c r="G107" s="764"/>
      <c r="H107" s="764"/>
      <c r="I107" s="764"/>
      <c r="J107" s="764"/>
      <c r="K107" s="764"/>
      <c r="L107" s="764"/>
      <c r="M107" s="764"/>
      <c r="N107" s="764"/>
      <c r="O107" s="764"/>
      <c r="P107" s="765"/>
      <c r="Q107" s="91"/>
      <c r="R107" s="835" t="s">
        <v>267</v>
      </c>
      <c r="S107" s="836"/>
      <c r="T107" s="836"/>
      <c r="U107" s="836"/>
      <c r="V107" s="836"/>
      <c r="W107" s="836"/>
      <c r="X107" s="836"/>
      <c r="Y107" s="836"/>
      <c r="Z107" s="836"/>
      <c r="AA107" s="836"/>
      <c r="AB107" s="836"/>
      <c r="AC107" s="836"/>
      <c r="AD107" s="836"/>
      <c r="AE107" s="836"/>
      <c r="AF107" s="836"/>
      <c r="AG107" s="836"/>
      <c r="AH107" s="836"/>
      <c r="AI107" s="836"/>
      <c r="AJ107" s="836"/>
      <c r="AK107" s="837"/>
      <c r="AL107" s="94"/>
      <c r="AM107" s="94"/>
      <c r="AN107" s="91"/>
      <c r="AO107" s="94"/>
      <c r="AP107" s="94"/>
      <c r="AQ107" s="94"/>
      <c r="AR107" s="94"/>
      <c r="AS107" s="94"/>
      <c r="AT107" s="94"/>
      <c r="AU107" s="94"/>
      <c r="AV107" s="90"/>
      <c r="AW107" s="90"/>
      <c r="AX107" s="90"/>
    </row>
    <row r="108" spans="1:55" ht="32.25" customHeight="1">
      <c r="A108" s="839"/>
      <c r="B108" s="797" t="s">
        <v>313</v>
      </c>
      <c r="C108" s="798"/>
      <c r="D108" s="738" t="s">
        <v>359</v>
      </c>
      <c r="E108" s="738"/>
      <c r="F108" s="738"/>
      <c r="G108" s="738"/>
      <c r="H108" s="738"/>
      <c r="I108" s="738"/>
      <c r="J108" s="738"/>
      <c r="K108" s="738"/>
      <c r="L108" s="738"/>
      <c r="M108" s="738"/>
      <c r="N108" s="738"/>
      <c r="O108" s="738"/>
      <c r="P108" s="739"/>
      <c r="Q108" s="91"/>
      <c r="R108" s="811" t="s">
        <v>336</v>
      </c>
      <c r="S108" s="812"/>
      <c r="T108" s="812"/>
      <c r="U108" s="812"/>
      <c r="V108" s="813"/>
      <c r="W108" s="1052" t="s">
        <v>361</v>
      </c>
      <c r="X108" s="683"/>
      <c r="Y108" s="683"/>
      <c r="Z108" s="683"/>
      <c r="AA108" s="684"/>
      <c r="AB108" s="413" t="s">
        <v>269</v>
      </c>
      <c r="AC108" s="1053" t="s">
        <v>362</v>
      </c>
      <c r="AD108" s="1054"/>
      <c r="AE108" s="1054"/>
      <c r="AF108" s="1054"/>
      <c r="AG108" s="1054"/>
      <c r="AH108" s="1054"/>
      <c r="AI108" s="1054"/>
      <c r="AJ108" s="1054"/>
      <c r="AK108" s="1055"/>
      <c r="AL108" s="190"/>
      <c r="AM108" s="91"/>
      <c r="AN108" s="91"/>
      <c r="AO108" s="94"/>
      <c r="AP108" s="94"/>
      <c r="AQ108" s="94"/>
      <c r="AR108" s="94"/>
      <c r="AS108" s="94"/>
      <c r="AT108" s="94"/>
      <c r="AU108" s="94"/>
      <c r="AV108" s="90"/>
      <c r="AW108" s="90"/>
      <c r="AX108" s="90"/>
    </row>
    <row r="109" spans="1:55" ht="32.25" customHeight="1">
      <c r="A109" s="839"/>
      <c r="B109" s="797" t="s">
        <v>326</v>
      </c>
      <c r="C109" s="798"/>
      <c r="D109" s="922" t="s">
        <v>389</v>
      </c>
      <c r="E109" s="922"/>
      <c r="F109" s="922"/>
      <c r="G109" s="922"/>
      <c r="H109" s="922"/>
      <c r="I109" s="922"/>
      <c r="J109" s="922"/>
      <c r="K109" s="922"/>
      <c r="L109" s="922"/>
      <c r="M109" s="922"/>
      <c r="N109" s="922"/>
      <c r="O109" s="922"/>
      <c r="P109" s="1023"/>
      <c r="Q109" s="91"/>
      <c r="R109" s="811"/>
      <c r="S109" s="812"/>
      <c r="T109" s="812"/>
      <c r="U109" s="812"/>
      <c r="V109" s="813"/>
      <c r="W109" s="1042" t="s">
        <v>363</v>
      </c>
      <c r="X109" s="1043"/>
      <c r="Y109" s="1043"/>
      <c r="Z109" s="1043"/>
      <c r="AA109" s="1044"/>
      <c r="AB109" s="414" t="s">
        <v>643</v>
      </c>
      <c r="AC109" s="1045" t="s">
        <v>364</v>
      </c>
      <c r="AD109" s="1046"/>
      <c r="AE109" s="1046"/>
      <c r="AF109" s="1046"/>
      <c r="AG109" s="1046"/>
      <c r="AH109" s="1046"/>
      <c r="AI109" s="1046"/>
      <c r="AJ109" s="1046"/>
      <c r="AK109" s="1047"/>
      <c r="AL109" s="190"/>
      <c r="AM109" s="91"/>
      <c r="AN109" s="91"/>
      <c r="AO109" s="94"/>
      <c r="AP109" s="94"/>
      <c r="AQ109" s="94"/>
      <c r="AR109" s="94"/>
      <c r="AS109" s="94"/>
      <c r="AT109" s="94"/>
      <c r="AU109" s="94"/>
      <c r="AV109" s="90"/>
      <c r="AW109" s="90"/>
      <c r="AX109" s="90"/>
    </row>
    <row r="110" spans="1:55" ht="32.25" customHeight="1">
      <c r="A110" s="839"/>
      <c r="B110" s="249" t="s">
        <v>1641</v>
      </c>
      <c r="C110" s="250"/>
      <c r="D110" s="922" t="s">
        <v>334</v>
      </c>
      <c r="E110" s="922"/>
      <c r="F110" s="922"/>
      <c r="G110" s="922"/>
      <c r="H110" s="922"/>
      <c r="I110" s="922"/>
      <c r="J110" s="922"/>
      <c r="K110" s="922"/>
      <c r="L110" s="922"/>
      <c r="M110" s="922"/>
      <c r="N110" s="922"/>
      <c r="O110" s="922"/>
      <c r="P110" s="1023"/>
      <c r="Q110" s="91"/>
      <c r="R110" s="811"/>
      <c r="S110" s="812"/>
      <c r="T110" s="812"/>
      <c r="U110" s="812"/>
      <c r="V110" s="813"/>
      <c r="W110" s="1042" t="s">
        <v>365</v>
      </c>
      <c r="X110" s="1043"/>
      <c r="Y110" s="1043"/>
      <c r="Z110" s="1043"/>
      <c r="AA110" s="1044"/>
      <c r="AB110" s="414" t="s">
        <v>642</v>
      </c>
      <c r="AC110" s="1045" t="s">
        <v>366</v>
      </c>
      <c r="AD110" s="1046"/>
      <c r="AE110" s="1046"/>
      <c r="AF110" s="1046"/>
      <c r="AG110" s="1046"/>
      <c r="AH110" s="1046"/>
      <c r="AI110" s="1046"/>
      <c r="AJ110" s="1046"/>
      <c r="AK110" s="1047"/>
      <c r="AL110" s="191"/>
      <c r="AM110" s="91"/>
      <c r="AN110" s="91"/>
      <c r="AO110" s="95"/>
      <c r="AP110" s="95"/>
      <c r="AQ110" s="95"/>
      <c r="AR110" s="95"/>
      <c r="AS110" s="95"/>
      <c r="AT110" s="95"/>
      <c r="AU110" s="95"/>
      <c r="AV110" s="90"/>
      <c r="AW110" s="90"/>
      <c r="AX110" s="90"/>
    </row>
    <row r="111" spans="1:55" ht="32.25" customHeight="1">
      <c r="A111" s="839"/>
      <c r="B111" s="757" t="s">
        <v>159</v>
      </c>
      <c r="C111" s="758"/>
      <c r="D111" s="895" t="s">
        <v>390</v>
      </c>
      <c r="E111" s="895"/>
      <c r="F111" s="895"/>
      <c r="G111" s="895"/>
      <c r="H111" s="895"/>
      <c r="I111" s="895"/>
      <c r="J111" s="895"/>
      <c r="K111" s="895"/>
      <c r="L111" s="895"/>
      <c r="M111" s="895"/>
      <c r="N111" s="895"/>
      <c r="O111" s="895"/>
      <c r="P111" s="896"/>
      <c r="Q111" s="93"/>
      <c r="R111" s="811"/>
      <c r="S111" s="812"/>
      <c r="T111" s="812"/>
      <c r="U111" s="812"/>
      <c r="V111" s="813"/>
      <c r="W111" s="1042" t="s">
        <v>367</v>
      </c>
      <c r="X111" s="1043"/>
      <c r="Y111" s="1043"/>
      <c r="Z111" s="1043"/>
      <c r="AA111" s="1044"/>
      <c r="AB111" s="414" t="s">
        <v>642</v>
      </c>
      <c r="AC111" s="1045" t="s">
        <v>1798</v>
      </c>
      <c r="AD111" s="1046"/>
      <c r="AE111" s="1046"/>
      <c r="AF111" s="1046"/>
      <c r="AG111" s="1046"/>
      <c r="AH111" s="1046"/>
      <c r="AI111" s="1046"/>
      <c r="AJ111" s="1046"/>
      <c r="AK111" s="1047"/>
      <c r="AL111" s="191"/>
    </row>
    <row r="112" spans="1:55" ht="32.25" customHeight="1">
      <c r="A112" s="839"/>
      <c r="B112" s="757" t="s">
        <v>325</v>
      </c>
      <c r="C112" s="758"/>
      <c r="D112" s="895" t="s">
        <v>621</v>
      </c>
      <c r="E112" s="895"/>
      <c r="F112" s="895"/>
      <c r="G112" s="895"/>
      <c r="H112" s="895"/>
      <c r="I112" s="895"/>
      <c r="J112" s="895"/>
      <c r="K112" s="895"/>
      <c r="L112" s="895"/>
      <c r="M112" s="895"/>
      <c r="N112" s="895"/>
      <c r="O112" s="895"/>
      <c r="P112" s="896"/>
      <c r="Q112" s="746"/>
      <c r="R112" s="811"/>
      <c r="S112" s="812"/>
      <c r="T112" s="812"/>
      <c r="U112" s="812"/>
      <c r="V112" s="813"/>
      <c r="W112" s="1042" t="s">
        <v>368</v>
      </c>
      <c r="X112" s="1043"/>
      <c r="Y112" s="1043"/>
      <c r="Z112" s="1043"/>
      <c r="AA112" s="1044"/>
      <c r="AB112" s="414" t="s">
        <v>644</v>
      </c>
      <c r="AC112" s="1045" t="s">
        <v>369</v>
      </c>
      <c r="AD112" s="1046"/>
      <c r="AE112" s="1046"/>
      <c r="AF112" s="1046"/>
      <c r="AG112" s="1046"/>
      <c r="AH112" s="1046"/>
      <c r="AI112" s="1046"/>
      <c r="AJ112" s="1046"/>
      <c r="AK112" s="1047"/>
      <c r="AL112" s="189"/>
      <c r="AM112" s="90"/>
      <c r="AN112" s="90"/>
      <c r="AO112" s="90"/>
      <c r="AP112" s="90"/>
      <c r="AQ112" s="90"/>
      <c r="AR112" s="90"/>
      <c r="AS112" s="90"/>
      <c r="AT112" s="90"/>
      <c r="AU112" s="90"/>
      <c r="AV112" s="90"/>
      <c r="AW112" s="90"/>
      <c r="AX112" s="90"/>
      <c r="AY112" s="90"/>
      <c r="AZ112" s="90"/>
      <c r="BA112" s="90"/>
      <c r="BB112" s="90"/>
      <c r="BC112" s="90"/>
    </row>
    <row r="113" spans="1:55" ht="33" customHeight="1" thickBot="1">
      <c r="A113" s="839"/>
      <c r="B113" s="753" t="s">
        <v>443</v>
      </c>
      <c r="C113" s="754"/>
      <c r="D113" s="747" t="s">
        <v>327</v>
      </c>
      <c r="E113" s="747"/>
      <c r="F113" s="747"/>
      <c r="G113" s="747"/>
      <c r="H113" s="747"/>
      <c r="I113" s="747"/>
      <c r="J113" s="747"/>
      <c r="K113" s="747"/>
      <c r="L113" s="747"/>
      <c r="M113" s="747"/>
      <c r="N113" s="747"/>
      <c r="O113" s="747"/>
      <c r="P113" s="748"/>
      <c r="Q113" s="746"/>
      <c r="R113" s="814"/>
      <c r="S113" s="815"/>
      <c r="T113" s="815"/>
      <c r="U113" s="815"/>
      <c r="V113" s="816"/>
      <c r="W113" s="1048" t="s">
        <v>370</v>
      </c>
      <c r="X113" s="907"/>
      <c r="Y113" s="907"/>
      <c r="Z113" s="907"/>
      <c r="AA113" s="908"/>
      <c r="AB113" s="411" t="s">
        <v>645</v>
      </c>
      <c r="AC113" s="1049" t="s">
        <v>371</v>
      </c>
      <c r="AD113" s="1050"/>
      <c r="AE113" s="1050"/>
      <c r="AF113" s="1050"/>
      <c r="AG113" s="1050"/>
      <c r="AH113" s="1050"/>
      <c r="AI113" s="1050"/>
      <c r="AJ113" s="1050"/>
      <c r="AK113" s="1051"/>
      <c r="AL113" s="189"/>
      <c r="AM113" s="90"/>
      <c r="AN113" s="90"/>
      <c r="AO113" s="90"/>
      <c r="AP113" s="90"/>
      <c r="AQ113" s="90"/>
      <c r="AR113" s="90"/>
      <c r="AS113" s="90"/>
      <c r="AT113" s="90"/>
      <c r="AU113" s="90"/>
      <c r="AV113" s="90"/>
      <c r="AW113" s="90"/>
      <c r="AX113" s="90"/>
      <c r="AY113" s="90"/>
      <c r="AZ113" s="90"/>
      <c r="BA113" s="90"/>
      <c r="BB113" s="90"/>
      <c r="BC113" s="90"/>
    </row>
    <row r="114" spans="1:55" ht="9" customHeight="1" thickBot="1">
      <c r="A114" s="839"/>
      <c r="B114" s="93"/>
      <c r="C114" s="850"/>
      <c r="D114" s="850"/>
      <c r="E114" s="850"/>
      <c r="F114" s="850"/>
      <c r="G114" s="850"/>
      <c r="H114" s="850"/>
      <c r="I114" s="850"/>
      <c r="J114" s="850"/>
      <c r="K114" s="850"/>
      <c r="L114" s="850"/>
      <c r="M114" s="850"/>
      <c r="N114" s="850"/>
      <c r="O114" s="850"/>
      <c r="P114" s="850"/>
      <c r="Q114" s="88"/>
      <c r="R114" s="88"/>
      <c r="S114" s="88"/>
      <c r="T114" s="88"/>
      <c r="U114" s="88"/>
      <c r="V114" s="88"/>
      <c r="W114" s="88"/>
      <c r="X114" s="88"/>
      <c r="Y114" s="88"/>
      <c r="Z114" s="88"/>
      <c r="AA114" s="408"/>
      <c r="AB114" s="408"/>
      <c r="AC114" s="90"/>
      <c r="AD114" s="90"/>
      <c r="AE114" s="90"/>
      <c r="AF114" s="90"/>
      <c r="AG114" s="90"/>
      <c r="AH114" s="90"/>
      <c r="AI114" s="90"/>
      <c r="AJ114" s="90"/>
      <c r="AK114" s="90"/>
      <c r="AL114" s="90"/>
      <c r="AM114" s="90"/>
      <c r="AN114" s="90"/>
      <c r="AO114" s="90"/>
      <c r="AP114" s="90"/>
      <c r="AQ114" s="90"/>
      <c r="AR114" s="90"/>
      <c r="AS114" s="90"/>
      <c r="AT114" s="90"/>
      <c r="AU114" s="90"/>
      <c r="AV114" s="90"/>
      <c r="AY114" s="90"/>
      <c r="AZ114" s="90"/>
      <c r="BA114" s="90"/>
      <c r="BB114" s="90"/>
      <c r="BC114" s="90"/>
    </row>
    <row r="115" spans="1:55" ht="54" customHeight="1">
      <c r="A115" s="839"/>
      <c r="B115" s="716" t="s">
        <v>322</v>
      </c>
      <c r="C115" s="717"/>
      <c r="D115" s="749" t="s">
        <v>423</v>
      </c>
      <c r="E115" s="751" t="s">
        <v>20</v>
      </c>
      <c r="F115" s="751"/>
      <c r="G115" s="751"/>
      <c r="H115" s="751"/>
      <c r="I115" s="751"/>
      <c r="J115" s="751" t="s">
        <v>21</v>
      </c>
      <c r="K115" s="751"/>
      <c r="L115" s="751"/>
      <c r="M115" s="751"/>
      <c r="N115" s="751"/>
      <c r="O115" s="717" t="s">
        <v>343</v>
      </c>
      <c r="P115" s="851" t="s">
        <v>316</v>
      </c>
      <c r="Q115" s="775"/>
      <c r="R115" s="716" t="s">
        <v>1643</v>
      </c>
      <c r="S115" s="717"/>
      <c r="T115" s="717"/>
      <c r="U115" s="717"/>
      <c r="V115" s="717"/>
      <c r="W115" s="717"/>
      <c r="X115" s="717"/>
      <c r="Y115" s="717"/>
      <c r="Z115" s="717"/>
      <c r="AA115" s="801" t="s">
        <v>319</v>
      </c>
      <c r="AB115" s="801"/>
      <c r="AC115" s="801"/>
      <c r="AD115" s="801"/>
      <c r="AE115" s="801"/>
      <c r="AF115" s="801"/>
      <c r="AG115" s="801"/>
      <c r="AH115" s="801"/>
      <c r="AI115" s="801"/>
      <c r="AJ115" s="801"/>
      <c r="AK115" s="802"/>
      <c r="AL115" s="195"/>
      <c r="AM115" s="716" t="s">
        <v>341</v>
      </c>
      <c r="AN115" s="717"/>
      <c r="AO115" s="717"/>
      <c r="AP115" s="717"/>
      <c r="AQ115" s="717"/>
      <c r="AR115" s="717"/>
      <c r="AS115" s="717"/>
      <c r="AT115" s="717"/>
      <c r="AU115" s="717"/>
      <c r="AV115" s="203" t="s">
        <v>320</v>
      </c>
      <c r="AY115" s="90"/>
      <c r="AZ115" s="90"/>
      <c r="BA115" s="90"/>
      <c r="BB115" s="90"/>
      <c r="BC115" s="90"/>
    </row>
    <row r="116" spans="1:55" ht="47.25" customHeight="1">
      <c r="A116" s="839"/>
      <c r="B116" s="755"/>
      <c r="C116" s="756"/>
      <c r="D116" s="750"/>
      <c r="E116" s="752"/>
      <c r="F116" s="752"/>
      <c r="G116" s="752"/>
      <c r="H116" s="752"/>
      <c r="I116" s="752"/>
      <c r="J116" s="752"/>
      <c r="K116" s="752"/>
      <c r="L116" s="752"/>
      <c r="M116" s="752"/>
      <c r="N116" s="752"/>
      <c r="O116" s="756"/>
      <c r="P116" s="852"/>
      <c r="Q116" s="775"/>
      <c r="R116" s="714" t="s">
        <v>298</v>
      </c>
      <c r="S116" s="715"/>
      <c r="T116" s="715"/>
      <c r="U116" s="715"/>
      <c r="V116" s="715"/>
      <c r="W116" s="715"/>
      <c r="X116" s="774" t="s">
        <v>344</v>
      </c>
      <c r="Y116" s="774"/>
      <c r="Z116" s="774"/>
      <c r="AA116" s="776" t="s">
        <v>295</v>
      </c>
      <c r="AB116" s="776"/>
      <c r="AC116" s="777" t="s">
        <v>296</v>
      </c>
      <c r="AD116" s="777"/>
      <c r="AE116" s="777"/>
      <c r="AF116" s="777"/>
      <c r="AG116" s="777" t="s">
        <v>297</v>
      </c>
      <c r="AH116" s="777"/>
      <c r="AI116" s="777"/>
      <c r="AJ116" s="777"/>
      <c r="AK116" s="778"/>
      <c r="AL116" s="196"/>
      <c r="AM116" s="714" t="s">
        <v>298</v>
      </c>
      <c r="AN116" s="715"/>
      <c r="AO116" s="715"/>
      <c r="AP116" s="715"/>
      <c r="AQ116" s="715"/>
      <c r="AR116" s="715"/>
      <c r="AS116" s="774" t="s">
        <v>344</v>
      </c>
      <c r="AT116" s="774"/>
      <c r="AU116" s="774"/>
      <c r="AV116" s="778" t="s">
        <v>321</v>
      </c>
      <c r="AY116" s="90"/>
      <c r="AZ116" s="90"/>
      <c r="BA116" s="90"/>
      <c r="BB116" s="90"/>
      <c r="BC116" s="90"/>
    </row>
    <row r="117" spans="1:55" ht="25.5" customHeight="1">
      <c r="A117" s="839"/>
      <c r="B117" s="755"/>
      <c r="C117" s="756"/>
      <c r="D117" s="750"/>
      <c r="E117" s="752"/>
      <c r="F117" s="752"/>
      <c r="G117" s="752"/>
      <c r="H117" s="752"/>
      <c r="I117" s="752"/>
      <c r="J117" s="752"/>
      <c r="K117" s="752"/>
      <c r="L117" s="752"/>
      <c r="M117" s="752"/>
      <c r="N117" s="752"/>
      <c r="O117" s="756"/>
      <c r="P117" s="852"/>
      <c r="Q117" s="192"/>
      <c r="R117" s="714"/>
      <c r="S117" s="715"/>
      <c r="T117" s="715"/>
      <c r="U117" s="715"/>
      <c r="V117" s="715"/>
      <c r="W117" s="715"/>
      <c r="X117" s="225">
        <v>1</v>
      </c>
      <c r="Y117" s="225">
        <v>2</v>
      </c>
      <c r="Z117" s="225">
        <v>3</v>
      </c>
      <c r="AA117" s="776"/>
      <c r="AB117" s="776"/>
      <c r="AC117" s="777"/>
      <c r="AD117" s="777"/>
      <c r="AE117" s="777"/>
      <c r="AF117" s="777"/>
      <c r="AG117" s="777"/>
      <c r="AH117" s="777"/>
      <c r="AI117" s="777"/>
      <c r="AJ117" s="777"/>
      <c r="AK117" s="778"/>
      <c r="AL117" s="196"/>
      <c r="AM117" s="714"/>
      <c r="AN117" s="715"/>
      <c r="AO117" s="715"/>
      <c r="AP117" s="715"/>
      <c r="AQ117" s="715"/>
      <c r="AR117" s="715"/>
      <c r="AS117" s="225">
        <v>1</v>
      </c>
      <c r="AT117" s="225">
        <v>2</v>
      </c>
      <c r="AU117" s="225">
        <v>3</v>
      </c>
      <c r="AV117" s="778"/>
      <c r="AY117" s="90"/>
      <c r="AZ117" s="90"/>
      <c r="BA117" s="90"/>
      <c r="BB117" s="90"/>
      <c r="BC117" s="90"/>
    </row>
    <row r="118" spans="1:55" ht="135.75" customHeight="1">
      <c r="A118" s="839"/>
      <c r="B118" s="980" t="s">
        <v>437</v>
      </c>
      <c r="C118" s="981"/>
      <c r="D118" s="254" t="s">
        <v>25</v>
      </c>
      <c r="E118" s="685" t="s">
        <v>583</v>
      </c>
      <c r="F118" s="686"/>
      <c r="G118" s="686"/>
      <c r="H118" s="686"/>
      <c r="I118" s="687"/>
      <c r="J118" s="685" t="s">
        <v>584</v>
      </c>
      <c r="K118" s="686"/>
      <c r="L118" s="686"/>
      <c r="M118" s="686"/>
      <c r="N118" s="687"/>
      <c r="O118" s="229" t="s">
        <v>585</v>
      </c>
      <c r="P118" s="194" t="s">
        <v>586</v>
      </c>
      <c r="Q118" s="193"/>
      <c r="R118" s="260">
        <v>0.34</v>
      </c>
      <c r="S118" s="259">
        <v>0.34</v>
      </c>
      <c r="T118" s="258">
        <v>0.33</v>
      </c>
      <c r="U118" s="403"/>
      <c r="V118" s="258">
        <v>0.33</v>
      </c>
      <c r="W118" s="403"/>
      <c r="X118" s="222" t="s">
        <v>265</v>
      </c>
      <c r="Y118" s="222"/>
      <c r="Z118" s="222"/>
      <c r="AA118" s="609" t="s">
        <v>1580</v>
      </c>
      <c r="AB118" s="611"/>
      <c r="AC118" s="609" t="s">
        <v>1582</v>
      </c>
      <c r="AD118" s="610"/>
      <c r="AE118" s="610"/>
      <c r="AF118" s="611"/>
      <c r="AG118" s="612" t="s">
        <v>1639</v>
      </c>
      <c r="AH118" s="612"/>
      <c r="AI118" s="612"/>
      <c r="AJ118" s="612"/>
      <c r="AK118" s="613"/>
      <c r="AL118" s="197"/>
      <c r="AM118" s="260">
        <v>0.34</v>
      </c>
      <c r="AN118" s="259">
        <v>0.34</v>
      </c>
      <c r="AO118" s="258">
        <v>0.33</v>
      </c>
      <c r="AP118" s="403"/>
      <c r="AQ118" s="258">
        <v>0.33</v>
      </c>
      <c r="AR118" s="403"/>
      <c r="AS118" s="222" t="s">
        <v>265</v>
      </c>
      <c r="AT118" s="222"/>
      <c r="AU118" s="222"/>
      <c r="AV118" s="425" t="s">
        <v>1626</v>
      </c>
      <c r="AY118" s="90"/>
      <c r="AZ118" s="90"/>
      <c r="BA118" s="90"/>
      <c r="BB118" s="90"/>
      <c r="BC118" s="90"/>
    </row>
    <row r="119" spans="1:55" ht="177.75" customHeight="1">
      <c r="A119" s="839"/>
      <c r="B119" s="697" t="s">
        <v>438</v>
      </c>
      <c r="C119" s="698"/>
      <c r="D119" s="254" t="s">
        <v>130</v>
      </c>
      <c r="E119" s="685" t="s">
        <v>587</v>
      </c>
      <c r="F119" s="686"/>
      <c r="G119" s="686"/>
      <c r="H119" s="686"/>
      <c r="I119" s="687"/>
      <c r="J119" s="685" t="s">
        <v>588</v>
      </c>
      <c r="K119" s="686"/>
      <c r="L119" s="686"/>
      <c r="M119" s="686"/>
      <c r="N119" s="687"/>
      <c r="O119" s="229" t="s">
        <v>794</v>
      </c>
      <c r="P119" s="194" t="s">
        <v>586</v>
      </c>
      <c r="Q119" s="193"/>
      <c r="R119" s="257">
        <v>0.34</v>
      </c>
      <c r="S119" s="259">
        <v>0.34</v>
      </c>
      <c r="T119" s="258">
        <v>0.33</v>
      </c>
      <c r="U119" s="403"/>
      <c r="V119" s="258">
        <v>0.33</v>
      </c>
      <c r="W119" s="403"/>
      <c r="X119" s="222" t="s">
        <v>265</v>
      </c>
      <c r="Y119" s="222"/>
      <c r="Z119" s="222"/>
      <c r="AA119" s="609" t="s">
        <v>1581</v>
      </c>
      <c r="AB119" s="611"/>
      <c r="AC119" s="609" t="s">
        <v>1583</v>
      </c>
      <c r="AD119" s="610"/>
      <c r="AE119" s="610"/>
      <c r="AF119" s="611"/>
      <c r="AG119" s="612" t="s">
        <v>1639</v>
      </c>
      <c r="AH119" s="612"/>
      <c r="AI119" s="612"/>
      <c r="AJ119" s="612"/>
      <c r="AK119" s="613"/>
      <c r="AL119" s="197"/>
      <c r="AM119" s="257">
        <v>0.34</v>
      </c>
      <c r="AN119" s="259">
        <v>0.34</v>
      </c>
      <c r="AO119" s="258">
        <v>0.33</v>
      </c>
      <c r="AP119" s="403"/>
      <c r="AQ119" s="258">
        <v>0.33</v>
      </c>
      <c r="AR119" s="403"/>
      <c r="AS119" s="222" t="s">
        <v>265</v>
      </c>
      <c r="AT119" s="222"/>
      <c r="AU119" s="222"/>
      <c r="AV119" s="425" t="s">
        <v>1626</v>
      </c>
    </row>
    <row r="120" spans="1:55" ht="99.75" customHeight="1">
      <c r="A120" s="839"/>
      <c r="B120" s="697"/>
      <c r="C120" s="698"/>
      <c r="D120" s="254" t="s">
        <v>31</v>
      </c>
      <c r="E120" s="685" t="s">
        <v>589</v>
      </c>
      <c r="F120" s="686"/>
      <c r="G120" s="686"/>
      <c r="H120" s="686"/>
      <c r="I120" s="687"/>
      <c r="J120" s="685" t="s">
        <v>590</v>
      </c>
      <c r="K120" s="686"/>
      <c r="L120" s="686"/>
      <c r="M120" s="686"/>
      <c r="N120" s="687"/>
      <c r="O120" s="229" t="s">
        <v>526</v>
      </c>
      <c r="P120" s="194" t="s">
        <v>29</v>
      </c>
      <c r="Q120" s="193"/>
      <c r="R120" s="257">
        <v>0.34</v>
      </c>
      <c r="S120" s="259">
        <v>0.34</v>
      </c>
      <c r="T120" s="258">
        <v>0.33</v>
      </c>
      <c r="U120" s="403"/>
      <c r="V120" s="258">
        <v>0.33</v>
      </c>
      <c r="W120" s="403"/>
      <c r="X120" s="223" t="s">
        <v>265</v>
      </c>
      <c r="Y120" s="223"/>
      <c r="Z120" s="223"/>
      <c r="AA120" s="609" t="s">
        <v>1799</v>
      </c>
      <c r="AB120" s="611"/>
      <c r="AC120" s="725" t="s">
        <v>1584</v>
      </c>
      <c r="AD120" s="780"/>
      <c r="AE120" s="780"/>
      <c r="AF120" s="726"/>
      <c r="AG120" s="612" t="s">
        <v>1639</v>
      </c>
      <c r="AH120" s="612"/>
      <c r="AI120" s="612"/>
      <c r="AJ120" s="612"/>
      <c r="AK120" s="613"/>
      <c r="AL120" s="197"/>
      <c r="AM120" s="257">
        <v>0.34</v>
      </c>
      <c r="AN120" s="259">
        <v>0.34</v>
      </c>
      <c r="AO120" s="258">
        <v>0.33</v>
      </c>
      <c r="AP120" s="403"/>
      <c r="AQ120" s="258">
        <v>0.33</v>
      </c>
      <c r="AR120" s="403"/>
      <c r="AS120" s="223" t="s">
        <v>265</v>
      </c>
      <c r="AT120" s="223"/>
      <c r="AU120" s="223"/>
      <c r="AV120" s="425" t="s">
        <v>1626</v>
      </c>
    </row>
    <row r="121" spans="1:55" ht="43.5" customHeight="1">
      <c r="A121" s="839"/>
      <c r="B121" s="697"/>
      <c r="C121" s="698"/>
      <c r="D121" s="254" t="s">
        <v>136</v>
      </c>
      <c r="E121" s="685" t="s">
        <v>591</v>
      </c>
      <c r="F121" s="686"/>
      <c r="G121" s="686"/>
      <c r="H121" s="686"/>
      <c r="I121" s="687"/>
      <c r="J121" s="685" t="s">
        <v>592</v>
      </c>
      <c r="K121" s="686"/>
      <c r="L121" s="686"/>
      <c r="M121" s="686"/>
      <c r="N121" s="687"/>
      <c r="O121" s="229" t="s">
        <v>526</v>
      </c>
      <c r="P121" s="194" t="s">
        <v>323</v>
      </c>
      <c r="Q121" s="193"/>
      <c r="R121" s="584">
        <v>1</v>
      </c>
      <c r="S121" s="585"/>
      <c r="T121" s="585"/>
      <c r="U121" s="672"/>
      <c r="V121" s="672"/>
      <c r="W121" s="672"/>
      <c r="X121" s="222"/>
      <c r="Y121" s="222"/>
      <c r="Z121" s="222"/>
      <c r="AA121" s="578" t="s">
        <v>1523</v>
      </c>
      <c r="AB121" s="579"/>
      <c r="AC121" s="579"/>
      <c r="AD121" s="579"/>
      <c r="AE121" s="579"/>
      <c r="AF121" s="579"/>
      <c r="AG121" s="579"/>
      <c r="AH121" s="579"/>
      <c r="AI121" s="579"/>
      <c r="AJ121" s="579"/>
      <c r="AK121" s="580"/>
      <c r="AL121" s="197"/>
      <c r="AM121" s="584">
        <v>1</v>
      </c>
      <c r="AN121" s="585"/>
      <c r="AO121" s="585"/>
      <c r="AP121" s="672"/>
      <c r="AQ121" s="672"/>
      <c r="AR121" s="672"/>
      <c r="AS121" s="222"/>
      <c r="AT121" s="222"/>
      <c r="AU121" s="222"/>
      <c r="AV121" s="437" t="s">
        <v>1523</v>
      </c>
    </row>
    <row r="122" spans="1:55" ht="62.25" customHeight="1">
      <c r="A122" s="839"/>
      <c r="B122" s="697"/>
      <c r="C122" s="698"/>
      <c r="D122" s="254" t="s">
        <v>180</v>
      </c>
      <c r="E122" s="685" t="s">
        <v>593</v>
      </c>
      <c r="F122" s="686"/>
      <c r="G122" s="686"/>
      <c r="H122" s="686"/>
      <c r="I122" s="687"/>
      <c r="J122" s="685" t="s">
        <v>594</v>
      </c>
      <c r="K122" s="686"/>
      <c r="L122" s="686"/>
      <c r="M122" s="686"/>
      <c r="N122" s="687"/>
      <c r="O122" s="229" t="s">
        <v>526</v>
      </c>
      <c r="P122" s="194" t="s">
        <v>586</v>
      </c>
      <c r="Q122" s="193"/>
      <c r="R122" s="257">
        <v>0.34</v>
      </c>
      <c r="S122" s="259">
        <v>0.34</v>
      </c>
      <c r="T122" s="258">
        <v>0.33</v>
      </c>
      <c r="U122" s="403"/>
      <c r="V122" s="258">
        <v>0.33</v>
      </c>
      <c r="W122" s="403"/>
      <c r="X122" s="222" t="s">
        <v>265</v>
      </c>
      <c r="Y122" s="222"/>
      <c r="Z122" s="222"/>
      <c r="AA122" s="597" t="s">
        <v>1585</v>
      </c>
      <c r="AB122" s="599"/>
      <c r="AC122" s="597" t="s">
        <v>1586</v>
      </c>
      <c r="AD122" s="598"/>
      <c r="AE122" s="598"/>
      <c r="AF122" s="599"/>
      <c r="AG122" s="612" t="s">
        <v>1639</v>
      </c>
      <c r="AH122" s="612"/>
      <c r="AI122" s="612"/>
      <c r="AJ122" s="612"/>
      <c r="AK122" s="613"/>
      <c r="AL122" s="197"/>
      <c r="AM122" s="257">
        <v>0.34</v>
      </c>
      <c r="AN122" s="259">
        <v>0.34</v>
      </c>
      <c r="AO122" s="258">
        <v>0.33</v>
      </c>
      <c r="AP122" s="403"/>
      <c r="AQ122" s="258">
        <v>0.33</v>
      </c>
      <c r="AR122" s="403"/>
      <c r="AS122" s="222" t="s">
        <v>265</v>
      </c>
      <c r="AT122" s="222"/>
      <c r="AU122" s="222"/>
      <c r="AV122" s="425" t="s">
        <v>1626</v>
      </c>
    </row>
    <row r="123" spans="1:55" ht="123.75" customHeight="1">
      <c r="A123" s="839"/>
      <c r="B123" s="697" t="s">
        <v>335</v>
      </c>
      <c r="C123" s="698"/>
      <c r="D123" s="254" t="s">
        <v>37</v>
      </c>
      <c r="E123" s="685" t="s">
        <v>595</v>
      </c>
      <c r="F123" s="686"/>
      <c r="G123" s="686"/>
      <c r="H123" s="686"/>
      <c r="I123" s="687"/>
      <c r="J123" s="685" t="s">
        <v>596</v>
      </c>
      <c r="K123" s="686"/>
      <c r="L123" s="686"/>
      <c r="M123" s="686"/>
      <c r="N123" s="687"/>
      <c r="O123" s="229" t="s">
        <v>526</v>
      </c>
      <c r="P123" s="194" t="s">
        <v>29</v>
      </c>
      <c r="Q123" s="193"/>
      <c r="R123" s="257">
        <v>0.34</v>
      </c>
      <c r="S123" s="259">
        <v>0.34</v>
      </c>
      <c r="T123" s="258">
        <v>0.33</v>
      </c>
      <c r="U123" s="403"/>
      <c r="V123" s="258">
        <v>0.33</v>
      </c>
      <c r="W123" s="403"/>
      <c r="X123" s="222" t="s">
        <v>265</v>
      </c>
      <c r="Y123" s="222"/>
      <c r="Z123" s="222"/>
      <c r="AA123" s="597" t="s">
        <v>1800</v>
      </c>
      <c r="AB123" s="599"/>
      <c r="AC123" s="597" t="s">
        <v>1801</v>
      </c>
      <c r="AD123" s="598"/>
      <c r="AE123" s="598"/>
      <c r="AF123" s="599"/>
      <c r="AG123" s="612" t="s">
        <v>1639</v>
      </c>
      <c r="AH123" s="612"/>
      <c r="AI123" s="612"/>
      <c r="AJ123" s="612"/>
      <c r="AK123" s="613"/>
      <c r="AL123" s="197"/>
      <c r="AM123" s="257">
        <v>0.34</v>
      </c>
      <c r="AN123" s="259">
        <v>0.34</v>
      </c>
      <c r="AO123" s="258">
        <v>0.33</v>
      </c>
      <c r="AP123" s="403"/>
      <c r="AQ123" s="258">
        <v>0.33</v>
      </c>
      <c r="AR123" s="403"/>
      <c r="AS123" s="222" t="s">
        <v>265</v>
      </c>
      <c r="AT123" s="222"/>
      <c r="AU123" s="222"/>
      <c r="AV123" s="425" t="s">
        <v>1626</v>
      </c>
    </row>
    <row r="124" spans="1:55" ht="93" customHeight="1">
      <c r="A124" s="839"/>
      <c r="B124" s="697"/>
      <c r="C124" s="698"/>
      <c r="D124" s="254" t="s">
        <v>41</v>
      </c>
      <c r="E124" s="685" t="s">
        <v>597</v>
      </c>
      <c r="F124" s="686"/>
      <c r="G124" s="686"/>
      <c r="H124" s="686"/>
      <c r="I124" s="687"/>
      <c r="J124" s="685" t="s">
        <v>598</v>
      </c>
      <c r="K124" s="686"/>
      <c r="L124" s="686"/>
      <c r="M124" s="686"/>
      <c r="N124" s="687"/>
      <c r="O124" s="229" t="s">
        <v>526</v>
      </c>
      <c r="P124" s="194" t="s">
        <v>29</v>
      </c>
      <c r="Q124" s="193"/>
      <c r="R124" s="257">
        <v>0.34</v>
      </c>
      <c r="S124" s="259">
        <v>0.34</v>
      </c>
      <c r="T124" s="258">
        <v>0.33</v>
      </c>
      <c r="U124" s="403"/>
      <c r="V124" s="258">
        <v>0.33</v>
      </c>
      <c r="W124" s="403"/>
      <c r="X124" s="223" t="s">
        <v>265</v>
      </c>
      <c r="Y124" s="223"/>
      <c r="Z124" s="223"/>
      <c r="AA124" s="833" t="s">
        <v>1802</v>
      </c>
      <c r="AB124" s="834"/>
      <c r="AC124" s="597" t="s">
        <v>1587</v>
      </c>
      <c r="AD124" s="598"/>
      <c r="AE124" s="598"/>
      <c r="AF124" s="599"/>
      <c r="AG124" s="612" t="s">
        <v>1639</v>
      </c>
      <c r="AH124" s="612"/>
      <c r="AI124" s="612"/>
      <c r="AJ124" s="612"/>
      <c r="AK124" s="613"/>
      <c r="AL124" s="197"/>
      <c r="AM124" s="257">
        <v>0.34</v>
      </c>
      <c r="AN124" s="259">
        <v>0.34</v>
      </c>
      <c r="AO124" s="258">
        <v>0.33</v>
      </c>
      <c r="AP124" s="403"/>
      <c r="AQ124" s="258">
        <v>0.33</v>
      </c>
      <c r="AR124" s="403"/>
      <c r="AS124" s="223" t="s">
        <v>265</v>
      </c>
      <c r="AT124" s="223"/>
      <c r="AU124" s="223"/>
      <c r="AV124" s="425" t="s">
        <v>1626</v>
      </c>
    </row>
    <row r="125" spans="1:55" ht="228.75" customHeight="1">
      <c r="A125" s="839"/>
      <c r="B125" s="697" t="s">
        <v>393</v>
      </c>
      <c r="C125" s="698"/>
      <c r="D125" s="254" t="s">
        <v>46</v>
      </c>
      <c r="E125" s="685" t="s">
        <v>599</v>
      </c>
      <c r="F125" s="686"/>
      <c r="G125" s="686"/>
      <c r="H125" s="686"/>
      <c r="I125" s="687"/>
      <c r="J125" s="685" t="s">
        <v>600</v>
      </c>
      <c r="K125" s="686"/>
      <c r="L125" s="686"/>
      <c r="M125" s="686"/>
      <c r="N125" s="687"/>
      <c r="O125" s="229" t="s">
        <v>526</v>
      </c>
      <c r="P125" s="194" t="s">
        <v>29</v>
      </c>
      <c r="Q125" s="193"/>
      <c r="R125" s="257">
        <v>0.34</v>
      </c>
      <c r="S125" s="259">
        <v>0.34</v>
      </c>
      <c r="T125" s="258">
        <v>0.33</v>
      </c>
      <c r="U125" s="403"/>
      <c r="V125" s="258">
        <v>0.33</v>
      </c>
      <c r="W125" s="403"/>
      <c r="X125" s="222" t="s">
        <v>265</v>
      </c>
      <c r="Y125" s="222"/>
      <c r="Z125" s="222"/>
      <c r="AA125" s="833" t="s">
        <v>1803</v>
      </c>
      <c r="AB125" s="834"/>
      <c r="AC125" s="597" t="s">
        <v>1804</v>
      </c>
      <c r="AD125" s="598"/>
      <c r="AE125" s="598"/>
      <c r="AF125" s="599"/>
      <c r="AG125" s="612" t="s">
        <v>1639</v>
      </c>
      <c r="AH125" s="612"/>
      <c r="AI125" s="612"/>
      <c r="AJ125" s="612"/>
      <c r="AK125" s="613"/>
      <c r="AL125" s="197"/>
      <c r="AM125" s="257">
        <v>0.34</v>
      </c>
      <c r="AN125" s="259">
        <v>0.34</v>
      </c>
      <c r="AO125" s="258">
        <v>0.33</v>
      </c>
      <c r="AP125" s="403"/>
      <c r="AQ125" s="258">
        <v>0.33</v>
      </c>
      <c r="AR125" s="403"/>
      <c r="AS125" s="222" t="s">
        <v>265</v>
      </c>
      <c r="AT125" s="222"/>
      <c r="AU125" s="222"/>
      <c r="AV125" s="428" t="s">
        <v>1626</v>
      </c>
    </row>
    <row r="126" spans="1:55" ht="41.25" customHeight="1">
      <c r="A126" s="839"/>
      <c r="B126" s="697"/>
      <c r="C126" s="698"/>
      <c r="D126" s="254" t="s">
        <v>49</v>
      </c>
      <c r="E126" s="685" t="s">
        <v>601</v>
      </c>
      <c r="F126" s="686"/>
      <c r="G126" s="686"/>
      <c r="H126" s="686"/>
      <c r="I126" s="687"/>
      <c r="J126" s="685" t="s">
        <v>602</v>
      </c>
      <c r="K126" s="686"/>
      <c r="L126" s="686"/>
      <c r="M126" s="686"/>
      <c r="N126" s="687"/>
      <c r="O126" s="229" t="s">
        <v>526</v>
      </c>
      <c r="P126" s="194" t="s">
        <v>323</v>
      </c>
      <c r="Q126" s="193"/>
      <c r="R126" s="584">
        <v>1</v>
      </c>
      <c r="S126" s="585"/>
      <c r="T126" s="585"/>
      <c r="U126" s="672"/>
      <c r="V126" s="672"/>
      <c r="W126" s="672"/>
      <c r="X126" s="223"/>
      <c r="Y126" s="223"/>
      <c r="Z126" s="223"/>
      <c r="AA126" s="578" t="s">
        <v>1523</v>
      </c>
      <c r="AB126" s="579"/>
      <c r="AC126" s="579"/>
      <c r="AD126" s="579"/>
      <c r="AE126" s="579"/>
      <c r="AF126" s="579"/>
      <c r="AG126" s="579"/>
      <c r="AH126" s="579"/>
      <c r="AI126" s="579"/>
      <c r="AJ126" s="579"/>
      <c r="AK126" s="580"/>
      <c r="AL126" s="197"/>
      <c r="AM126" s="584">
        <v>1</v>
      </c>
      <c r="AN126" s="585"/>
      <c r="AO126" s="585"/>
      <c r="AP126" s="672"/>
      <c r="AQ126" s="672"/>
      <c r="AR126" s="672"/>
      <c r="AS126" s="223"/>
      <c r="AT126" s="223"/>
      <c r="AU126" s="223"/>
      <c r="AV126" s="437" t="s">
        <v>1523</v>
      </c>
    </row>
    <row r="127" spans="1:55" ht="45" customHeight="1">
      <c r="A127" s="839"/>
      <c r="B127" s="697" t="s">
        <v>394</v>
      </c>
      <c r="C127" s="698"/>
      <c r="D127" s="254" t="s">
        <v>53</v>
      </c>
      <c r="E127" s="685" t="s">
        <v>604</v>
      </c>
      <c r="F127" s="686"/>
      <c r="G127" s="686"/>
      <c r="H127" s="686"/>
      <c r="I127" s="687"/>
      <c r="J127" s="685" t="s">
        <v>616</v>
      </c>
      <c r="K127" s="686"/>
      <c r="L127" s="686"/>
      <c r="M127" s="686"/>
      <c r="N127" s="687"/>
      <c r="O127" s="229" t="s">
        <v>526</v>
      </c>
      <c r="P127" s="194" t="s">
        <v>194</v>
      </c>
      <c r="Q127" s="193"/>
      <c r="R127" s="584">
        <v>1</v>
      </c>
      <c r="S127" s="585"/>
      <c r="T127" s="585"/>
      <c r="U127" s="672"/>
      <c r="V127" s="672"/>
      <c r="W127" s="672"/>
      <c r="X127" s="223"/>
      <c r="Y127" s="223"/>
      <c r="Z127" s="223"/>
      <c r="AA127" s="578" t="s">
        <v>1523</v>
      </c>
      <c r="AB127" s="579"/>
      <c r="AC127" s="579"/>
      <c r="AD127" s="579"/>
      <c r="AE127" s="579"/>
      <c r="AF127" s="579"/>
      <c r="AG127" s="579"/>
      <c r="AH127" s="579"/>
      <c r="AI127" s="579"/>
      <c r="AJ127" s="579"/>
      <c r="AK127" s="580"/>
      <c r="AL127" s="197"/>
      <c r="AM127" s="584">
        <v>1</v>
      </c>
      <c r="AN127" s="585"/>
      <c r="AO127" s="585"/>
      <c r="AP127" s="672"/>
      <c r="AQ127" s="672"/>
      <c r="AR127" s="672"/>
      <c r="AS127" s="223"/>
      <c r="AT127" s="223"/>
      <c r="AU127" s="223"/>
      <c r="AV127" s="437" t="s">
        <v>1523</v>
      </c>
    </row>
    <row r="128" spans="1:55" ht="273.75" customHeight="1">
      <c r="A128" s="839"/>
      <c r="B128" s="697"/>
      <c r="C128" s="698"/>
      <c r="D128" s="254" t="s">
        <v>202</v>
      </c>
      <c r="E128" s="685" t="s">
        <v>605</v>
      </c>
      <c r="F128" s="686"/>
      <c r="G128" s="686"/>
      <c r="H128" s="686"/>
      <c r="I128" s="687"/>
      <c r="J128" s="685" t="s">
        <v>606</v>
      </c>
      <c r="K128" s="686"/>
      <c r="L128" s="686"/>
      <c r="M128" s="686"/>
      <c r="N128" s="687"/>
      <c r="O128" s="229" t="s">
        <v>526</v>
      </c>
      <c r="P128" s="194" t="s">
        <v>29</v>
      </c>
      <c r="Q128" s="193"/>
      <c r="R128" s="257">
        <v>0.34</v>
      </c>
      <c r="S128" s="259">
        <v>0.34</v>
      </c>
      <c r="T128" s="258">
        <v>0.33</v>
      </c>
      <c r="U128" s="403"/>
      <c r="V128" s="258">
        <v>0.33</v>
      </c>
      <c r="W128" s="403"/>
      <c r="X128" s="222" t="s">
        <v>265</v>
      </c>
      <c r="Y128" s="222"/>
      <c r="Z128" s="222"/>
      <c r="AA128" s="833" t="s">
        <v>1805</v>
      </c>
      <c r="AB128" s="834"/>
      <c r="AC128" s="597" t="s">
        <v>1588</v>
      </c>
      <c r="AD128" s="598"/>
      <c r="AE128" s="598"/>
      <c r="AF128" s="599"/>
      <c r="AG128" s="612" t="s">
        <v>1639</v>
      </c>
      <c r="AH128" s="612"/>
      <c r="AI128" s="612"/>
      <c r="AJ128" s="612"/>
      <c r="AK128" s="613"/>
      <c r="AL128" s="197"/>
      <c r="AM128" s="257">
        <v>0.34</v>
      </c>
      <c r="AN128" s="259">
        <v>0.34</v>
      </c>
      <c r="AO128" s="258">
        <v>0.33</v>
      </c>
      <c r="AP128" s="403"/>
      <c r="AQ128" s="258">
        <v>0.33</v>
      </c>
      <c r="AR128" s="403"/>
      <c r="AS128" s="222" t="s">
        <v>265</v>
      </c>
      <c r="AT128" s="222"/>
      <c r="AU128" s="222"/>
      <c r="AV128" s="438" t="s">
        <v>1635</v>
      </c>
    </row>
    <row r="129" spans="1:51" ht="271.5" customHeight="1">
      <c r="A129" s="839"/>
      <c r="B129" s="697"/>
      <c r="C129" s="698"/>
      <c r="D129" s="254" t="s">
        <v>205</v>
      </c>
      <c r="E129" s="685" t="s">
        <v>607</v>
      </c>
      <c r="F129" s="686"/>
      <c r="G129" s="686"/>
      <c r="H129" s="686"/>
      <c r="I129" s="687"/>
      <c r="J129" s="685" t="s">
        <v>608</v>
      </c>
      <c r="K129" s="686"/>
      <c r="L129" s="686"/>
      <c r="M129" s="686"/>
      <c r="N129" s="687"/>
      <c r="O129" s="229" t="s">
        <v>526</v>
      </c>
      <c r="P129" s="194" t="s">
        <v>29</v>
      </c>
      <c r="Q129" s="193"/>
      <c r="R129" s="257">
        <v>0.34</v>
      </c>
      <c r="S129" s="259">
        <v>0.34</v>
      </c>
      <c r="T129" s="258">
        <v>0.33</v>
      </c>
      <c r="U129" s="403"/>
      <c r="V129" s="258">
        <v>0.33</v>
      </c>
      <c r="W129" s="403"/>
      <c r="X129" s="222" t="s">
        <v>265</v>
      </c>
      <c r="Y129" s="222"/>
      <c r="Z129" s="222"/>
      <c r="AA129" s="833" t="s">
        <v>1806</v>
      </c>
      <c r="AB129" s="834"/>
      <c r="AC129" s="597" t="s">
        <v>1589</v>
      </c>
      <c r="AD129" s="598"/>
      <c r="AE129" s="598"/>
      <c r="AF129" s="599"/>
      <c r="AG129" s="612" t="s">
        <v>1639</v>
      </c>
      <c r="AH129" s="612"/>
      <c r="AI129" s="612"/>
      <c r="AJ129" s="612"/>
      <c r="AK129" s="613"/>
      <c r="AL129" s="197"/>
      <c r="AM129" s="257">
        <v>0.34</v>
      </c>
      <c r="AN129" s="259">
        <v>0.34</v>
      </c>
      <c r="AO129" s="258">
        <v>0.33</v>
      </c>
      <c r="AP129" s="403"/>
      <c r="AQ129" s="258">
        <v>0.33</v>
      </c>
      <c r="AR129" s="403"/>
      <c r="AS129" s="222" t="s">
        <v>265</v>
      </c>
      <c r="AT129" s="222"/>
      <c r="AU129" s="222"/>
      <c r="AV129" s="439" t="s">
        <v>1636</v>
      </c>
    </row>
    <row r="130" spans="1:51" ht="117" customHeight="1">
      <c r="A130" s="839"/>
      <c r="B130" s="697"/>
      <c r="C130" s="698"/>
      <c r="D130" s="254" t="s">
        <v>208</v>
      </c>
      <c r="E130" s="685" t="s">
        <v>609</v>
      </c>
      <c r="F130" s="686"/>
      <c r="G130" s="686"/>
      <c r="H130" s="686"/>
      <c r="I130" s="687"/>
      <c r="J130" s="685" t="s">
        <v>610</v>
      </c>
      <c r="K130" s="686"/>
      <c r="L130" s="686"/>
      <c r="M130" s="686"/>
      <c r="N130" s="687"/>
      <c r="O130" s="229" t="s">
        <v>526</v>
      </c>
      <c r="P130" s="194" t="s">
        <v>29</v>
      </c>
      <c r="Q130" s="193"/>
      <c r="R130" s="257">
        <v>0.34</v>
      </c>
      <c r="S130" s="259">
        <v>0.34</v>
      </c>
      <c r="T130" s="258">
        <v>0.33</v>
      </c>
      <c r="U130" s="403"/>
      <c r="V130" s="258">
        <v>0.33</v>
      </c>
      <c r="W130" s="403"/>
      <c r="X130" s="223" t="s">
        <v>265</v>
      </c>
      <c r="Y130" s="223"/>
      <c r="Z130" s="223"/>
      <c r="AA130" s="833" t="s">
        <v>1807</v>
      </c>
      <c r="AB130" s="834"/>
      <c r="AC130" s="597" t="s">
        <v>1590</v>
      </c>
      <c r="AD130" s="598"/>
      <c r="AE130" s="598"/>
      <c r="AF130" s="599"/>
      <c r="AG130" s="612" t="s">
        <v>1639</v>
      </c>
      <c r="AH130" s="612"/>
      <c r="AI130" s="612"/>
      <c r="AJ130" s="612"/>
      <c r="AK130" s="613"/>
      <c r="AL130" s="197"/>
      <c r="AM130" s="257">
        <v>0.34</v>
      </c>
      <c r="AN130" s="259">
        <v>0.34</v>
      </c>
      <c r="AO130" s="258">
        <v>0.33</v>
      </c>
      <c r="AP130" s="403"/>
      <c r="AQ130" s="258">
        <v>0.33</v>
      </c>
      <c r="AR130" s="403"/>
      <c r="AS130" s="223" t="s">
        <v>265</v>
      </c>
      <c r="AT130" s="223"/>
      <c r="AU130" s="223"/>
      <c r="AV130" s="425" t="s">
        <v>1626</v>
      </c>
    </row>
    <row r="131" spans="1:51" ht="54" customHeight="1">
      <c r="A131" s="839"/>
      <c r="B131" s="697"/>
      <c r="C131" s="698"/>
      <c r="D131" s="254" t="s">
        <v>332</v>
      </c>
      <c r="E131" s="685" t="s">
        <v>611</v>
      </c>
      <c r="F131" s="686"/>
      <c r="G131" s="686"/>
      <c r="H131" s="686"/>
      <c r="I131" s="687"/>
      <c r="J131" s="685" t="s">
        <v>612</v>
      </c>
      <c r="K131" s="686"/>
      <c r="L131" s="686"/>
      <c r="M131" s="686"/>
      <c r="N131" s="687"/>
      <c r="O131" s="229" t="s">
        <v>526</v>
      </c>
      <c r="P131" s="194" t="s">
        <v>194</v>
      </c>
      <c r="Q131" s="193"/>
      <c r="R131" s="584">
        <v>1</v>
      </c>
      <c r="S131" s="585"/>
      <c r="T131" s="585"/>
      <c r="U131" s="672"/>
      <c r="V131" s="672"/>
      <c r="W131" s="672"/>
      <c r="X131" s="223"/>
      <c r="Y131" s="223"/>
      <c r="Z131" s="223"/>
      <c r="AA131" s="578" t="s">
        <v>1523</v>
      </c>
      <c r="AB131" s="579"/>
      <c r="AC131" s="579"/>
      <c r="AD131" s="579"/>
      <c r="AE131" s="579"/>
      <c r="AF131" s="579"/>
      <c r="AG131" s="579"/>
      <c r="AH131" s="579"/>
      <c r="AI131" s="579"/>
      <c r="AJ131" s="579"/>
      <c r="AK131" s="580"/>
      <c r="AL131" s="197"/>
      <c r="AM131" s="584">
        <v>1</v>
      </c>
      <c r="AN131" s="585"/>
      <c r="AO131" s="585"/>
      <c r="AP131" s="672"/>
      <c r="AQ131" s="672"/>
      <c r="AR131" s="672"/>
      <c r="AS131" s="223"/>
      <c r="AT131" s="223"/>
      <c r="AU131" s="223"/>
      <c r="AV131" s="437" t="s">
        <v>1523</v>
      </c>
    </row>
    <row r="132" spans="1:51" ht="42" customHeight="1">
      <c r="A132" s="839"/>
      <c r="B132" s="697"/>
      <c r="C132" s="698"/>
      <c r="D132" s="254" t="s">
        <v>603</v>
      </c>
      <c r="E132" s="685" t="s">
        <v>1808</v>
      </c>
      <c r="F132" s="686"/>
      <c r="G132" s="686"/>
      <c r="H132" s="686"/>
      <c r="I132" s="687"/>
      <c r="J132" s="685" t="s">
        <v>613</v>
      </c>
      <c r="K132" s="686"/>
      <c r="L132" s="686"/>
      <c r="M132" s="686"/>
      <c r="N132" s="687"/>
      <c r="O132" s="229" t="s">
        <v>526</v>
      </c>
      <c r="P132" s="194" t="s">
        <v>194</v>
      </c>
      <c r="Q132" s="193"/>
      <c r="R132" s="584">
        <v>1</v>
      </c>
      <c r="S132" s="585"/>
      <c r="T132" s="585"/>
      <c r="U132" s="672"/>
      <c r="V132" s="672"/>
      <c r="W132" s="672"/>
      <c r="X132" s="222"/>
      <c r="Y132" s="222"/>
      <c r="Z132" s="222"/>
      <c r="AA132" s="578" t="s">
        <v>1523</v>
      </c>
      <c r="AB132" s="579"/>
      <c r="AC132" s="579"/>
      <c r="AD132" s="579"/>
      <c r="AE132" s="579"/>
      <c r="AF132" s="579"/>
      <c r="AG132" s="579"/>
      <c r="AH132" s="579"/>
      <c r="AI132" s="579"/>
      <c r="AJ132" s="579"/>
      <c r="AK132" s="580"/>
      <c r="AL132" s="197"/>
      <c r="AM132" s="584">
        <v>1</v>
      </c>
      <c r="AN132" s="585"/>
      <c r="AO132" s="585"/>
      <c r="AP132" s="672"/>
      <c r="AQ132" s="672"/>
      <c r="AR132" s="672"/>
      <c r="AS132" s="222"/>
      <c r="AT132" s="222"/>
      <c r="AU132" s="222"/>
      <c r="AV132" s="437" t="s">
        <v>1523</v>
      </c>
    </row>
    <row r="133" spans="1:51" ht="83.25" customHeight="1" thickBot="1">
      <c r="A133" s="839"/>
      <c r="B133" s="772" t="s">
        <v>439</v>
      </c>
      <c r="C133" s="773"/>
      <c r="D133" s="255" t="s">
        <v>430</v>
      </c>
      <c r="E133" s="859" t="s">
        <v>614</v>
      </c>
      <c r="F133" s="860"/>
      <c r="G133" s="860"/>
      <c r="H133" s="860"/>
      <c r="I133" s="861"/>
      <c r="J133" s="859" t="s">
        <v>615</v>
      </c>
      <c r="K133" s="860"/>
      <c r="L133" s="860"/>
      <c r="M133" s="860"/>
      <c r="N133" s="861"/>
      <c r="O133" s="230" t="s">
        <v>1638</v>
      </c>
      <c r="P133" s="202" t="s">
        <v>29</v>
      </c>
      <c r="Q133" s="193"/>
      <c r="R133" s="263">
        <v>0.34</v>
      </c>
      <c r="S133" s="404">
        <v>0.34</v>
      </c>
      <c r="T133" s="264">
        <v>0.33</v>
      </c>
      <c r="U133" s="405"/>
      <c r="V133" s="264">
        <v>0.33</v>
      </c>
      <c r="W133" s="405"/>
      <c r="X133" s="224" t="s">
        <v>265</v>
      </c>
      <c r="Y133" s="224"/>
      <c r="Z133" s="224"/>
      <c r="AA133" s="833" t="s">
        <v>1810</v>
      </c>
      <c r="AB133" s="834"/>
      <c r="AC133" s="597" t="s">
        <v>1809</v>
      </c>
      <c r="AD133" s="598"/>
      <c r="AE133" s="598"/>
      <c r="AF133" s="599"/>
      <c r="AG133" s="612" t="s">
        <v>1639</v>
      </c>
      <c r="AH133" s="612"/>
      <c r="AI133" s="612"/>
      <c r="AJ133" s="612"/>
      <c r="AK133" s="613"/>
      <c r="AL133" s="197"/>
      <c r="AM133" s="263">
        <v>0.34</v>
      </c>
      <c r="AN133" s="404">
        <v>0.34</v>
      </c>
      <c r="AO133" s="264">
        <v>0.33</v>
      </c>
      <c r="AP133" s="405"/>
      <c r="AQ133" s="264">
        <v>0.33</v>
      </c>
      <c r="AR133" s="405"/>
      <c r="AS133" s="224" t="s">
        <v>265</v>
      </c>
      <c r="AT133" s="224"/>
      <c r="AU133" s="224"/>
      <c r="AV133" s="425" t="s">
        <v>1626</v>
      </c>
    </row>
    <row r="134" spans="1:51" ht="15" customHeight="1" thickBot="1">
      <c r="A134" s="839"/>
      <c r="B134" s="93"/>
      <c r="AA134" s="407"/>
      <c r="AB134" s="408"/>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row>
    <row r="135" spans="1:51" ht="111" customHeight="1" thickBot="1">
      <c r="A135" s="839"/>
      <c r="B135" s="760">
        <v>4</v>
      </c>
      <c r="C135" s="761"/>
      <c r="D135" s="874" t="s">
        <v>330</v>
      </c>
      <c r="E135" s="874"/>
      <c r="F135" s="874"/>
      <c r="G135" s="874"/>
      <c r="H135" s="874"/>
      <c r="I135" s="874"/>
      <c r="J135" s="874"/>
      <c r="K135" s="874"/>
      <c r="L135" s="874"/>
      <c r="M135" s="874"/>
      <c r="N135" s="874"/>
      <c r="O135" s="874"/>
      <c r="P135" s="875"/>
      <c r="Q135" s="91"/>
      <c r="R135" s="835" t="s">
        <v>267</v>
      </c>
      <c r="S135" s="836"/>
      <c r="T135" s="836"/>
      <c r="U135" s="836"/>
      <c r="V135" s="836"/>
      <c r="W135" s="836"/>
      <c r="X135" s="836"/>
      <c r="Y135" s="836"/>
      <c r="Z135" s="836"/>
      <c r="AA135" s="836"/>
      <c r="AB135" s="836"/>
      <c r="AC135" s="836"/>
      <c r="AD135" s="836"/>
      <c r="AE135" s="836"/>
      <c r="AF135" s="836"/>
      <c r="AG135" s="836"/>
      <c r="AH135" s="836"/>
      <c r="AI135" s="836"/>
      <c r="AJ135" s="836"/>
      <c r="AK135" s="837"/>
      <c r="AL135" s="94"/>
      <c r="AM135" s="94"/>
      <c r="AN135" s="91"/>
      <c r="AO135" s="94"/>
      <c r="AP135" s="94"/>
      <c r="AQ135" s="94"/>
      <c r="AR135" s="94"/>
      <c r="AS135" s="94"/>
      <c r="AT135" s="94"/>
      <c r="AU135" s="94"/>
      <c r="AV135" s="90"/>
      <c r="AW135" s="90"/>
      <c r="AX135" s="90"/>
    </row>
    <row r="136" spans="1:51" ht="49.5" customHeight="1">
      <c r="A136" s="839"/>
      <c r="B136" s="762" t="s">
        <v>313</v>
      </c>
      <c r="C136" s="763"/>
      <c r="D136" s="738" t="s">
        <v>730</v>
      </c>
      <c r="E136" s="738"/>
      <c r="F136" s="738"/>
      <c r="G136" s="738"/>
      <c r="H136" s="738"/>
      <c r="I136" s="738"/>
      <c r="J136" s="738"/>
      <c r="K136" s="738"/>
      <c r="L136" s="738"/>
      <c r="M136" s="738"/>
      <c r="N136" s="738"/>
      <c r="O136" s="738"/>
      <c r="P136" s="739"/>
      <c r="Q136" s="91"/>
      <c r="R136" s="811" t="s">
        <v>442</v>
      </c>
      <c r="S136" s="812"/>
      <c r="T136" s="812"/>
      <c r="U136" s="812"/>
      <c r="V136" s="813"/>
      <c r="W136" s="817" t="s">
        <v>287</v>
      </c>
      <c r="X136" s="817"/>
      <c r="Y136" s="817"/>
      <c r="Z136" s="817"/>
      <c r="AA136" s="817"/>
      <c r="AB136" s="409" t="s">
        <v>285</v>
      </c>
      <c r="AC136" s="822" t="s">
        <v>1640</v>
      </c>
      <c r="AD136" s="822"/>
      <c r="AE136" s="822"/>
      <c r="AF136" s="822"/>
      <c r="AG136" s="822"/>
      <c r="AH136" s="822"/>
      <c r="AI136" s="822"/>
      <c r="AJ136" s="822"/>
      <c r="AK136" s="823"/>
      <c r="AL136" s="190"/>
      <c r="AM136" s="91"/>
      <c r="AN136" s="91"/>
      <c r="AO136" s="94"/>
      <c r="AP136" s="94"/>
      <c r="AQ136" s="94"/>
      <c r="AR136" s="94"/>
      <c r="AS136" s="94"/>
      <c r="AT136" s="94"/>
      <c r="AU136" s="94"/>
      <c r="AV136" s="90"/>
      <c r="AW136" s="90"/>
      <c r="AX136" s="90"/>
    </row>
    <row r="137" spans="1:51" ht="32.25" customHeight="1">
      <c r="A137" s="839"/>
      <c r="B137" s="762" t="s">
        <v>326</v>
      </c>
      <c r="C137" s="763"/>
      <c r="D137" s="953" t="s">
        <v>310</v>
      </c>
      <c r="E137" s="953"/>
      <c r="F137" s="953"/>
      <c r="G137" s="953"/>
      <c r="H137" s="953"/>
      <c r="I137" s="953"/>
      <c r="J137" s="953"/>
      <c r="K137" s="953"/>
      <c r="L137" s="953"/>
      <c r="M137" s="953"/>
      <c r="N137" s="953"/>
      <c r="O137" s="953"/>
      <c r="P137" s="954"/>
      <c r="Q137" s="91"/>
      <c r="R137" s="811"/>
      <c r="S137" s="812"/>
      <c r="T137" s="812"/>
      <c r="U137" s="812"/>
      <c r="V137" s="813"/>
      <c r="W137" s="818" t="s">
        <v>284</v>
      </c>
      <c r="X137" s="818"/>
      <c r="Y137" s="818"/>
      <c r="Z137" s="818"/>
      <c r="AA137" s="818"/>
      <c r="AB137" s="410" t="s">
        <v>285</v>
      </c>
      <c r="AC137" s="824" t="s">
        <v>286</v>
      </c>
      <c r="AD137" s="824"/>
      <c r="AE137" s="824"/>
      <c r="AF137" s="824"/>
      <c r="AG137" s="824"/>
      <c r="AH137" s="824"/>
      <c r="AI137" s="824"/>
      <c r="AJ137" s="824"/>
      <c r="AK137" s="825"/>
      <c r="AL137" s="190"/>
      <c r="AM137" s="91"/>
      <c r="AN137" s="91"/>
      <c r="AO137" s="94"/>
      <c r="AP137" s="94"/>
      <c r="AQ137" s="94"/>
      <c r="AR137" s="94"/>
      <c r="AS137" s="94"/>
      <c r="AT137" s="94"/>
      <c r="AU137" s="94"/>
      <c r="AV137" s="90"/>
      <c r="AW137" s="90"/>
      <c r="AX137" s="90"/>
    </row>
    <row r="138" spans="1:51" ht="32.25" customHeight="1">
      <c r="A138" s="839"/>
      <c r="B138" s="970" t="s">
        <v>1641</v>
      </c>
      <c r="C138" s="971"/>
      <c r="D138" s="974" t="s">
        <v>331</v>
      </c>
      <c r="E138" s="975"/>
      <c r="F138" s="975"/>
      <c r="G138" s="975"/>
      <c r="H138" s="975"/>
      <c r="I138" s="975"/>
      <c r="J138" s="975"/>
      <c r="K138" s="975"/>
      <c r="L138" s="975"/>
      <c r="M138" s="975"/>
      <c r="N138" s="975"/>
      <c r="O138" s="975"/>
      <c r="P138" s="976"/>
      <c r="Q138" s="91"/>
      <c r="R138" s="811"/>
      <c r="S138" s="812"/>
      <c r="T138" s="812"/>
      <c r="U138" s="812"/>
      <c r="V138" s="813"/>
      <c r="W138" s="819" t="s">
        <v>345</v>
      </c>
      <c r="X138" s="819"/>
      <c r="Y138" s="819"/>
      <c r="Z138" s="819"/>
      <c r="AA138" s="819"/>
      <c r="AB138" s="410" t="s">
        <v>282</v>
      </c>
      <c r="AC138" s="826" t="s">
        <v>283</v>
      </c>
      <c r="AD138" s="826"/>
      <c r="AE138" s="826"/>
      <c r="AF138" s="826"/>
      <c r="AG138" s="826"/>
      <c r="AH138" s="826"/>
      <c r="AI138" s="826"/>
      <c r="AJ138" s="826"/>
      <c r="AK138" s="827"/>
      <c r="AL138" s="191"/>
      <c r="AM138" s="91"/>
      <c r="AN138" s="91"/>
      <c r="AO138" s="95"/>
      <c r="AP138" s="95"/>
      <c r="AQ138" s="95"/>
      <c r="AR138" s="95"/>
      <c r="AS138" s="95"/>
      <c r="AT138" s="95"/>
      <c r="AU138" s="95"/>
      <c r="AV138" s="90"/>
      <c r="AW138" s="90"/>
      <c r="AX138" s="90"/>
    </row>
    <row r="139" spans="1:51" ht="32.25" customHeight="1">
      <c r="A139" s="839"/>
      <c r="B139" s="972"/>
      <c r="C139" s="973"/>
      <c r="D139" s="977"/>
      <c r="E139" s="978"/>
      <c r="F139" s="978"/>
      <c r="G139" s="978"/>
      <c r="H139" s="978"/>
      <c r="I139" s="978"/>
      <c r="J139" s="978"/>
      <c r="K139" s="978"/>
      <c r="L139" s="978"/>
      <c r="M139" s="978"/>
      <c r="N139" s="978"/>
      <c r="O139" s="978"/>
      <c r="P139" s="979"/>
      <c r="Q139" s="93"/>
      <c r="R139" s="811"/>
      <c r="S139" s="812"/>
      <c r="T139" s="812"/>
      <c r="U139" s="812"/>
      <c r="V139" s="813"/>
      <c r="W139" s="820" t="s">
        <v>346</v>
      </c>
      <c r="X139" s="821"/>
      <c r="Y139" s="821"/>
      <c r="Z139" s="821"/>
      <c r="AA139" s="821"/>
      <c r="AB139" s="410" t="s">
        <v>285</v>
      </c>
      <c r="AC139" s="828" t="s">
        <v>348</v>
      </c>
      <c r="AD139" s="828"/>
      <c r="AE139" s="828"/>
      <c r="AF139" s="828"/>
      <c r="AG139" s="828"/>
      <c r="AH139" s="828"/>
      <c r="AI139" s="828"/>
      <c r="AJ139" s="828"/>
      <c r="AK139" s="829"/>
      <c r="AL139" s="191"/>
    </row>
    <row r="140" spans="1:51" ht="32.25" customHeight="1">
      <c r="A140" s="839"/>
      <c r="B140" s="1058" t="s">
        <v>159</v>
      </c>
      <c r="C140" s="1059"/>
      <c r="D140" s="964" t="s">
        <v>622</v>
      </c>
      <c r="E140" s="965"/>
      <c r="F140" s="965"/>
      <c r="G140" s="965"/>
      <c r="H140" s="965"/>
      <c r="I140" s="965"/>
      <c r="J140" s="965"/>
      <c r="K140" s="965"/>
      <c r="L140" s="965"/>
      <c r="M140" s="965"/>
      <c r="N140" s="965"/>
      <c r="O140" s="965"/>
      <c r="P140" s="966"/>
      <c r="Q140" s="746"/>
      <c r="R140" s="811"/>
      <c r="S140" s="812"/>
      <c r="T140" s="812"/>
      <c r="U140" s="812"/>
      <c r="V140" s="813"/>
      <c r="W140" s="1005" t="s">
        <v>347</v>
      </c>
      <c r="X140" s="1005"/>
      <c r="Y140" s="1005"/>
      <c r="Z140" s="1005"/>
      <c r="AA140" s="1005"/>
      <c r="AB140" s="410" t="s">
        <v>285</v>
      </c>
      <c r="AC140" s="824" t="s">
        <v>349</v>
      </c>
      <c r="AD140" s="824"/>
      <c r="AE140" s="824"/>
      <c r="AF140" s="824"/>
      <c r="AG140" s="824"/>
      <c r="AH140" s="824"/>
      <c r="AI140" s="824"/>
      <c r="AJ140" s="824"/>
      <c r="AK140" s="825"/>
      <c r="AL140" s="189"/>
      <c r="AM140" s="90"/>
      <c r="AN140" s="90"/>
      <c r="AO140" s="90"/>
      <c r="AP140" s="90"/>
      <c r="AQ140" s="90"/>
      <c r="AR140" s="90"/>
      <c r="AS140" s="90"/>
      <c r="AT140" s="90"/>
      <c r="AU140" s="90"/>
      <c r="AV140" s="90"/>
      <c r="AW140" s="90"/>
      <c r="AX140" s="90"/>
      <c r="AY140" s="90"/>
    </row>
    <row r="141" spans="1:51" ht="32.25" customHeight="1">
      <c r="A141" s="839"/>
      <c r="B141" s="1074"/>
      <c r="C141" s="1075"/>
      <c r="D141" s="967"/>
      <c r="E141" s="968"/>
      <c r="F141" s="968"/>
      <c r="G141" s="968"/>
      <c r="H141" s="968"/>
      <c r="I141" s="968"/>
      <c r="J141" s="968"/>
      <c r="K141" s="968"/>
      <c r="L141" s="968"/>
      <c r="M141" s="968"/>
      <c r="N141" s="968"/>
      <c r="O141" s="968"/>
      <c r="P141" s="969"/>
      <c r="Q141" s="746"/>
      <c r="R141" s="811"/>
      <c r="S141" s="812"/>
      <c r="T141" s="812"/>
      <c r="U141" s="812"/>
      <c r="V141" s="813"/>
      <c r="W141" s="830" t="s">
        <v>350</v>
      </c>
      <c r="X141" s="831"/>
      <c r="Y141" s="831"/>
      <c r="Z141" s="831"/>
      <c r="AA141" s="832"/>
      <c r="AB141" s="410" t="s">
        <v>285</v>
      </c>
      <c r="AC141" s="1068" t="s">
        <v>351</v>
      </c>
      <c r="AD141" s="1069"/>
      <c r="AE141" s="1069"/>
      <c r="AF141" s="1069"/>
      <c r="AG141" s="1069"/>
      <c r="AH141" s="1069"/>
      <c r="AI141" s="1069"/>
      <c r="AJ141" s="1069"/>
      <c r="AK141" s="1070"/>
      <c r="AL141" s="189"/>
      <c r="AM141" s="90"/>
      <c r="AN141" s="90"/>
      <c r="AO141" s="90"/>
      <c r="AP141" s="90"/>
      <c r="AQ141" s="90"/>
      <c r="AR141" s="90"/>
      <c r="AS141" s="90"/>
      <c r="AT141" s="90"/>
      <c r="AU141" s="90"/>
      <c r="AV141" s="90"/>
      <c r="AW141" s="90"/>
      <c r="AX141" s="90"/>
      <c r="AY141" s="90"/>
    </row>
    <row r="142" spans="1:51" ht="32.25" customHeight="1">
      <c r="A142" s="839"/>
      <c r="B142" s="1056" t="s">
        <v>325</v>
      </c>
      <c r="C142" s="1057"/>
      <c r="D142" s="721" t="s">
        <v>1642</v>
      </c>
      <c r="E142" s="721"/>
      <c r="F142" s="721"/>
      <c r="G142" s="721"/>
      <c r="H142" s="721"/>
      <c r="I142" s="721"/>
      <c r="J142" s="721"/>
      <c r="K142" s="721"/>
      <c r="L142" s="721"/>
      <c r="M142" s="721"/>
      <c r="N142" s="721"/>
      <c r="O142" s="721"/>
      <c r="P142" s="722"/>
      <c r="Q142" s="746"/>
      <c r="R142" s="811"/>
      <c r="S142" s="812"/>
      <c r="T142" s="812"/>
      <c r="U142" s="812"/>
      <c r="V142" s="813"/>
      <c r="W142" s="830" t="s">
        <v>352</v>
      </c>
      <c r="X142" s="831"/>
      <c r="Y142" s="831"/>
      <c r="Z142" s="831"/>
      <c r="AA142" s="832"/>
      <c r="AB142" s="412" t="s">
        <v>641</v>
      </c>
      <c r="AC142" s="1068" t="s">
        <v>353</v>
      </c>
      <c r="AD142" s="1069"/>
      <c r="AE142" s="1069"/>
      <c r="AF142" s="1069"/>
      <c r="AG142" s="1069"/>
      <c r="AH142" s="1069"/>
      <c r="AI142" s="1069"/>
      <c r="AJ142" s="1069"/>
      <c r="AK142" s="1070"/>
      <c r="AL142" s="189"/>
      <c r="AM142" s="90"/>
      <c r="AN142" s="90"/>
      <c r="AO142" s="90"/>
      <c r="AP142" s="90"/>
      <c r="AQ142" s="90"/>
      <c r="AR142" s="90"/>
      <c r="AS142" s="90"/>
      <c r="AT142" s="90"/>
      <c r="AU142" s="90"/>
      <c r="AV142" s="90"/>
      <c r="AW142" s="90"/>
      <c r="AX142" s="90"/>
      <c r="AY142" s="90"/>
    </row>
    <row r="143" spans="1:51" ht="32.25" customHeight="1">
      <c r="A143" s="839"/>
      <c r="B143" s="1058" t="s">
        <v>443</v>
      </c>
      <c r="C143" s="1059"/>
      <c r="D143" s="964" t="s">
        <v>327</v>
      </c>
      <c r="E143" s="965"/>
      <c r="F143" s="965"/>
      <c r="G143" s="965"/>
      <c r="H143" s="965"/>
      <c r="I143" s="965"/>
      <c r="J143" s="965"/>
      <c r="K143" s="965"/>
      <c r="L143" s="965"/>
      <c r="M143" s="965"/>
      <c r="N143" s="965"/>
      <c r="O143" s="965"/>
      <c r="P143" s="966"/>
      <c r="Q143" s="746"/>
      <c r="R143" s="811"/>
      <c r="S143" s="812"/>
      <c r="T143" s="812"/>
      <c r="U143" s="812"/>
      <c r="V143" s="813"/>
      <c r="W143" s="830" t="s">
        <v>354</v>
      </c>
      <c r="X143" s="831"/>
      <c r="Y143" s="831"/>
      <c r="Z143" s="831"/>
      <c r="AA143" s="832"/>
      <c r="AB143" s="412" t="s">
        <v>285</v>
      </c>
      <c r="AC143" s="1068" t="s">
        <v>355</v>
      </c>
      <c r="AD143" s="1069"/>
      <c r="AE143" s="1069"/>
      <c r="AF143" s="1069"/>
      <c r="AG143" s="1069"/>
      <c r="AH143" s="1069"/>
      <c r="AI143" s="1069"/>
      <c r="AJ143" s="1069"/>
      <c r="AK143" s="1070"/>
      <c r="AL143" s="189"/>
      <c r="AM143" s="90"/>
      <c r="AN143" s="90"/>
      <c r="AO143" s="90"/>
      <c r="AP143" s="90"/>
      <c r="AQ143" s="90"/>
      <c r="AR143" s="90"/>
      <c r="AS143" s="90"/>
      <c r="AT143" s="90"/>
      <c r="AU143" s="90"/>
      <c r="AV143" s="90"/>
      <c r="AW143" s="90"/>
      <c r="AX143" s="90"/>
      <c r="AY143" s="90"/>
    </row>
    <row r="144" spans="1:51" ht="32.25" customHeight="1" thickBot="1">
      <c r="A144" s="839"/>
      <c r="B144" s="1060"/>
      <c r="C144" s="1061"/>
      <c r="D144" s="1071"/>
      <c r="E144" s="1072"/>
      <c r="F144" s="1072"/>
      <c r="G144" s="1072"/>
      <c r="H144" s="1072"/>
      <c r="I144" s="1072"/>
      <c r="J144" s="1072"/>
      <c r="K144" s="1072"/>
      <c r="L144" s="1072"/>
      <c r="M144" s="1072"/>
      <c r="N144" s="1072"/>
      <c r="O144" s="1072"/>
      <c r="P144" s="1073"/>
      <c r="Q144" s="746"/>
      <c r="R144" s="814"/>
      <c r="S144" s="815"/>
      <c r="T144" s="815"/>
      <c r="U144" s="815"/>
      <c r="V144" s="816"/>
      <c r="W144" s="1063" t="s">
        <v>356</v>
      </c>
      <c r="X144" s="1064"/>
      <c r="Y144" s="1064"/>
      <c r="Z144" s="1064"/>
      <c r="AA144" s="1065"/>
      <c r="AB144" s="411" t="s">
        <v>285</v>
      </c>
      <c r="AC144" s="1066" t="s">
        <v>357</v>
      </c>
      <c r="AD144" s="1066"/>
      <c r="AE144" s="1066"/>
      <c r="AF144" s="1066"/>
      <c r="AG144" s="1066"/>
      <c r="AH144" s="1066"/>
      <c r="AI144" s="1066"/>
      <c r="AJ144" s="1066"/>
      <c r="AK144" s="1067"/>
      <c r="AL144" s="189"/>
      <c r="AM144" s="90"/>
      <c r="AN144" s="90"/>
      <c r="AO144" s="90"/>
      <c r="AP144" s="90"/>
      <c r="AQ144" s="90"/>
      <c r="AR144" s="90"/>
      <c r="AS144" s="90"/>
      <c r="AT144" s="90"/>
      <c r="AU144" s="90"/>
      <c r="AV144" s="90"/>
      <c r="AW144" s="90"/>
    </row>
    <row r="145" spans="1:50" ht="9" customHeight="1" thickBot="1">
      <c r="A145" s="839"/>
      <c r="B145" s="93"/>
      <c r="C145" s="850"/>
      <c r="D145" s="850"/>
      <c r="E145" s="850"/>
      <c r="F145" s="850"/>
      <c r="G145" s="850"/>
      <c r="H145" s="850"/>
      <c r="I145" s="850"/>
      <c r="J145" s="850"/>
      <c r="K145" s="850"/>
      <c r="L145" s="850"/>
      <c r="M145" s="850"/>
      <c r="N145" s="850"/>
      <c r="O145" s="850"/>
      <c r="P145" s="850"/>
      <c r="Q145" s="88"/>
      <c r="R145" s="88"/>
      <c r="S145" s="88"/>
      <c r="T145" s="88"/>
      <c r="U145" s="88"/>
      <c r="V145" s="88"/>
      <c r="W145" s="88"/>
      <c r="X145" s="88"/>
      <c r="Y145" s="88"/>
      <c r="Z145" s="88"/>
      <c r="AA145" s="408"/>
      <c r="AB145" s="408"/>
      <c r="AC145" s="90"/>
      <c r="AD145" s="90"/>
      <c r="AE145" s="90"/>
      <c r="AF145" s="90"/>
      <c r="AG145" s="90"/>
      <c r="AH145" s="90"/>
      <c r="AI145" s="90"/>
      <c r="AJ145" s="90"/>
      <c r="AK145" s="90"/>
      <c r="AL145" s="90"/>
      <c r="AM145" s="90"/>
      <c r="AN145" s="90"/>
      <c r="AO145" s="90"/>
      <c r="AP145" s="90"/>
      <c r="AQ145" s="90"/>
      <c r="AR145" s="90"/>
      <c r="AS145" s="90"/>
      <c r="AT145" s="90"/>
      <c r="AU145" s="90"/>
      <c r="AV145" s="90"/>
    </row>
    <row r="146" spans="1:50" ht="54" customHeight="1">
      <c r="A146" s="839"/>
      <c r="B146" s="716" t="s">
        <v>322</v>
      </c>
      <c r="C146" s="717"/>
      <c r="D146" s="749" t="s">
        <v>423</v>
      </c>
      <c r="E146" s="751" t="s">
        <v>20</v>
      </c>
      <c r="F146" s="751"/>
      <c r="G146" s="751"/>
      <c r="H146" s="751"/>
      <c r="I146" s="751"/>
      <c r="J146" s="751" t="s">
        <v>21</v>
      </c>
      <c r="K146" s="751"/>
      <c r="L146" s="751"/>
      <c r="M146" s="751"/>
      <c r="N146" s="751"/>
      <c r="O146" s="717" t="s">
        <v>343</v>
      </c>
      <c r="P146" s="851" t="s">
        <v>316</v>
      </c>
      <c r="Q146" s="775"/>
      <c r="R146" s="716" t="s">
        <v>1643</v>
      </c>
      <c r="S146" s="717"/>
      <c r="T146" s="717"/>
      <c r="U146" s="717"/>
      <c r="V146" s="717"/>
      <c r="W146" s="717"/>
      <c r="X146" s="717"/>
      <c r="Y146" s="717"/>
      <c r="Z146" s="717"/>
      <c r="AA146" s="801" t="s">
        <v>319</v>
      </c>
      <c r="AB146" s="801"/>
      <c r="AC146" s="801"/>
      <c r="AD146" s="801"/>
      <c r="AE146" s="801"/>
      <c r="AF146" s="801"/>
      <c r="AG146" s="801"/>
      <c r="AH146" s="801"/>
      <c r="AI146" s="801"/>
      <c r="AJ146" s="801"/>
      <c r="AK146" s="802"/>
      <c r="AL146" s="195"/>
      <c r="AM146" s="716" t="s">
        <v>341</v>
      </c>
      <c r="AN146" s="717"/>
      <c r="AO146" s="717"/>
      <c r="AP146" s="717"/>
      <c r="AQ146" s="717"/>
      <c r="AR146" s="717"/>
      <c r="AS146" s="717"/>
      <c r="AT146" s="717"/>
      <c r="AU146" s="717"/>
      <c r="AV146" s="203" t="s">
        <v>320</v>
      </c>
    </row>
    <row r="147" spans="1:50" ht="47.25" customHeight="1">
      <c r="A147" s="839"/>
      <c r="B147" s="755"/>
      <c r="C147" s="756"/>
      <c r="D147" s="750"/>
      <c r="E147" s="752"/>
      <c r="F147" s="752"/>
      <c r="G147" s="752"/>
      <c r="H147" s="752"/>
      <c r="I147" s="752"/>
      <c r="J147" s="752"/>
      <c r="K147" s="752"/>
      <c r="L147" s="752"/>
      <c r="M147" s="752"/>
      <c r="N147" s="752"/>
      <c r="O147" s="756"/>
      <c r="P147" s="852"/>
      <c r="Q147" s="775"/>
      <c r="R147" s="714" t="s">
        <v>298</v>
      </c>
      <c r="S147" s="715"/>
      <c r="T147" s="715"/>
      <c r="U147" s="715"/>
      <c r="V147" s="715"/>
      <c r="W147" s="715"/>
      <c r="X147" s="774" t="s">
        <v>344</v>
      </c>
      <c r="Y147" s="774"/>
      <c r="Z147" s="774"/>
      <c r="AA147" s="776" t="s">
        <v>295</v>
      </c>
      <c r="AB147" s="776"/>
      <c r="AC147" s="777" t="s">
        <v>296</v>
      </c>
      <c r="AD147" s="777"/>
      <c r="AE147" s="777"/>
      <c r="AF147" s="777"/>
      <c r="AG147" s="777" t="s">
        <v>297</v>
      </c>
      <c r="AH147" s="777"/>
      <c r="AI147" s="777"/>
      <c r="AJ147" s="777"/>
      <c r="AK147" s="778"/>
      <c r="AL147" s="196"/>
      <c r="AM147" s="714" t="s">
        <v>298</v>
      </c>
      <c r="AN147" s="715"/>
      <c r="AO147" s="715"/>
      <c r="AP147" s="715"/>
      <c r="AQ147" s="715"/>
      <c r="AR147" s="715"/>
      <c r="AS147" s="774" t="s">
        <v>344</v>
      </c>
      <c r="AT147" s="774"/>
      <c r="AU147" s="774"/>
      <c r="AV147" s="778" t="s">
        <v>321</v>
      </c>
    </row>
    <row r="148" spans="1:50" ht="25.5" customHeight="1">
      <c r="A148" s="839"/>
      <c r="B148" s="755"/>
      <c r="C148" s="756"/>
      <c r="D148" s="750"/>
      <c r="E148" s="752"/>
      <c r="F148" s="752"/>
      <c r="G148" s="752"/>
      <c r="H148" s="752"/>
      <c r="I148" s="752"/>
      <c r="J148" s="752"/>
      <c r="K148" s="752"/>
      <c r="L148" s="752"/>
      <c r="M148" s="752"/>
      <c r="N148" s="752"/>
      <c r="O148" s="756"/>
      <c r="P148" s="852"/>
      <c r="Q148" s="192"/>
      <c r="R148" s="714"/>
      <c r="S148" s="715"/>
      <c r="T148" s="715"/>
      <c r="U148" s="715"/>
      <c r="V148" s="715"/>
      <c r="W148" s="715"/>
      <c r="X148" s="225">
        <v>1</v>
      </c>
      <c r="Y148" s="225">
        <v>2</v>
      </c>
      <c r="Z148" s="225">
        <v>3</v>
      </c>
      <c r="AA148" s="776"/>
      <c r="AB148" s="776"/>
      <c r="AC148" s="777"/>
      <c r="AD148" s="777"/>
      <c r="AE148" s="777"/>
      <c r="AF148" s="777"/>
      <c r="AG148" s="777"/>
      <c r="AH148" s="777"/>
      <c r="AI148" s="777"/>
      <c r="AJ148" s="777"/>
      <c r="AK148" s="778"/>
      <c r="AL148" s="196"/>
      <c r="AM148" s="714"/>
      <c r="AN148" s="715"/>
      <c r="AO148" s="715"/>
      <c r="AP148" s="715"/>
      <c r="AQ148" s="715"/>
      <c r="AR148" s="715"/>
      <c r="AS148" s="225">
        <v>1</v>
      </c>
      <c r="AT148" s="225">
        <v>2</v>
      </c>
      <c r="AU148" s="225">
        <v>3</v>
      </c>
      <c r="AV148" s="778"/>
    </row>
    <row r="149" spans="1:50" ht="59.25" customHeight="1">
      <c r="A149" s="839"/>
      <c r="B149" s="697" t="s">
        <v>440</v>
      </c>
      <c r="C149" s="698"/>
      <c r="D149" s="254" t="s">
        <v>25</v>
      </c>
      <c r="E149" s="685" t="s">
        <v>716</v>
      </c>
      <c r="F149" s="686"/>
      <c r="G149" s="686"/>
      <c r="H149" s="686"/>
      <c r="I149" s="687"/>
      <c r="J149" s="685" t="s">
        <v>717</v>
      </c>
      <c r="K149" s="686"/>
      <c r="L149" s="686"/>
      <c r="M149" s="686"/>
      <c r="N149" s="687"/>
      <c r="O149" s="229" t="s">
        <v>729</v>
      </c>
      <c r="P149" s="194" t="s">
        <v>323</v>
      </c>
      <c r="Q149" s="193"/>
      <c r="R149" s="584">
        <v>1</v>
      </c>
      <c r="S149" s="585"/>
      <c r="T149" s="585"/>
      <c r="U149" s="672"/>
      <c r="V149" s="672"/>
      <c r="W149" s="672"/>
      <c r="X149" s="222"/>
      <c r="Y149" s="222"/>
      <c r="Z149" s="222"/>
      <c r="AA149" s="578" t="s">
        <v>1523</v>
      </c>
      <c r="AB149" s="579"/>
      <c r="AC149" s="579"/>
      <c r="AD149" s="579"/>
      <c r="AE149" s="579"/>
      <c r="AF149" s="579"/>
      <c r="AG149" s="579"/>
      <c r="AH149" s="579"/>
      <c r="AI149" s="579"/>
      <c r="AJ149" s="579"/>
      <c r="AK149" s="580"/>
      <c r="AL149" s="197"/>
      <c r="AM149" s="584">
        <v>1</v>
      </c>
      <c r="AN149" s="585"/>
      <c r="AO149" s="585"/>
      <c r="AP149" s="672"/>
      <c r="AQ149" s="672"/>
      <c r="AR149" s="672"/>
      <c r="AS149" s="222"/>
      <c r="AT149" s="222"/>
      <c r="AU149" s="222"/>
      <c r="AV149" s="421" t="s">
        <v>1523</v>
      </c>
    </row>
    <row r="150" spans="1:50" ht="393" customHeight="1">
      <c r="A150" s="839"/>
      <c r="B150" s="697"/>
      <c r="C150" s="698"/>
      <c r="D150" s="254" t="s">
        <v>118</v>
      </c>
      <c r="E150" s="685" t="s">
        <v>718</v>
      </c>
      <c r="F150" s="686"/>
      <c r="G150" s="686"/>
      <c r="H150" s="686"/>
      <c r="I150" s="687"/>
      <c r="J150" s="685" t="s">
        <v>719</v>
      </c>
      <c r="K150" s="686"/>
      <c r="L150" s="686"/>
      <c r="M150" s="686"/>
      <c r="N150" s="687"/>
      <c r="O150" s="229" t="s">
        <v>720</v>
      </c>
      <c r="P150" s="194" t="s">
        <v>29</v>
      </c>
      <c r="Q150" s="193"/>
      <c r="R150" s="257">
        <v>0.34</v>
      </c>
      <c r="S150" s="259">
        <v>0.34</v>
      </c>
      <c r="T150" s="258">
        <v>0.33</v>
      </c>
      <c r="U150" s="403"/>
      <c r="V150" s="258">
        <v>0.33</v>
      </c>
      <c r="W150" s="403"/>
      <c r="X150" s="222" t="s">
        <v>265</v>
      </c>
      <c r="Y150" s="222"/>
      <c r="Z150" s="222"/>
      <c r="AA150" s="713" t="s">
        <v>1644</v>
      </c>
      <c r="AB150" s="1062"/>
      <c r="AC150" s="713" t="s">
        <v>1645</v>
      </c>
      <c r="AD150" s="1062"/>
      <c r="AE150" s="1062"/>
      <c r="AF150" s="1062"/>
      <c r="AG150" s="612" t="s">
        <v>1639</v>
      </c>
      <c r="AH150" s="612"/>
      <c r="AI150" s="612"/>
      <c r="AJ150" s="612"/>
      <c r="AK150" s="613"/>
      <c r="AL150" s="197"/>
      <c r="AM150" s="257">
        <v>0.34</v>
      </c>
      <c r="AN150" s="259">
        <v>0.34</v>
      </c>
      <c r="AO150" s="258">
        <v>0.33</v>
      </c>
      <c r="AP150" s="403"/>
      <c r="AQ150" s="258">
        <v>0.33</v>
      </c>
      <c r="AR150" s="403"/>
      <c r="AS150" s="222" t="s">
        <v>265</v>
      </c>
      <c r="AT150" s="222"/>
      <c r="AU150" s="222"/>
      <c r="AV150" s="426" t="s">
        <v>1627</v>
      </c>
    </row>
    <row r="151" spans="1:50" ht="212.25" customHeight="1">
      <c r="A151" s="839"/>
      <c r="B151" s="697"/>
      <c r="C151" s="698"/>
      <c r="D151" s="254" t="s">
        <v>122</v>
      </c>
      <c r="E151" s="685" t="s">
        <v>1646</v>
      </c>
      <c r="F151" s="686"/>
      <c r="G151" s="686"/>
      <c r="H151" s="686"/>
      <c r="I151" s="687"/>
      <c r="J151" s="685" t="s">
        <v>721</v>
      </c>
      <c r="K151" s="686"/>
      <c r="L151" s="686"/>
      <c r="M151" s="686"/>
      <c r="N151" s="687"/>
      <c r="O151" s="229" t="s">
        <v>722</v>
      </c>
      <c r="P151" s="194" t="s">
        <v>29</v>
      </c>
      <c r="Q151" s="193"/>
      <c r="R151" s="257">
        <v>0.34</v>
      </c>
      <c r="S151" s="259">
        <v>0.34</v>
      </c>
      <c r="T151" s="258">
        <v>0.33</v>
      </c>
      <c r="U151" s="403"/>
      <c r="V151" s="258">
        <v>0.33</v>
      </c>
      <c r="W151" s="403"/>
      <c r="X151" s="223" t="s">
        <v>265</v>
      </c>
      <c r="Y151" s="223"/>
      <c r="Z151" s="223"/>
      <c r="AA151" s="699" t="s">
        <v>1537</v>
      </c>
      <c r="AB151" s="886"/>
      <c r="AC151" s="699" t="s">
        <v>1538</v>
      </c>
      <c r="AD151" s="909"/>
      <c r="AE151" s="909"/>
      <c r="AF151" s="886"/>
      <c r="AG151" s="612" t="s">
        <v>1639</v>
      </c>
      <c r="AH151" s="612"/>
      <c r="AI151" s="612"/>
      <c r="AJ151" s="612"/>
      <c r="AK151" s="613"/>
      <c r="AL151" s="197"/>
      <c r="AM151" s="257">
        <v>0.34</v>
      </c>
      <c r="AN151" s="259">
        <v>0.34</v>
      </c>
      <c r="AO151" s="258">
        <v>0.33</v>
      </c>
      <c r="AP151" s="403"/>
      <c r="AQ151" s="258">
        <v>0.33</v>
      </c>
      <c r="AR151" s="403"/>
      <c r="AS151" s="223" t="s">
        <v>265</v>
      </c>
      <c r="AT151" s="223"/>
      <c r="AU151" s="223"/>
      <c r="AV151" s="426" t="s">
        <v>1627</v>
      </c>
    </row>
    <row r="152" spans="1:50" ht="60.75" customHeight="1">
      <c r="A152" s="839"/>
      <c r="B152" s="697" t="s">
        <v>1647</v>
      </c>
      <c r="C152" s="698"/>
      <c r="D152" s="254" t="s">
        <v>130</v>
      </c>
      <c r="E152" s="685" t="s">
        <v>723</v>
      </c>
      <c r="F152" s="686"/>
      <c r="G152" s="686"/>
      <c r="H152" s="686"/>
      <c r="I152" s="687"/>
      <c r="J152" s="685" t="s">
        <v>724</v>
      </c>
      <c r="K152" s="686"/>
      <c r="L152" s="686"/>
      <c r="M152" s="686"/>
      <c r="N152" s="687"/>
      <c r="O152" s="229" t="s">
        <v>728</v>
      </c>
      <c r="P152" s="194" t="s">
        <v>323</v>
      </c>
      <c r="Q152" s="193"/>
      <c r="R152" s="584">
        <v>1</v>
      </c>
      <c r="S152" s="585"/>
      <c r="T152" s="585"/>
      <c r="U152" s="672"/>
      <c r="V152" s="672"/>
      <c r="W152" s="672"/>
      <c r="X152" s="222"/>
      <c r="Y152" s="222"/>
      <c r="Z152" s="222"/>
      <c r="AA152" s="578" t="s">
        <v>1523</v>
      </c>
      <c r="AB152" s="579"/>
      <c r="AC152" s="579"/>
      <c r="AD152" s="579"/>
      <c r="AE152" s="579"/>
      <c r="AF152" s="579"/>
      <c r="AG152" s="579"/>
      <c r="AH152" s="579"/>
      <c r="AI152" s="579"/>
      <c r="AJ152" s="579"/>
      <c r="AK152" s="580"/>
      <c r="AL152" s="197"/>
      <c r="AM152" s="584">
        <v>1</v>
      </c>
      <c r="AN152" s="585"/>
      <c r="AO152" s="585"/>
      <c r="AP152" s="672"/>
      <c r="AQ152" s="672"/>
      <c r="AR152" s="672"/>
      <c r="AS152" s="222"/>
      <c r="AT152" s="222"/>
      <c r="AU152" s="222"/>
      <c r="AV152" s="421" t="s">
        <v>1523</v>
      </c>
    </row>
    <row r="153" spans="1:50" ht="215.25" customHeight="1">
      <c r="A153" s="839"/>
      <c r="B153" s="697"/>
      <c r="C153" s="698"/>
      <c r="D153" s="254" t="s">
        <v>31</v>
      </c>
      <c r="E153" s="685" t="s">
        <v>1648</v>
      </c>
      <c r="F153" s="686"/>
      <c r="G153" s="686"/>
      <c r="H153" s="686"/>
      <c r="I153" s="687"/>
      <c r="J153" s="685" t="s">
        <v>725</v>
      </c>
      <c r="K153" s="686"/>
      <c r="L153" s="686"/>
      <c r="M153" s="686"/>
      <c r="N153" s="687"/>
      <c r="O153" s="229" t="s">
        <v>728</v>
      </c>
      <c r="P153" s="194" t="s">
        <v>29</v>
      </c>
      <c r="Q153" s="193"/>
      <c r="R153" s="257">
        <v>0.34</v>
      </c>
      <c r="S153" s="259">
        <v>0.34</v>
      </c>
      <c r="T153" s="258">
        <v>0.33</v>
      </c>
      <c r="U153" s="403"/>
      <c r="V153" s="258">
        <v>0.33</v>
      </c>
      <c r="W153" s="403"/>
      <c r="X153" s="223" t="s">
        <v>265</v>
      </c>
      <c r="Y153" s="223"/>
      <c r="Z153" s="223"/>
      <c r="AA153" s="713" t="s">
        <v>1649</v>
      </c>
      <c r="AB153" s="1062"/>
      <c r="AC153" s="1062" t="s">
        <v>1539</v>
      </c>
      <c r="AD153" s="1062"/>
      <c r="AE153" s="1062"/>
      <c r="AF153" s="1062"/>
      <c r="AG153" s="612" t="s">
        <v>1639</v>
      </c>
      <c r="AH153" s="612"/>
      <c r="AI153" s="612"/>
      <c r="AJ153" s="612"/>
      <c r="AK153" s="613"/>
      <c r="AL153" s="197"/>
      <c r="AM153" s="257">
        <v>0.34</v>
      </c>
      <c r="AN153" s="259">
        <v>0.34</v>
      </c>
      <c r="AO153" s="258">
        <v>0.33</v>
      </c>
      <c r="AP153" s="403"/>
      <c r="AQ153" s="258">
        <v>0.33</v>
      </c>
      <c r="AR153" s="403"/>
      <c r="AS153" s="223" t="s">
        <v>265</v>
      </c>
      <c r="AT153" s="223"/>
      <c r="AU153" s="223"/>
      <c r="AV153" s="426" t="s">
        <v>1627</v>
      </c>
    </row>
    <row r="154" spans="1:50" ht="345.75" customHeight="1" thickBot="1">
      <c r="A154" s="839"/>
      <c r="B154" s="772"/>
      <c r="C154" s="773"/>
      <c r="D154" s="255" t="s">
        <v>136</v>
      </c>
      <c r="E154" s="859" t="s">
        <v>726</v>
      </c>
      <c r="F154" s="860"/>
      <c r="G154" s="860"/>
      <c r="H154" s="860"/>
      <c r="I154" s="861"/>
      <c r="J154" s="859" t="s">
        <v>727</v>
      </c>
      <c r="K154" s="860"/>
      <c r="L154" s="860"/>
      <c r="M154" s="860"/>
      <c r="N154" s="861"/>
      <c r="O154" s="230" t="s">
        <v>728</v>
      </c>
      <c r="P154" s="202" t="s">
        <v>29</v>
      </c>
      <c r="Q154" s="193"/>
      <c r="R154" s="263">
        <v>0.34</v>
      </c>
      <c r="S154" s="404">
        <v>0.34</v>
      </c>
      <c r="T154" s="264">
        <v>0.33</v>
      </c>
      <c r="U154" s="405"/>
      <c r="V154" s="264">
        <v>0.33</v>
      </c>
      <c r="W154" s="405"/>
      <c r="X154" s="226" t="s">
        <v>265</v>
      </c>
      <c r="Y154" s="226"/>
      <c r="Z154" s="226"/>
      <c r="AA154" s="893" t="s">
        <v>1540</v>
      </c>
      <c r="AB154" s="894"/>
      <c r="AC154" s="894" t="s">
        <v>1541</v>
      </c>
      <c r="AD154" s="894"/>
      <c r="AE154" s="894"/>
      <c r="AF154" s="894"/>
      <c r="AG154" s="799" t="s">
        <v>1639</v>
      </c>
      <c r="AH154" s="799"/>
      <c r="AI154" s="799"/>
      <c r="AJ154" s="799"/>
      <c r="AK154" s="800"/>
      <c r="AL154" s="197"/>
      <c r="AM154" s="263">
        <v>0.34</v>
      </c>
      <c r="AN154" s="404">
        <v>0.34</v>
      </c>
      <c r="AO154" s="264">
        <v>0.33</v>
      </c>
      <c r="AP154" s="405"/>
      <c r="AQ154" s="264">
        <v>0.33</v>
      </c>
      <c r="AR154" s="405"/>
      <c r="AS154" s="226" t="s">
        <v>265</v>
      </c>
      <c r="AT154" s="226"/>
      <c r="AU154" s="226"/>
      <c r="AV154" s="424" t="s">
        <v>1627</v>
      </c>
    </row>
    <row r="155" spans="1:50" ht="15" customHeight="1" thickBot="1">
      <c r="A155" s="839"/>
      <c r="B155" s="93"/>
      <c r="AA155" s="407"/>
      <c r="AB155" s="408"/>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row>
    <row r="156" spans="1:50" ht="111" customHeight="1" thickBot="1">
      <c r="A156" s="839"/>
      <c r="B156" s="760">
        <v>5</v>
      </c>
      <c r="C156" s="761"/>
      <c r="D156" s="764" t="s">
        <v>441</v>
      </c>
      <c r="E156" s="764"/>
      <c r="F156" s="764"/>
      <c r="G156" s="764"/>
      <c r="H156" s="764"/>
      <c r="I156" s="764"/>
      <c r="J156" s="764"/>
      <c r="K156" s="764"/>
      <c r="L156" s="764"/>
      <c r="M156" s="764"/>
      <c r="N156" s="764"/>
      <c r="O156" s="764"/>
      <c r="P156" s="765"/>
      <c r="Q156" s="91"/>
      <c r="R156" s="835" t="s">
        <v>267</v>
      </c>
      <c r="S156" s="836"/>
      <c r="T156" s="836"/>
      <c r="U156" s="836"/>
      <c r="V156" s="836"/>
      <c r="W156" s="804"/>
      <c r="X156" s="804"/>
      <c r="Y156" s="804"/>
      <c r="Z156" s="804"/>
      <c r="AA156" s="804"/>
      <c r="AB156" s="804"/>
      <c r="AC156" s="804"/>
      <c r="AD156" s="804"/>
      <c r="AE156" s="804"/>
      <c r="AF156" s="804"/>
      <c r="AG156" s="804"/>
      <c r="AH156" s="804"/>
      <c r="AI156" s="804"/>
      <c r="AJ156" s="804"/>
      <c r="AK156" s="805"/>
      <c r="AL156" s="94"/>
      <c r="AM156" s="94"/>
      <c r="AN156" s="91"/>
      <c r="AO156" s="94"/>
      <c r="AP156" s="94"/>
      <c r="AQ156" s="94"/>
      <c r="AR156" s="94"/>
      <c r="AS156" s="94"/>
      <c r="AT156" s="94"/>
      <c r="AU156" s="94"/>
      <c r="AV156" s="90"/>
      <c r="AW156" s="90"/>
      <c r="AX156" s="90"/>
    </row>
    <row r="157" spans="1:50" ht="32.25" customHeight="1">
      <c r="A157" s="839"/>
      <c r="B157" s="762" t="s">
        <v>313</v>
      </c>
      <c r="C157" s="763"/>
      <c r="D157" s="738" t="s">
        <v>731</v>
      </c>
      <c r="E157" s="738"/>
      <c r="F157" s="738"/>
      <c r="G157" s="738"/>
      <c r="H157" s="738"/>
      <c r="I157" s="738"/>
      <c r="J157" s="738"/>
      <c r="K157" s="738"/>
      <c r="L157" s="738"/>
      <c r="M157" s="738"/>
      <c r="N157" s="738"/>
      <c r="O157" s="738"/>
      <c r="P157" s="739"/>
      <c r="Q157" s="91"/>
      <c r="R157" s="811" t="s">
        <v>441</v>
      </c>
      <c r="S157" s="812"/>
      <c r="T157" s="812"/>
      <c r="U157" s="812"/>
      <c r="V157" s="813"/>
      <c r="W157" s="766" t="s">
        <v>377</v>
      </c>
      <c r="X157" s="766"/>
      <c r="Y157" s="766"/>
      <c r="Z157" s="766"/>
      <c r="AA157" s="766"/>
      <c r="AB157" s="410" t="s">
        <v>293</v>
      </c>
      <c r="AC157" s="721" t="s">
        <v>294</v>
      </c>
      <c r="AD157" s="721"/>
      <c r="AE157" s="721"/>
      <c r="AF157" s="721"/>
      <c r="AG157" s="721"/>
      <c r="AH157" s="721"/>
      <c r="AI157" s="721"/>
      <c r="AJ157" s="721"/>
      <c r="AK157" s="722"/>
      <c r="AL157" s="190"/>
      <c r="AM157" s="91"/>
      <c r="AN157" s="91"/>
      <c r="AO157" s="94"/>
      <c r="AP157" s="94"/>
      <c r="AQ157" s="94"/>
      <c r="AR157" s="94"/>
      <c r="AS157" s="94"/>
      <c r="AT157" s="94"/>
      <c r="AU157" s="94"/>
      <c r="AV157" s="90"/>
      <c r="AW157" s="90"/>
      <c r="AX157" s="90"/>
    </row>
    <row r="158" spans="1:50" ht="32.25" customHeight="1">
      <c r="A158" s="839"/>
      <c r="B158" s="762" t="s">
        <v>326</v>
      </c>
      <c r="C158" s="763"/>
      <c r="D158" s="922" t="s">
        <v>464</v>
      </c>
      <c r="E158" s="922"/>
      <c r="F158" s="922"/>
      <c r="G158" s="922"/>
      <c r="H158" s="922"/>
      <c r="I158" s="922"/>
      <c r="J158" s="922"/>
      <c r="K158" s="922"/>
      <c r="L158" s="922"/>
      <c r="M158" s="922"/>
      <c r="N158" s="922"/>
      <c r="O158" s="922"/>
      <c r="P158" s="1023"/>
      <c r="Q158" s="91"/>
      <c r="R158" s="811"/>
      <c r="S158" s="812"/>
      <c r="T158" s="812"/>
      <c r="U158" s="812"/>
      <c r="V158" s="813"/>
      <c r="W158" s="1076" t="s">
        <v>466</v>
      </c>
      <c r="X158" s="1076"/>
      <c r="Y158" s="1076"/>
      <c r="Z158" s="1076"/>
      <c r="AA158" s="1076"/>
      <c r="AB158" s="414" t="s">
        <v>285</v>
      </c>
      <c r="AC158" s="1077" t="s">
        <v>467</v>
      </c>
      <c r="AD158" s="1077"/>
      <c r="AE158" s="1077"/>
      <c r="AF158" s="1077"/>
      <c r="AG158" s="1077"/>
      <c r="AH158" s="1077"/>
      <c r="AI158" s="1077"/>
      <c r="AJ158" s="1077"/>
      <c r="AK158" s="1078"/>
      <c r="AL158" s="190"/>
      <c r="AM158" s="91"/>
      <c r="AN158" s="91"/>
      <c r="AO158" s="94"/>
      <c r="AP158" s="94"/>
      <c r="AQ158" s="94"/>
      <c r="AR158" s="94"/>
      <c r="AS158" s="94"/>
      <c r="AT158" s="94"/>
      <c r="AU158" s="94"/>
      <c r="AV158" s="90"/>
      <c r="AW158" s="90"/>
      <c r="AX158" s="90"/>
    </row>
    <row r="159" spans="1:50" ht="32.25" customHeight="1">
      <c r="A159" s="839"/>
      <c r="B159" s="249" t="s">
        <v>1641</v>
      </c>
      <c r="C159" s="250"/>
      <c r="D159" s="922" t="s">
        <v>465</v>
      </c>
      <c r="E159" s="922"/>
      <c r="F159" s="922"/>
      <c r="G159" s="922"/>
      <c r="H159" s="922"/>
      <c r="I159" s="922"/>
      <c r="J159" s="922"/>
      <c r="K159" s="922"/>
      <c r="L159" s="922"/>
      <c r="M159" s="922"/>
      <c r="N159" s="922"/>
      <c r="O159" s="922"/>
      <c r="P159" s="1023"/>
      <c r="Q159" s="91"/>
      <c r="R159" s="811"/>
      <c r="S159" s="812"/>
      <c r="T159" s="812"/>
      <c r="U159" s="812"/>
      <c r="V159" s="813"/>
      <c r="W159" s="1076" t="s">
        <v>469</v>
      </c>
      <c r="X159" s="1076"/>
      <c r="Y159" s="1076"/>
      <c r="Z159" s="1076"/>
      <c r="AA159" s="1076"/>
      <c r="AB159" s="414" t="s">
        <v>285</v>
      </c>
      <c r="AC159" s="1077" t="s">
        <v>470</v>
      </c>
      <c r="AD159" s="1077"/>
      <c r="AE159" s="1077"/>
      <c r="AF159" s="1077"/>
      <c r="AG159" s="1077"/>
      <c r="AH159" s="1077"/>
      <c r="AI159" s="1077"/>
      <c r="AJ159" s="1077"/>
      <c r="AK159" s="1078"/>
      <c r="AL159" s="191"/>
      <c r="AM159" s="91"/>
      <c r="AN159" s="91"/>
      <c r="AO159" s="95"/>
      <c r="AP159" s="95"/>
      <c r="AQ159" s="95"/>
      <c r="AR159" s="95"/>
      <c r="AS159" s="95"/>
      <c r="AT159" s="95"/>
      <c r="AU159" s="95"/>
      <c r="AV159" s="90"/>
      <c r="AW159" s="90"/>
      <c r="AX159" s="90"/>
    </row>
    <row r="160" spans="1:50" ht="32.25" customHeight="1">
      <c r="A160" s="839"/>
      <c r="B160" s="1056" t="s">
        <v>159</v>
      </c>
      <c r="C160" s="1057"/>
      <c r="D160" s="895" t="s">
        <v>731</v>
      </c>
      <c r="E160" s="895"/>
      <c r="F160" s="895"/>
      <c r="G160" s="895"/>
      <c r="H160" s="895"/>
      <c r="I160" s="895"/>
      <c r="J160" s="895"/>
      <c r="K160" s="895"/>
      <c r="L160" s="895"/>
      <c r="M160" s="895"/>
      <c r="N160" s="895"/>
      <c r="O160" s="895"/>
      <c r="P160" s="896"/>
      <c r="Q160" s="93"/>
      <c r="R160" s="811"/>
      <c r="S160" s="812"/>
      <c r="T160" s="812"/>
      <c r="U160" s="812"/>
      <c r="V160" s="813"/>
      <c r="W160" s="1076" t="s">
        <v>471</v>
      </c>
      <c r="X160" s="1076"/>
      <c r="Y160" s="1076"/>
      <c r="Z160" s="1076"/>
      <c r="AA160" s="1076"/>
      <c r="AB160" s="414" t="s">
        <v>285</v>
      </c>
      <c r="AC160" s="1077" t="s">
        <v>472</v>
      </c>
      <c r="AD160" s="1077"/>
      <c r="AE160" s="1077"/>
      <c r="AF160" s="1077"/>
      <c r="AG160" s="1077"/>
      <c r="AH160" s="1077"/>
      <c r="AI160" s="1077"/>
      <c r="AJ160" s="1077"/>
      <c r="AK160" s="1078"/>
      <c r="AL160" s="191"/>
    </row>
    <row r="161" spans="1:55" ht="32.25" customHeight="1">
      <c r="A161" s="839"/>
      <c r="B161" s="1056" t="s">
        <v>325</v>
      </c>
      <c r="C161" s="1057"/>
      <c r="D161" s="895" t="s">
        <v>732</v>
      </c>
      <c r="E161" s="895"/>
      <c r="F161" s="895"/>
      <c r="G161" s="895"/>
      <c r="H161" s="895"/>
      <c r="I161" s="895"/>
      <c r="J161" s="895"/>
      <c r="K161" s="895"/>
      <c r="L161" s="895"/>
      <c r="M161" s="895"/>
      <c r="N161" s="895"/>
      <c r="O161" s="895"/>
      <c r="P161" s="896"/>
      <c r="Q161" s="746"/>
      <c r="R161" s="811"/>
      <c r="S161" s="812"/>
      <c r="T161" s="812"/>
      <c r="U161" s="812"/>
      <c r="V161" s="813"/>
      <c r="W161" s="1076" t="s">
        <v>477</v>
      </c>
      <c r="X161" s="1076"/>
      <c r="Y161" s="1076"/>
      <c r="Z161" s="1076"/>
      <c r="AA161" s="1076"/>
      <c r="AB161" s="414" t="s">
        <v>285</v>
      </c>
      <c r="AC161" s="1077" t="s">
        <v>478</v>
      </c>
      <c r="AD161" s="1077"/>
      <c r="AE161" s="1077"/>
      <c r="AF161" s="1077"/>
      <c r="AG161" s="1077"/>
      <c r="AH161" s="1077"/>
      <c r="AI161" s="1077"/>
      <c r="AJ161" s="1077"/>
      <c r="AK161" s="1078"/>
      <c r="AL161" s="189"/>
      <c r="AM161" s="90"/>
      <c r="AN161" s="90"/>
      <c r="AO161" s="90"/>
      <c r="AP161" s="90"/>
      <c r="AQ161" s="90"/>
      <c r="AR161" s="90"/>
      <c r="AS161" s="90"/>
      <c r="AT161" s="90"/>
      <c r="AU161" s="90"/>
      <c r="AV161" s="90"/>
      <c r="AW161" s="90"/>
      <c r="AX161" s="90"/>
      <c r="AY161" s="90"/>
      <c r="AZ161" s="90"/>
      <c r="BA161" s="90"/>
      <c r="BB161" s="90"/>
      <c r="BC161" s="90"/>
    </row>
    <row r="162" spans="1:55" ht="32.25" customHeight="1" thickBot="1">
      <c r="A162" s="839"/>
      <c r="B162" s="1079" t="s">
        <v>443</v>
      </c>
      <c r="C162" s="1080"/>
      <c r="D162" s="747" t="s">
        <v>327</v>
      </c>
      <c r="E162" s="747"/>
      <c r="F162" s="747"/>
      <c r="G162" s="747"/>
      <c r="H162" s="747"/>
      <c r="I162" s="747"/>
      <c r="J162" s="747"/>
      <c r="K162" s="747"/>
      <c r="L162" s="747"/>
      <c r="M162" s="747"/>
      <c r="N162" s="747"/>
      <c r="O162" s="747"/>
      <c r="P162" s="748"/>
      <c r="Q162" s="746"/>
      <c r="R162" s="814"/>
      <c r="S162" s="815"/>
      <c r="T162" s="815"/>
      <c r="U162" s="815"/>
      <c r="V162" s="816"/>
      <c r="W162" s="1081"/>
      <c r="X162" s="1082"/>
      <c r="Y162" s="1082"/>
      <c r="Z162" s="1082"/>
      <c r="AA162" s="1082"/>
      <c r="AB162" s="411"/>
      <c r="AC162" s="904"/>
      <c r="AD162" s="904"/>
      <c r="AE162" s="904"/>
      <c r="AF162" s="904"/>
      <c r="AG162" s="904"/>
      <c r="AH162" s="904"/>
      <c r="AI162" s="904"/>
      <c r="AJ162" s="904"/>
      <c r="AK162" s="905"/>
      <c r="AL162" s="189"/>
      <c r="AM162" s="90"/>
      <c r="AN162" s="90"/>
      <c r="AO162" s="90"/>
      <c r="AP162" s="90"/>
      <c r="AQ162" s="90"/>
      <c r="AR162" s="90"/>
      <c r="AS162" s="90"/>
      <c r="AT162" s="90"/>
      <c r="AU162" s="90"/>
      <c r="AV162" s="90"/>
      <c r="AW162" s="90"/>
      <c r="AX162" s="90"/>
      <c r="AY162" s="90"/>
      <c r="AZ162" s="90"/>
      <c r="BA162" s="90"/>
      <c r="BB162" s="90"/>
      <c r="BC162" s="90"/>
    </row>
    <row r="163" spans="1:55" ht="9" customHeight="1" thickBot="1">
      <c r="A163" s="839"/>
      <c r="B163" s="93"/>
      <c r="C163" s="850"/>
      <c r="D163" s="850"/>
      <c r="E163" s="850"/>
      <c r="F163" s="850"/>
      <c r="G163" s="850"/>
      <c r="H163" s="850"/>
      <c r="I163" s="850"/>
      <c r="J163" s="850"/>
      <c r="K163" s="850"/>
      <c r="L163" s="850"/>
      <c r="M163" s="850"/>
      <c r="N163" s="850"/>
      <c r="O163" s="850"/>
      <c r="P163" s="850"/>
      <c r="Q163" s="88"/>
      <c r="R163" s="88"/>
      <c r="S163" s="88"/>
      <c r="T163" s="88"/>
      <c r="U163" s="88"/>
      <c r="V163" s="88"/>
      <c r="W163" s="88"/>
      <c r="X163" s="88"/>
      <c r="Y163" s="88"/>
      <c r="Z163" s="88"/>
      <c r="AA163" s="408"/>
      <c r="AB163" s="408"/>
      <c r="AC163" s="90"/>
      <c r="AD163" s="90"/>
      <c r="AE163" s="90"/>
      <c r="AF163" s="90"/>
      <c r="AG163" s="90"/>
      <c r="AH163" s="90"/>
      <c r="AI163" s="90"/>
      <c r="AJ163" s="90"/>
      <c r="AK163" s="90"/>
      <c r="AL163" s="90"/>
      <c r="AM163" s="90"/>
      <c r="AN163" s="90"/>
      <c r="AO163" s="90"/>
      <c r="AP163" s="90"/>
      <c r="AQ163" s="90"/>
      <c r="AR163" s="90"/>
      <c r="AS163" s="90"/>
      <c r="AT163" s="90"/>
      <c r="AU163" s="90"/>
      <c r="AV163" s="90"/>
      <c r="AY163" s="90"/>
      <c r="AZ163" s="90"/>
      <c r="BA163" s="90"/>
      <c r="BB163" s="90"/>
      <c r="BC163" s="90"/>
    </row>
    <row r="164" spans="1:55" ht="54" customHeight="1">
      <c r="A164" s="839"/>
      <c r="B164" s="716" t="s">
        <v>322</v>
      </c>
      <c r="C164" s="717"/>
      <c r="D164" s="749" t="s">
        <v>423</v>
      </c>
      <c r="E164" s="751" t="s">
        <v>20</v>
      </c>
      <c r="F164" s="751"/>
      <c r="G164" s="751"/>
      <c r="H164" s="751"/>
      <c r="I164" s="751"/>
      <c r="J164" s="751" t="s">
        <v>21</v>
      </c>
      <c r="K164" s="751"/>
      <c r="L164" s="751"/>
      <c r="M164" s="751"/>
      <c r="N164" s="751"/>
      <c r="O164" s="717" t="s">
        <v>343</v>
      </c>
      <c r="P164" s="851" t="s">
        <v>316</v>
      </c>
      <c r="Q164" s="775"/>
      <c r="R164" s="716" t="s">
        <v>1643</v>
      </c>
      <c r="S164" s="717"/>
      <c r="T164" s="717"/>
      <c r="U164" s="717"/>
      <c r="V164" s="717"/>
      <c r="W164" s="717"/>
      <c r="X164" s="717"/>
      <c r="Y164" s="717"/>
      <c r="Z164" s="717"/>
      <c r="AA164" s="801" t="s">
        <v>319</v>
      </c>
      <c r="AB164" s="801"/>
      <c r="AC164" s="801"/>
      <c r="AD164" s="801"/>
      <c r="AE164" s="801"/>
      <c r="AF164" s="801"/>
      <c r="AG164" s="801"/>
      <c r="AH164" s="801"/>
      <c r="AI164" s="801"/>
      <c r="AJ164" s="801"/>
      <c r="AK164" s="802"/>
      <c r="AL164" s="195"/>
      <c r="AM164" s="716" t="s">
        <v>341</v>
      </c>
      <c r="AN164" s="717"/>
      <c r="AO164" s="717"/>
      <c r="AP164" s="717"/>
      <c r="AQ164" s="717"/>
      <c r="AR164" s="717"/>
      <c r="AS164" s="717"/>
      <c r="AT164" s="717"/>
      <c r="AU164" s="717"/>
      <c r="AV164" s="203" t="s">
        <v>320</v>
      </c>
      <c r="AY164" s="90"/>
      <c r="AZ164" s="90"/>
      <c r="BA164" s="90"/>
      <c r="BB164" s="90"/>
      <c r="BC164" s="90"/>
    </row>
    <row r="165" spans="1:55" ht="47.25" customHeight="1">
      <c r="A165" s="839"/>
      <c r="B165" s="755"/>
      <c r="C165" s="756"/>
      <c r="D165" s="750"/>
      <c r="E165" s="752"/>
      <c r="F165" s="752"/>
      <c r="G165" s="752"/>
      <c r="H165" s="752"/>
      <c r="I165" s="752"/>
      <c r="J165" s="752"/>
      <c r="K165" s="752"/>
      <c r="L165" s="752"/>
      <c r="M165" s="752"/>
      <c r="N165" s="752"/>
      <c r="O165" s="756"/>
      <c r="P165" s="852"/>
      <c r="Q165" s="775"/>
      <c r="R165" s="714" t="s">
        <v>298</v>
      </c>
      <c r="S165" s="715"/>
      <c r="T165" s="715"/>
      <c r="U165" s="715"/>
      <c r="V165" s="715"/>
      <c r="W165" s="715"/>
      <c r="X165" s="774" t="s">
        <v>344</v>
      </c>
      <c r="Y165" s="774"/>
      <c r="Z165" s="774"/>
      <c r="AA165" s="776" t="s">
        <v>295</v>
      </c>
      <c r="AB165" s="776"/>
      <c r="AC165" s="777" t="s">
        <v>296</v>
      </c>
      <c r="AD165" s="777"/>
      <c r="AE165" s="777"/>
      <c r="AF165" s="777"/>
      <c r="AG165" s="777" t="s">
        <v>297</v>
      </c>
      <c r="AH165" s="777"/>
      <c r="AI165" s="777"/>
      <c r="AJ165" s="777"/>
      <c r="AK165" s="778"/>
      <c r="AL165" s="196"/>
      <c r="AM165" s="714" t="s">
        <v>298</v>
      </c>
      <c r="AN165" s="715"/>
      <c r="AO165" s="715"/>
      <c r="AP165" s="715"/>
      <c r="AQ165" s="715"/>
      <c r="AR165" s="715"/>
      <c r="AS165" s="774" t="s">
        <v>344</v>
      </c>
      <c r="AT165" s="774"/>
      <c r="AU165" s="774"/>
      <c r="AV165" s="778" t="s">
        <v>321</v>
      </c>
      <c r="AY165" s="90"/>
      <c r="AZ165" s="90"/>
      <c r="BA165" s="90"/>
      <c r="BB165" s="90"/>
      <c r="BC165" s="90"/>
    </row>
    <row r="166" spans="1:55" ht="25.5" customHeight="1">
      <c r="A166" s="839"/>
      <c r="B166" s="755"/>
      <c r="C166" s="756"/>
      <c r="D166" s="750"/>
      <c r="E166" s="752"/>
      <c r="F166" s="752"/>
      <c r="G166" s="752"/>
      <c r="H166" s="752"/>
      <c r="I166" s="752"/>
      <c r="J166" s="752"/>
      <c r="K166" s="752"/>
      <c r="L166" s="752"/>
      <c r="M166" s="752"/>
      <c r="N166" s="752"/>
      <c r="O166" s="756"/>
      <c r="P166" s="852"/>
      <c r="Q166" s="192"/>
      <c r="R166" s="714"/>
      <c r="S166" s="715"/>
      <c r="T166" s="715"/>
      <c r="U166" s="715"/>
      <c r="V166" s="715"/>
      <c r="W166" s="715"/>
      <c r="X166" s="225">
        <v>1</v>
      </c>
      <c r="Y166" s="225">
        <v>2</v>
      </c>
      <c r="Z166" s="225">
        <v>3</v>
      </c>
      <c r="AA166" s="776"/>
      <c r="AB166" s="776"/>
      <c r="AC166" s="777"/>
      <c r="AD166" s="777"/>
      <c r="AE166" s="777"/>
      <c r="AF166" s="777"/>
      <c r="AG166" s="777"/>
      <c r="AH166" s="777"/>
      <c r="AI166" s="777"/>
      <c r="AJ166" s="777"/>
      <c r="AK166" s="778"/>
      <c r="AL166" s="196"/>
      <c r="AM166" s="714"/>
      <c r="AN166" s="715"/>
      <c r="AO166" s="715"/>
      <c r="AP166" s="715"/>
      <c r="AQ166" s="715"/>
      <c r="AR166" s="715"/>
      <c r="AS166" s="225">
        <v>1</v>
      </c>
      <c r="AT166" s="225">
        <v>2</v>
      </c>
      <c r="AU166" s="225">
        <v>3</v>
      </c>
      <c r="AV166" s="778"/>
      <c r="AY166" s="90"/>
      <c r="AZ166" s="90"/>
      <c r="BA166" s="90"/>
      <c r="BB166" s="90"/>
      <c r="BC166" s="90"/>
    </row>
    <row r="167" spans="1:55" ht="281.25" customHeight="1">
      <c r="A167" s="839"/>
      <c r="B167" s="980" t="s">
        <v>1650</v>
      </c>
      <c r="C167" s="981"/>
      <c r="D167" s="254" t="s">
        <v>25</v>
      </c>
      <c r="E167" s="685" t="s">
        <v>778</v>
      </c>
      <c r="F167" s="686"/>
      <c r="G167" s="686"/>
      <c r="H167" s="686"/>
      <c r="I167" s="687"/>
      <c r="J167" s="685" t="s">
        <v>571</v>
      </c>
      <c r="K167" s="686"/>
      <c r="L167" s="686"/>
      <c r="M167" s="686"/>
      <c r="N167" s="687"/>
      <c r="O167" s="229" t="s">
        <v>579</v>
      </c>
      <c r="P167" s="194" t="s">
        <v>29</v>
      </c>
      <c r="Q167" s="193"/>
      <c r="R167" s="260">
        <v>0.34</v>
      </c>
      <c r="S167" s="259">
        <v>0.34</v>
      </c>
      <c r="T167" s="258">
        <v>0.33</v>
      </c>
      <c r="U167" s="403"/>
      <c r="V167" s="258">
        <v>0.33</v>
      </c>
      <c r="W167" s="403"/>
      <c r="X167" s="222" t="s">
        <v>265</v>
      </c>
      <c r="Y167" s="222"/>
      <c r="Z167" s="222"/>
      <c r="AA167" s="713" t="s">
        <v>1591</v>
      </c>
      <c r="AB167" s="1062"/>
      <c r="AC167" s="699" t="s">
        <v>1592</v>
      </c>
      <c r="AD167" s="909"/>
      <c r="AE167" s="909"/>
      <c r="AF167" s="886"/>
      <c r="AG167" s="612" t="s">
        <v>1639</v>
      </c>
      <c r="AH167" s="612"/>
      <c r="AI167" s="612"/>
      <c r="AJ167" s="612"/>
      <c r="AK167" s="613"/>
      <c r="AL167" s="197"/>
      <c r="AM167" s="260">
        <v>0.34</v>
      </c>
      <c r="AN167" s="259">
        <v>0.34</v>
      </c>
      <c r="AO167" s="258">
        <v>0.33</v>
      </c>
      <c r="AP167" s="403"/>
      <c r="AQ167" s="258">
        <v>0.33</v>
      </c>
      <c r="AR167" s="403"/>
      <c r="AS167" s="222" t="s">
        <v>265</v>
      </c>
      <c r="AT167" s="222"/>
      <c r="AU167" s="222"/>
      <c r="AV167" s="428" t="s">
        <v>1626</v>
      </c>
      <c r="AY167" s="90"/>
      <c r="AZ167" s="90"/>
      <c r="BA167" s="90"/>
      <c r="BB167" s="90"/>
      <c r="BC167" s="90"/>
    </row>
    <row r="168" spans="1:55" ht="82.5" customHeight="1">
      <c r="A168" s="839"/>
      <c r="B168" s="697" t="s">
        <v>444</v>
      </c>
      <c r="C168" s="698"/>
      <c r="D168" s="254" t="s">
        <v>130</v>
      </c>
      <c r="E168" s="685" t="s">
        <v>795</v>
      </c>
      <c r="F168" s="686"/>
      <c r="G168" s="686"/>
      <c r="H168" s="686"/>
      <c r="I168" s="687"/>
      <c r="J168" s="685" t="s">
        <v>796</v>
      </c>
      <c r="K168" s="686"/>
      <c r="L168" s="686"/>
      <c r="M168" s="686"/>
      <c r="N168" s="687"/>
      <c r="O168" s="229" t="s">
        <v>1651</v>
      </c>
      <c r="P168" s="194" t="s">
        <v>194</v>
      </c>
      <c r="Q168" s="193"/>
      <c r="R168" s="584">
        <v>1</v>
      </c>
      <c r="S168" s="585"/>
      <c r="T168" s="585"/>
      <c r="U168" s="672"/>
      <c r="V168" s="672"/>
      <c r="W168" s="672"/>
      <c r="X168" s="222"/>
      <c r="Y168" s="222"/>
      <c r="Z168" s="222"/>
      <c r="AA168" s="578" t="s">
        <v>1523</v>
      </c>
      <c r="AB168" s="579"/>
      <c r="AC168" s="579"/>
      <c r="AD168" s="579"/>
      <c r="AE168" s="579"/>
      <c r="AF168" s="579"/>
      <c r="AG168" s="579"/>
      <c r="AH168" s="579"/>
      <c r="AI168" s="579"/>
      <c r="AJ168" s="579"/>
      <c r="AK168" s="580"/>
      <c r="AL168" s="197"/>
      <c r="AM168" s="584">
        <v>1</v>
      </c>
      <c r="AN168" s="585"/>
      <c r="AO168" s="585"/>
      <c r="AP168" s="672"/>
      <c r="AQ168" s="672"/>
      <c r="AR168" s="672"/>
      <c r="AS168" s="222"/>
      <c r="AT168" s="222"/>
      <c r="AU168" s="222"/>
      <c r="AV168" s="423" t="s">
        <v>1523</v>
      </c>
    </row>
    <row r="169" spans="1:55" ht="303" customHeight="1">
      <c r="A169" s="839"/>
      <c r="B169" s="697"/>
      <c r="C169" s="698"/>
      <c r="D169" s="254" t="s">
        <v>31</v>
      </c>
      <c r="E169" s="685" t="s">
        <v>797</v>
      </c>
      <c r="F169" s="686"/>
      <c r="G169" s="686"/>
      <c r="H169" s="686"/>
      <c r="I169" s="687"/>
      <c r="J169" s="685" t="s">
        <v>573</v>
      </c>
      <c r="K169" s="686"/>
      <c r="L169" s="686"/>
      <c r="M169" s="686"/>
      <c r="N169" s="687"/>
      <c r="O169" s="229" t="s">
        <v>188</v>
      </c>
      <c r="P169" s="194" t="s">
        <v>29</v>
      </c>
      <c r="Q169" s="193"/>
      <c r="R169" s="257">
        <v>0.34</v>
      </c>
      <c r="S169" s="259">
        <v>0.34</v>
      </c>
      <c r="T169" s="258">
        <v>0.33</v>
      </c>
      <c r="U169" s="403"/>
      <c r="V169" s="258">
        <v>0.33</v>
      </c>
      <c r="W169" s="403"/>
      <c r="X169" s="223" t="s">
        <v>265</v>
      </c>
      <c r="Y169" s="223"/>
      <c r="Z169" s="223"/>
      <c r="AA169" s="713" t="s">
        <v>1652</v>
      </c>
      <c r="AB169" s="1062"/>
      <c r="AC169" s="699" t="s">
        <v>1593</v>
      </c>
      <c r="AD169" s="909"/>
      <c r="AE169" s="909"/>
      <c r="AF169" s="886"/>
      <c r="AG169" s="612" t="s">
        <v>1639</v>
      </c>
      <c r="AH169" s="612"/>
      <c r="AI169" s="612"/>
      <c r="AJ169" s="612"/>
      <c r="AK169" s="613"/>
      <c r="AL169" s="197"/>
      <c r="AM169" s="257">
        <v>0.34</v>
      </c>
      <c r="AN169" s="259">
        <v>0.34</v>
      </c>
      <c r="AO169" s="258">
        <v>0.33</v>
      </c>
      <c r="AP169" s="403"/>
      <c r="AQ169" s="258">
        <v>0.33</v>
      </c>
      <c r="AR169" s="403"/>
      <c r="AS169" s="223" t="s">
        <v>265</v>
      </c>
      <c r="AT169" s="223"/>
      <c r="AU169" s="223"/>
      <c r="AV169" s="428" t="s">
        <v>1626</v>
      </c>
    </row>
    <row r="170" spans="1:55" ht="387.75" customHeight="1">
      <c r="A170" s="839"/>
      <c r="B170" s="697" t="s">
        <v>445</v>
      </c>
      <c r="C170" s="698"/>
      <c r="D170" s="254" t="s">
        <v>37</v>
      </c>
      <c r="E170" s="685" t="s">
        <v>574</v>
      </c>
      <c r="F170" s="686"/>
      <c r="G170" s="686"/>
      <c r="H170" s="686"/>
      <c r="I170" s="687"/>
      <c r="J170" s="685" t="s">
        <v>575</v>
      </c>
      <c r="K170" s="686"/>
      <c r="L170" s="686"/>
      <c r="M170" s="686"/>
      <c r="N170" s="687"/>
      <c r="O170" s="229" t="s">
        <v>576</v>
      </c>
      <c r="P170" s="194" t="s">
        <v>29</v>
      </c>
      <c r="Q170" s="193"/>
      <c r="R170" s="257">
        <v>0.34</v>
      </c>
      <c r="S170" s="259">
        <v>0.34</v>
      </c>
      <c r="T170" s="258">
        <v>0.33</v>
      </c>
      <c r="U170" s="403"/>
      <c r="V170" s="258">
        <v>0.33</v>
      </c>
      <c r="W170" s="403"/>
      <c r="X170" s="222" t="s">
        <v>265</v>
      </c>
      <c r="Y170" s="222"/>
      <c r="Z170" s="222"/>
      <c r="AA170" s="713" t="s">
        <v>1594</v>
      </c>
      <c r="AB170" s="1062"/>
      <c r="AC170" s="699" t="s">
        <v>1595</v>
      </c>
      <c r="AD170" s="909"/>
      <c r="AE170" s="909"/>
      <c r="AF170" s="886"/>
      <c r="AG170" s="612" t="s">
        <v>1639</v>
      </c>
      <c r="AH170" s="612"/>
      <c r="AI170" s="612"/>
      <c r="AJ170" s="612"/>
      <c r="AK170" s="613"/>
      <c r="AL170" s="197"/>
      <c r="AM170" s="257">
        <v>0.34</v>
      </c>
      <c r="AN170" s="259">
        <v>0.34</v>
      </c>
      <c r="AO170" s="258">
        <v>0.33</v>
      </c>
      <c r="AP170" s="403"/>
      <c r="AQ170" s="258">
        <v>0.33</v>
      </c>
      <c r="AR170" s="403"/>
      <c r="AS170" s="222" t="s">
        <v>265</v>
      </c>
      <c r="AT170" s="222"/>
      <c r="AU170" s="222"/>
      <c r="AV170" s="428" t="s">
        <v>1637</v>
      </c>
    </row>
    <row r="171" spans="1:55" ht="174.75" customHeight="1">
      <c r="A171" s="839"/>
      <c r="B171" s="697" t="s">
        <v>446</v>
      </c>
      <c r="C171" s="698"/>
      <c r="D171" s="254" t="s">
        <v>46</v>
      </c>
      <c r="E171" s="685" t="s">
        <v>577</v>
      </c>
      <c r="F171" s="686"/>
      <c r="G171" s="686"/>
      <c r="H171" s="686"/>
      <c r="I171" s="687"/>
      <c r="J171" s="685" t="s">
        <v>578</v>
      </c>
      <c r="K171" s="686"/>
      <c r="L171" s="686"/>
      <c r="M171" s="686"/>
      <c r="N171" s="687"/>
      <c r="O171" s="229" t="s">
        <v>579</v>
      </c>
      <c r="P171" s="194" t="s">
        <v>29</v>
      </c>
      <c r="Q171" s="193"/>
      <c r="R171" s="257">
        <v>0.34</v>
      </c>
      <c r="S171" s="259">
        <v>0.34</v>
      </c>
      <c r="T171" s="258">
        <v>0.33</v>
      </c>
      <c r="U171" s="403"/>
      <c r="V171" s="258">
        <v>0.33</v>
      </c>
      <c r="W171" s="403"/>
      <c r="X171" s="222" t="s">
        <v>265</v>
      </c>
      <c r="Y171" s="222"/>
      <c r="Z171" s="222"/>
      <c r="AA171" s="713" t="s">
        <v>1596</v>
      </c>
      <c r="AB171" s="1062"/>
      <c r="AC171" s="699" t="s">
        <v>1597</v>
      </c>
      <c r="AD171" s="909"/>
      <c r="AE171" s="909"/>
      <c r="AF171" s="886"/>
      <c r="AG171" s="612" t="s">
        <v>1639</v>
      </c>
      <c r="AH171" s="612"/>
      <c r="AI171" s="612"/>
      <c r="AJ171" s="612"/>
      <c r="AK171" s="613"/>
      <c r="AL171" s="197"/>
      <c r="AM171" s="257">
        <v>0.34</v>
      </c>
      <c r="AN171" s="259">
        <v>0.34</v>
      </c>
      <c r="AO171" s="258">
        <v>0.33</v>
      </c>
      <c r="AP171" s="403"/>
      <c r="AQ171" s="258">
        <v>0.33</v>
      </c>
      <c r="AR171" s="403"/>
      <c r="AS171" s="222" t="s">
        <v>265</v>
      </c>
      <c r="AT171" s="222"/>
      <c r="AU171" s="222"/>
      <c r="AV171" s="425" t="s">
        <v>1626</v>
      </c>
    </row>
    <row r="172" spans="1:55" ht="329.25" customHeight="1" thickBot="1">
      <c r="A172" s="839"/>
      <c r="B172" s="772"/>
      <c r="C172" s="773"/>
      <c r="D172" s="255" t="s">
        <v>49</v>
      </c>
      <c r="E172" s="859" t="s">
        <v>580</v>
      </c>
      <c r="F172" s="860"/>
      <c r="G172" s="860"/>
      <c r="H172" s="860"/>
      <c r="I172" s="861"/>
      <c r="J172" s="859" t="s">
        <v>581</v>
      </c>
      <c r="K172" s="860"/>
      <c r="L172" s="860"/>
      <c r="M172" s="860"/>
      <c r="N172" s="861"/>
      <c r="O172" s="230" t="s">
        <v>572</v>
      </c>
      <c r="P172" s="202" t="s">
        <v>29</v>
      </c>
      <c r="Q172" s="193"/>
      <c r="R172" s="263">
        <v>0.34</v>
      </c>
      <c r="S172" s="404">
        <v>0.34</v>
      </c>
      <c r="T172" s="264">
        <v>0.33</v>
      </c>
      <c r="U172" s="405"/>
      <c r="V172" s="264">
        <v>0.33</v>
      </c>
      <c r="W172" s="405"/>
      <c r="X172" s="224" t="s">
        <v>265</v>
      </c>
      <c r="Y172" s="224"/>
      <c r="Z172" s="224"/>
      <c r="AA172" s="893" t="s">
        <v>1653</v>
      </c>
      <c r="AB172" s="894"/>
      <c r="AC172" s="876" t="s">
        <v>1654</v>
      </c>
      <c r="AD172" s="1083"/>
      <c r="AE172" s="1083"/>
      <c r="AF172" s="1084"/>
      <c r="AG172" s="799" t="s">
        <v>1639</v>
      </c>
      <c r="AH172" s="799"/>
      <c r="AI172" s="799"/>
      <c r="AJ172" s="799"/>
      <c r="AK172" s="800"/>
      <c r="AL172" s="197"/>
      <c r="AM172" s="263">
        <v>0.34</v>
      </c>
      <c r="AN172" s="404">
        <v>0.34</v>
      </c>
      <c r="AO172" s="264">
        <v>0.33</v>
      </c>
      <c r="AP172" s="405"/>
      <c r="AQ172" s="264">
        <v>0.33</v>
      </c>
      <c r="AR172" s="405"/>
      <c r="AS172" s="224" t="s">
        <v>265</v>
      </c>
      <c r="AT172" s="224"/>
      <c r="AU172" s="224"/>
      <c r="AV172" s="425" t="s">
        <v>1626</v>
      </c>
    </row>
    <row r="173" spans="1:55" ht="15" customHeight="1" thickBot="1">
      <c r="A173" s="839"/>
      <c r="B173" s="93"/>
      <c r="AA173" s="407"/>
      <c r="AB173" s="408"/>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row>
    <row r="174" spans="1:55" ht="111" customHeight="1" thickBot="1">
      <c r="A174" s="839"/>
      <c r="B174" s="760">
        <v>6</v>
      </c>
      <c r="C174" s="761"/>
      <c r="D174" s="764" t="s">
        <v>447</v>
      </c>
      <c r="E174" s="764"/>
      <c r="F174" s="764"/>
      <c r="G174" s="764"/>
      <c r="H174" s="764"/>
      <c r="I174" s="764"/>
      <c r="J174" s="764"/>
      <c r="K174" s="764"/>
      <c r="L174" s="764"/>
      <c r="M174" s="764"/>
      <c r="N174" s="764"/>
      <c r="O174" s="764"/>
      <c r="P174" s="765"/>
      <c r="Q174" s="91"/>
      <c r="R174" s="835" t="s">
        <v>267</v>
      </c>
      <c r="S174" s="836"/>
      <c r="T174" s="836"/>
      <c r="U174" s="836"/>
      <c r="V174" s="836"/>
      <c r="W174" s="804"/>
      <c r="X174" s="804"/>
      <c r="Y174" s="804"/>
      <c r="Z174" s="804"/>
      <c r="AA174" s="804"/>
      <c r="AB174" s="804"/>
      <c r="AC174" s="804"/>
      <c r="AD174" s="804"/>
      <c r="AE174" s="804"/>
      <c r="AF174" s="804"/>
      <c r="AG174" s="804"/>
      <c r="AH174" s="804"/>
      <c r="AI174" s="804"/>
      <c r="AJ174" s="804"/>
      <c r="AK174" s="805"/>
      <c r="AL174" s="94"/>
      <c r="AM174" s="94"/>
      <c r="AN174" s="91"/>
      <c r="AO174" s="94"/>
      <c r="AP174" s="94"/>
      <c r="AQ174" s="94"/>
      <c r="AR174" s="94"/>
      <c r="AS174" s="94"/>
      <c r="AT174" s="94"/>
      <c r="AU174" s="94"/>
      <c r="AV174" s="90"/>
      <c r="AW174" s="90"/>
      <c r="AX174" s="90"/>
    </row>
    <row r="175" spans="1:55" ht="39" customHeight="1">
      <c r="A175" s="839"/>
      <c r="B175" s="797" t="s">
        <v>313</v>
      </c>
      <c r="C175" s="798"/>
      <c r="D175" s="738" t="s">
        <v>626</v>
      </c>
      <c r="E175" s="738"/>
      <c r="F175" s="738"/>
      <c r="G175" s="738"/>
      <c r="H175" s="738"/>
      <c r="I175" s="738"/>
      <c r="J175" s="738"/>
      <c r="K175" s="738"/>
      <c r="L175" s="738"/>
      <c r="M175" s="738"/>
      <c r="N175" s="738"/>
      <c r="O175" s="738"/>
      <c r="P175" s="739"/>
      <c r="Q175" s="91"/>
      <c r="R175" s="811" t="s">
        <v>447</v>
      </c>
      <c r="S175" s="812"/>
      <c r="T175" s="812"/>
      <c r="U175" s="812"/>
      <c r="V175" s="812"/>
      <c r="W175" s="1091" t="s">
        <v>377</v>
      </c>
      <c r="X175" s="1092"/>
      <c r="Y175" s="1092"/>
      <c r="Z175" s="1092"/>
      <c r="AA175" s="1092"/>
      <c r="AB175" s="415" t="s">
        <v>293</v>
      </c>
      <c r="AC175" s="718" t="s">
        <v>294</v>
      </c>
      <c r="AD175" s="718"/>
      <c r="AE175" s="718"/>
      <c r="AF175" s="718"/>
      <c r="AG175" s="718"/>
      <c r="AH175" s="718"/>
      <c r="AI175" s="718"/>
      <c r="AJ175" s="718"/>
      <c r="AK175" s="719"/>
      <c r="AL175" s="190"/>
      <c r="AM175" s="91"/>
      <c r="AN175" s="91"/>
      <c r="AO175" s="94"/>
      <c r="AP175" s="94"/>
      <c r="AQ175" s="94"/>
      <c r="AR175" s="94"/>
      <c r="AS175" s="94"/>
      <c r="AT175" s="94"/>
      <c r="AU175" s="94"/>
      <c r="AV175" s="90"/>
      <c r="AW175" s="90"/>
      <c r="AX175" s="90"/>
    </row>
    <row r="176" spans="1:55" ht="36" customHeight="1">
      <c r="A176" s="839"/>
      <c r="B176" s="797" t="s">
        <v>326</v>
      </c>
      <c r="C176" s="798"/>
      <c r="D176" s="922" t="s">
        <v>623</v>
      </c>
      <c r="E176" s="922"/>
      <c r="F176" s="922"/>
      <c r="G176" s="922"/>
      <c r="H176" s="922"/>
      <c r="I176" s="922"/>
      <c r="J176" s="922"/>
      <c r="K176" s="922"/>
      <c r="L176" s="922"/>
      <c r="M176" s="922"/>
      <c r="N176" s="922"/>
      <c r="O176" s="922"/>
      <c r="P176" s="1023"/>
      <c r="Q176" s="91"/>
      <c r="R176" s="811"/>
      <c r="S176" s="812"/>
      <c r="T176" s="812"/>
      <c r="U176" s="812"/>
      <c r="V176" s="812"/>
      <c r="W176" s="679" t="s">
        <v>381</v>
      </c>
      <c r="X176" s="680"/>
      <c r="Y176" s="680"/>
      <c r="Z176" s="680"/>
      <c r="AA176" s="681"/>
      <c r="AB176" s="1086" t="s">
        <v>285</v>
      </c>
      <c r="AC176" s="1088" t="s">
        <v>487</v>
      </c>
      <c r="AD176" s="1089"/>
      <c r="AE176" s="1089"/>
      <c r="AF176" s="1089"/>
      <c r="AG176" s="1089"/>
      <c r="AH176" s="1089"/>
      <c r="AI176" s="1089"/>
      <c r="AJ176" s="1089"/>
      <c r="AK176" s="1090"/>
      <c r="AL176" s="190"/>
      <c r="AM176" s="91"/>
      <c r="AN176" s="91"/>
      <c r="AO176" s="94"/>
      <c r="AP176" s="94"/>
      <c r="AQ176" s="94"/>
      <c r="AR176" s="94"/>
      <c r="AS176" s="94"/>
      <c r="AT176" s="94"/>
      <c r="AU176" s="94"/>
      <c r="AV176" s="90"/>
      <c r="AW176" s="90"/>
      <c r="AX176" s="90"/>
    </row>
    <row r="177" spans="1:55" ht="36" customHeight="1">
      <c r="A177" s="839"/>
      <c r="B177" s="249" t="s">
        <v>1641</v>
      </c>
      <c r="C177" s="250"/>
      <c r="D177" s="1093" t="s">
        <v>624</v>
      </c>
      <c r="E177" s="1094"/>
      <c r="F177" s="1094"/>
      <c r="G177" s="1094"/>
      <c r="H177" s="1094"/>
      <c r="I177" s="1094"/>
      <c r="J177" s="1094"/>
      <c r="K177" s="1094"/>
      <c r="L177" s="1094"/>
      <c r="M177" s="1094"/>
      <c r="N177" s="1094"/>
      <c r="O177" s="1094"/>
      <c r="P177" s="1095"/>
      <c r="Q177" s="91"/>
      <c r="R177" s="811"/>
      <c r="S177" s="812"/>
      <c r="T177" s="812"/>
      <c r="U177" s="812"/>
      <c r="V177" s="812"/>
      <c r="W177" s="682"/>
      <c r="X177" s="683"/>
      <c r="Y177" s="683"/>
      <c r="Z177" s="683"/>
      <c r="AA177" s="684"/>
      <c r="AB177" s="1087"/>
      <c r="AC177" s="1053"/>
      <c r="AD177" s="1054"/>
      <c r="AE177" s="1054"/>
      <c r="AF177" s="1054"/>
      <c r="AG177" s="1054"/>
      <c r="AH177" s="1054"/>
      <c r="AI177" s="1054"/>
      <c r="AJ177" s="1054"/>
      <c r="AK177" s="1055"/>
      <c r="AL177" s="191"/>
      <c r="AM177" s="91"/>
      <c r="AN177" s="91"/>
      <c r="AO177" s="95"/>
      <c r="AP177" s="95"/>
      <c r="AQ177" s="95"/>
      <c r="AR177" s="95"/>
      <c r="AS177" s="95"/>
      <c r="AT177" s="95"/>
      <c r="AU177" s="95"/>
      <c r="AV177" s="90"/>
      <c r="AW177" s="90"/>
      <c r="AX177" s="90"/>
    </row>
    <row r="178" spans="1:55" ht="36" customHeight="1">
      <c r="A178" s="839"/>
      <c r="B178" s="757" t="s">
        <v>159</v>
      </c>
      <c r="C178" s="758"/>
      <c r="D178" s="895" t="s">
        <v>485</v>
      </c>
      <c r="E178" s="895"/>
      <c r="F178" s="895"/>
      <c r="G178" s="895"/>
      <c r="H178" s="895"/>
      <c r="I178" s="895"/>
      <c r="J178" s="895"/>
      <c r="K178" s="895"/>
      <c r="L178" s="895"/>
      <c r="M178" s="895"/>
      <c r="N178" s="895"/>
      <c r="O178" s="895"/>
      <c r="P178" s="896"/>
      <c r="Q178" s="93"/>
      <c r="R178" s="811"/>
      <c r="S178" s="812"/>
      <c r="T178" s="812"/>
      <c r="U178" s="812"/>
      <c r="V178" s="812"/>
      <c r="W178" s="1096" t="s">
        <v>488</v>
      </c>
      <c r="X178" s="1076"/>
      <c r="Y178" s="1076"/>
      <c r="Z178" s="1076"/>
      <c r="AA178" s="1076"/>
      <c r="AB178" s="414" t="s">
        <v>285</v>
      </c>
      <c r="AC178" s="1077" t="s">
        <v>489</v>
      </c>
      <c r="AD178" s="1077"/>
      <c r="AE178" s="1077"/>
      <c r="AF178" s="1077"/>
      <c r="AG178" s="1077"/>
      <c r="AH178" s="1077"/>
      <c r="AI178" s="1077"/>
      <c r="AJ178" s="1077"/>
      <c r="AK178" s="1078"/>
      <c r="AL178" s="191"/>
    </row>
    <row r="179" spans="1:55" ht="36" customHeight="1">
      <c r="A179" s="839"/>
      <c r="B179" s="757" t="s">
        <v>325</v>
      </c>
      <c r="C179" s="758"/>
      <c r="D179" s="895" t="s">
        <v>625</v>
      </c>
      <c r="E179" s="895"/>
      <c r="F179" s="895"/>
      <c r="G179" s="895"/>
      <c r="H179" s="895"/>
      <c r="I179" s="895"/>
      <c r="J179" s="895"/>
      <c r="K179" s="895"/>
      <c r="L179" s="895"/>
      <c r="M179" s="895"/>
      <c r="N179" s="895"/>
      <c r="O179" s="895"/>
      <c r="P179" s="896"/>
      <c r="Q179" s="746"/>
      <c r="R179" s="811"/>
      <c r="S179" s="812"/>
      <c r="T179" s="812"/>
      <c r="U179" s="812"/>
      <c r="V179" s="812"/>
      <c r="W179" s="1096"/>
      <c r="X179" s="1076"/>
      <c r="Y179" s="1076"/>
      <c r="Z179" s="1076"/>
      <c r="AA179" s="1076"/>
      <c r="AB179" s="414"/>
      <c r="AC179" s="1077"/>
      <c r="AD179" s="1077"/>
      <c r="AE179" s="1077"/>
      <c r="AF179" s="1077"/>
      <c r="AG179" s="1077"/>
      <c r="AH179" s="1077"/>
      <c r="AI179" s="1077"/>
      <c r="AJ179" s="1077"/>
      <c r="AK179" s="1078"/>
      <c r="AL179" s="189"/>
      <c r="AM179" s="90"/>
      <c r="AN179" s="90"/>
      <c r="AO179" s="90"/>
      <c r="AP179" s="90"/>
      <c r="AQ179" s="90"/>
      <c r="AR179" s="90"/>
      <c r="AS179" s="90"/>
      <c r="AT179" s="90"/>
      <c r="AU179" s="90"/>
      <c r="AV179" s="90"/>
      <c r="AW179" s="90"/>
      <c r="AX179" s="90"/>
      <c r="AY179" s="90"/>
      <c r="AZ179" s="90"/>
      <c r="BA179" s="90"/>
      <c r="BB179" s="90"/>
      <c r="BC179" s="90"/>
    </row>
    <row r="180" spans="1:55" ht="36" customHeight="1" thickBot="1">
      <c r="A180" s="839"/>
      <c r="B180" s="753" t="s">
        <v>443</v>
      </c>
      <c r="C180" s="754"/>
      <c r="D180" s="747" t="s">
        <v>327</v>
      </c>
      <c r="E180" s="747"/>
      <c r="F180" s="747"/>
      <c r="G180" s="747"/>
      <c r="H180" s="747"/>
      <c r="I180" s="747"/>
      <c r="J180" s="747"/>
      <c r="K180" s="747"/>
      <c r="L180" s="747"/>
      <c r="M180" s="747"/>
      <c r="N180" s="747"/>
      <c r="O180" s="747"/>
      <c r="P180" s="748"/>
      <c r="Q180" s="746"/>
      <c r="R180" s="814"/>
      <c r="S180" s="815"/>
      <c r="T180" s="815"/>
      <c r="U180" s="815"/>
      <c r="V180" s="815"/>
      <c r="W180" s="1085"/>
      <c r="X180" s="1082"/>
      <c r="Y180" s="1082"/>
      <c r="Z180" s="1082"/>
      <c r="AA180" s="1082"/>
      <c r="AB180" s="411"/>
      <c r="AC180" s="904"/>
      <c r="AD180" s="904"/>
      <c r="AE180" s="904"/>
      <c r="AF180" s="904"/>
      <c r="AG180" s="904"/>
      <c r="AH180" s="904"/>
      <c r="AI180" s="904"/>
      <c r="AJ180" s="904"/>
      <c r="AK180" s="905"/>
      <c r="AL180" s="189"/>
      <c r="AM180" s="90"/>
      <c r="AN180" s="90"/>
      <c r="AO180" s="90"/>
      <c r="AP180" s="90"/>
      <c r="AQ180" s="90"/>
      <c r="AR180" s="90"/>
      <c r="AS180" s="90"/>
      <c r="AT180" s="90"/>
      <c r="AU180" s="90"/>
      <c r="AV180" s="90"/>
      <c r="AW180" s="90"/>
      <c r="AX180" s="90"/>
      <c r="AY180" s="90"/>
      <c r="AZ180" s="90"/>
      <c r="BA180" s="90"/>
      <c r="BB180" s="90"/>
      <c r="BC180" s="90"/>
    </row>
    <row r="181" spans="1:55" ht="9" customHeight="1" thickBot="1">
      <c r="A181" s="839"/>
      <c r="B181" s="93"/>
      <c r="C181" s="850"/>
      <c r="D181" s="850"/>
      <c r="E181" s="850"/>
      <c r="F181" s="850"/>
      <c r="G181" s="850"/>
      <c r="H181" s="850"/>
      <c r="I181" s="850"/>
      <c r="J181" s="850"/>
      <c r="K181" s="850"/>
      <c r="L181" s="850"/>
      <c r="M181" s="850"/>
      <c r="N181" s="850"/>
      <c r="O181" s="850"/>
      <c r="P181" s="850"/>
      <c r="Q181" s="88"/>
      <c r="R181" s="88"/>
      <c r="S181" s="88"/>
      <c r="T181" s="88"/>
      <c r="U181" s="88"/>
      <c r="V181" s="88"/>
      <c r="W181" s="88"/>
      <c r="X181" s="88"/>
      <c r="Y181" s="88"/>
      <c r="Z181" s="88"/>
      <c r="AA181" s="408"/>
      <c r="AB181" s="408"/>
      <c r="AC181" s="90"/>
      <c r="AD181" s="90"/>
      <c r="AE181" s="90"/>
      <c r="AF181" s="90"/>
      <c r="AG181" s="90"/>
      <c r="AH181" s="90"/>
      <c r="AI181" s="90"/>
      <c r="AJ181" s="90"/>
      <c r="AK181" s="90"/>
      <c r="AL181" s="90"/>
      <c r="AM181" s="90"/>
      <c r="AN181" s="90"/>
      <c r="AO181" s="90"/>
      <c r="AP181" s="90"/>
      <c r="AQ181" s="90"/>
      <c r="AR181" s="90"/>
      <c r="AS181" s="90"/>
      <c r="AT181" s="90"/>
      <c r="AU181" s="90"/>
      <c r="AV181" s="90"/>
      <c r="AY181" s="90"/>
      <c r="AZ181" s="90"/>
      <c r="BA181" s="90"/>
      <c r="BB181" s="90"/>
      <c r="BC181" s="90"/>
    </row>
    <row r="182" spans="1:55" ht="54" customHeight="1">
      <c r="A182" s="839"/>
      <c r="B182" s="716" t="s">
        <v>322</v>
      </c>
      <c r="C182" s="717"/>
      <c r="D182" s="749" t="s">
        <v>423</v>
      </c>
      <c r="E182" s="751" t="s">
        <v>20</v>
      </c>
      <c r="F182" s="751"/>
      <c r="G182" s="751"/>
      <c r="H182" s="751"/>
      <c r="I182" s="751"/>
      <c r="J182" s="751" t="s">
        <v>21</v>
      </c>
      <c r="K182" s="751"/>
      <c r="L182" s="751"/>
      <c r="M182" s="751"/>
      <c r="N182" s="751"/>
      <c r="O182" s="717" t="s">
        <v>343</v>
      </c>
      <c r="P182" s="851" t="s">
        <v>316</v>
      </c>
      <c r="Q182" s="775"/>
      <c r="R182" s="716" t="s">
        <v>1643</v>
      </c>
      <c r="S182" s="717"/>
      <c r="T182" s="717"/>
      <c r="U182" s="717"/>
      <c r="V182" s="717"/>
      <c r="W182" s="717"/>
      <c r="X182" s="717"/>
      <c r="Y182" s="717"/>
      <c r="Z182" s="717"/>
      <c r="AA182" s="801" t="s">
        <v>319</v>
      </c>
      <c r="AB182" s="801"/>
      <c r="AC182" s="801"/>
      <c r="AD182" s="801"/>
      <c r="AE182" s="801"/>
      <c r="AF182" s="801"/>
      <c r="AG182" s="801"/>
      <c r="AH182" s="801"/>
      <c r="AI182" s="801"/>
      <c r="AJ182" s="801"/>
      <c r="AK182" s="802"/>
      <c r="AL182" s="195"/>
      <c r="AM182" s="716" t="s">
        <v>341</v>
      </c>
      <c r="AN182" s="717"/>
      <c r="AO182" s="717"/>
      <c r="AP182" s="717"/>
      <c r="AQ182" s="717"/>
      <c r="AR182" s="717"/>
      <c r="AS182" s="717"/>
      <c r="AT182" s="717"/>
      <c r="AU182" s="717"/>
      <c r="AV182" s="203" t="s">
        <v>320</v>
      </c>
      <c r="AY182" s="90"/>
      <c r="AZ182" s="90"/>
      <c r="BA182" s="90"/>
      <c r="BB182" s="90"/>
      <c r="BC182" s="90"/>
    </row>
    <row r="183" spans="1:55" ht="47.25" customHeight="1">
      <c r="A183" s="839"/>
      <c r="B183" s="755"/>
      <c r="C183" s="756"/>
      <c r="D183" s="750"/>
      <c r="E183" s="752"/>
      <c r="F183" s="752"/>
      <c r="G183" s="752"/>
      <c r="H183" s="752"/>
      <c r="I183" s="752"/>
      <c r="J183" s="752"/>
      <c r="K183" s="752"/>
      <c r="L183" s="752"/>
      <c r="M183" s="752"/>
      <c r="N183" s="752"/>
      <c r="O183" s="756"/>
      <c r="P183" s="852"/>
      <c r="Q183" s="775"/>
      <c r="R183" s="714" t="s">
        <v>298</v>
      </c>
      <c r="S183" s="715"/>
      <c r="T183" s="715"/>
      <c r="U183" s="715"/>
      <c r="V183" s="715"/>
      <c r="W183" s="715"/>
      <c r="X183" s="774" t="s">
        <v>344</v>
      </c>
      <c r="Y183" s="774"/>
      <c r="Z183" s="774"/>
      <c r="AA183" s="776" t="s">
        <v>295</v>
      </c>
      <c r="AB183" s="776"/>
      <c r="AC183" s="777" t="s">
        <v>296</v>
      </c>
      <c r="AD183" s="777"/>
      <c r="AE183" s="777"/>
      <c r="AF183" s="777"/>
      <c r="AG183" s="777" t="s">
        <v>297</v>
      </c>
      <c r="AH183" s="777"/>
      <c r="AI183" s="777"/>
      <c r="AJ183" s="777"/>
      <c r="AK183" s="778"/>
      <c r="AL183" s="196"/>
      <c r="AM183" s="714" t="s">
        <v>298</v>
      </c>
      <c r="AN183" s="715"/>
      <c r="AO183" s="715"/>
      <c r="AP183" s="715"/>
      <c r="AQ183" s="715"/>
      <c r="AR183" s="715"/>
      <c r="AS183" s="774" t="s">
        <v>344</v>
      </c>
      <c r="AT183" s="774"/>
      <c r="AU183" s="774"/>
      <c r="AV183" s="778" t="s">
        <v>321</v>
      </c>
      <c r="AY183" s="90"/>
      <c r="AZ183" s="90"/>
      <c r="BA183" s="90"/>
      <c r="BB183" s="90"/>
      <c r="BC183" s="90"/>
    </row>
    <row r="184" spans="1:55" ht="25.5" customHeight="1">
      <c r="A184" s="839"/>
      <c r="B184" s="755"/>
      <c r="C184" s="756"/>
      <c r="D184" s="750"/>
      <c r="E184" s="752"/>
      <c r="F184" s="752"/>
      <c r="G184" s="752"/>
      <c r="H184" s="752"/>
      <c r="I184" s="752"/>
      <c r="J184" s="752"/>
      <c r="K184" s="752"/>
      <c r="L184" s="752"/>
      <c r="M184" s="752"/>
      <c r="N184" s="752"/>
      <c r="O184" s="756"/>
      <c r="P184" s="852"/>
      <c r="Q184" s="192"/>
      <c r="R184" s="714"/>
      <c r="S184" s="715"/>
      <c r="T184" s="715"/>
      <c r="U184" s="715"/>
      <c r="V184" s="715"/>
      <c r="W184" s="715"/>
      <c r="X184" s="225">
        <v>1</v>
      </c>
      <c r="Y184" s="225">
        <v>2</v>
      </c>
      <c r="Z184" s="225">
        <v>3</v>
      </c>
      <c r="AA184" s="776"/>
      <c r="AB184" s="776"/>
      <c r="AC184" s="777"/>
      <c r="AD184" s="777"/>
      <c r="AE184" s="777"/>
      <c r="AF184" s="777"/>
      <c r="AG184" s="777"/>
      <c r="AH184" s="777"/>
      <c r="AI184" s="777"/>
      <c r="AJ184" s="777"/>
      <c r="AK184" s="778"/>
      <c r="AL184" s="196"/>
      <c r="AM184" s="714"/>
      <c r="AN184" s="715"/>
      <c r="AO184" s="715"/>
      <c r="AP184" s="715"/>
      <c r="AQ184" s="715"/>
      <c r="AR184" s="715"/>
      <c r="AS184" s="225">
        <v>1</v>
      </c>
      <c r="AT184" s="225">
        <v>2</v>
      </c>
      <c r="AU184" s="225">
        <v>3</v>
      </c>
      <c r="AV184" s="778"/>
      <c r="AY184" s="90"/>
      <c r="AZ184" s="90"/>
      <c r="BA184" s="90"/>
      <c r="BB184" s="90"/>
      <c r="BC184" s="90"/>
    </row>
    <row r="185" spans="1:55" ht="45" customHeight="1">
      <c r="A185" s="839"/>
      <c r="B185" s="980" t="s">
        <v>448</v>
      </c>
      <c r="C185" s="981"/>
      <c r="D185" s="254" t="s">
        <v>25</v>
      </c>
      <c r="E185" s="685" t="s">
        <v>1655</v>
      </c>
      <c r="F185" s="686"/>
      <c r="G185" s="686"/>
      <c r="H185" s="686"/>
      <c r="I185" s="687"/>
      <c r="J185" s="685" t="s">
        <v>1656</v>
      </c>
      <c r="K185" s="686"/>
      <c r="L185" s="686"/>
      <c r="M185" s="686"/>
      <c r="N185" s="687"/>
      <c r="O185" s="229" t="s">
        <v>1657</v>
      </c>
      <c r="P185" s="194" t="s">
        <v>323</v>
      </c>
      <c r="Q185" s="193"/>
      <c r="R185" s="584">
        <v>1</v>
      </c>
      <c r="S185" s="585"/>
      <c r="T185" s="585"/>
      <c r="U185" s="983"/>
      <c r="V185" s="984"/>
      <c r="W185" s="985"/>
      <c r="X185" s="223"/>
      <c r="Y185" s="223"/>
      <c r="Z185" s="223"/>
      <c r="AA185" s="578" t="s">
        <v>1523</v>
      </c>
      <c r="AB185" s="579"/>
      <c r="AC185" s="579"/>
      <c r="AD185" s="579"/>
      <c r="AE185" s="579"/>
      <c r="AF185" s="579"/>
      <c r="AG185" s="579"/>
      <c r="AH185" s="579"/>
      <c r="AI185" s="579"/>
      <c r="AJ185" s="579"/>
      <c r="AK185" s="580"/>
      <c r="AL185" s="197"/>
      <c r="AM185" s="584">
        <v>1</v>
      </c>
      <c r="AN185" s="585"/>
      <c r="AO185" s="585"/>
      <c r="AP185" s="983"/>
      <c r="AQ185" s="984"/>
      <c r="AR185" s="985"/>
      <c r="AS185" s="223"/>
      <c r="AT185" s="223"/>
      <c r="AU185" s="223"/>
      <c r="AV185" s="421" t="s">
        <v>1523</v>
      </c>
      <c r="AY185" s="90"/>
      <c r="AZ185" s="90"/>
      <c r="BA185" s="90"/>
      <c r="BB185" s="90"/>
      <c r="BC185" s="90"/>
    </row>
    <row r="186" spans="1:55" ht="198" customHeight="1">
      <c r="A186" s="839"/>
      <c r="B186" s="980"/>
      <c r="C186" s="981"/>
      <c r="D186" s="254" t="s">
        <v>118</v>
      </c>
      <c r="E186" s="685" t="s">
        <v>1658</v>
      </c>
      <c r="F186" s="686"/>
      <c r="G186" s="686"/>
      <c r="H186" s="686"/>
      <c r="I186" s="687"/>
      <c r="J186" s="685" t="s">
        <v>627</v>
      </c>
      <c r="K186" s="686"/>
      <c r="L186" s="686"/>
      <c r="M186" s="686"/>
      <c r="N186" s="687"/>
      <c r="O186" s="229" t="s">
        <v>1657</v>
      </c>
      <c r="P186" s="194" t="s">
        <v>29</v>
      </c>
      <c r="Q186" s="193"/>
      <c r="R186" s="257">
        <v>0.34</v>
      </c>
      <c r="S186" s="259">
        <v>0.34</v>
      </c>
      <c r="T186" s="258">
        <v>0.33</v>
      </c>
      <c r="U186" s="403"/>
      <c r="V186" s="258">
        <v>0.33</v>
      </c>
      <c r="W186" s="403"/>
      <c r="X186" s="222" t="s">
        <v>265</v>
      </c>
      <c r="Y186" s="222"/>
      <c r="Z186" s="222"/>
      <c r="AA186" s="699" t="s">
        <v>1659</v>
      </c>
      <c r="AB186" s="700"/>
      <c r="AC186" s="713" t="s">
        <v>1660</v>
      </c>
      <c r="AD186" s="1062"/>
      <c r="AE186" s="1062"/>
      <c r="AF186" s="1062"/>
      <c r="AG186" s="612" t="s">
        <v>1639</v>
      </c>
      <c r="AH186" s="612"/>
      <c r="AI186" s="612"/>
      <c r="AJ186" s="612"/>
      <c r="AK186" s="613"/>
      <c r="AL186" s="197"/>
      <c r="AM186" s="257">
        <v>0.34</v>
      </c>
      <c r="AN186" s="259">
        <v>0.34</v>
      </c>
      <c r="AO186" s="258">
        <v>0.33</v>
      </c>
      <c r="AP186" s="403"/>
      <c r="AQ186" s="258">
        <v>0.33</v>
      </c>
      <c r="AR186" s="403"/>
      <c r="AS186" s="222" t="s">
        <v>265</v>
      </c>
      <c r="AT186" s="222"/>
      <c r="AU186" s="222"/>
      <c r="AV186" s="425" t="s">
        <v>1626</v>
      </c>
      <c r="AY186" s="90"/>
      <c r="AZ186" s="90"/>
      <c r="BA186" s="90"/>
      <c r="BB186" s="90"/>
      <c r="BC186" s="90"/>
    </row>
    <row r="187" spans="1:55" ht="38.25" customHeight="1">
      <c r="A187" s="839"/>
      <c r="B187" s="980"/>
      <c r="C187" s="981"/>
      <c r="D187" s="254" t="s">
        <v>122</v>
      </c>
      <c r="E187" s="685" t="s">
        <v>1661</v>
      </c>
      <c r="F187" s="686"/>
      <c r="G187" s="686"/>
      <c r="H187" s="686"/>
      <c r="I187" s="687"/>
      <c r="J187" s="685" t="s">
        <v>628</v>
      </c>
      <c r="K187" s="686"/>
      <c r="L187" s="686"/>
      <c r="M187" s="686"/>
      <c r="N187" s="687"/>
      <c r="O187" s="229" t="s">
        <v>1657</v>
      </c>
      <c r="P187" s="194" t="s">
        <v>629</v>
      </c>
      <c r="Q187" s="193"/>
      <c r="R187" s="584">
        <v>0.5</v>
      </c>
      <c r="S187" s="585"/>
      <c r="T187" s="403"/>
      <c r="U187" s="585">
        <v>0.5</v>
      </c>
      <c r="V187" s="585"/>
      <c r="W187" s="403"/>
      <c r="X187" s="223"/>
      <c r="Y187" s="223"/>
      <c r="Z187" s="223"/>
      <c r="AA187" s="578" t="s">
        <v>1523</v>
      </c>
      <c r="AB187" s="579"/>
      <c r="AC187" s="579"/>
      <c r="AD187" s="579"/>
      <c r="AE187" s="579"/>
      <c r="AF187" s="579"/>
      <c r="AG187" s="579"/>
      <c r="AH187" s="579"/>
      <c r="AI187" s="579"/>
      <c r="AJ187" s="579"/>
      <c r="AK187" s="580"/>
      <c r="AL187" s="197"/>
      <c r="AM187" s="584">
        <v>0.5</v>
      </c>
      <c r="AN187" s="585"/>
      <c r="AO187" s="403"/>
      <c r="AP187" s="585">
        <v>0.5</v>
      </c>
      <c r="AQ187" s="585"/>
      <c r="AR187" s="403"/>
      <c r="AS187" s="223"/>
      <c r="AT187" s="223"/>
      <c r="AU187" s="223"/>
      <c r="AV187" s="421" t="s">
        <v>1523</v>
      </c>
      <c r="AY187" s="90"/>
      <c r="AZ187" s="90"/>
      <c r="BA187" s="90"/>
      <c r="BB187" s="90"/>
      <c r="BC187" s="90"/>
    </row>
    <row r="188" spans="1:55" ht="38.25" customHeight="1">
      <c r="A188" s="839"/>
      <c r="B188" s="980"/>
      <c r="C188" s="981"/>
      <c r="D188" s="254" t="s">
        <v>126</v>
      </c>
      <c r="E188" s="685" t="s">
        <v>1662</v>
      </c>
      <c r="F188" s="686"/>
      <c r="G188" s="686"/>
      <c r="H188" s="686"/>
      <c r="I188" s="687"/>
      <c r="J188" s="685" t="s">
        <v>630</v>
      </c>
      <c r="K188" s="686"/>
      <c r="L188" s="686"/>
      <c r="M188" s="686"/>
      <c r="N188" s="687"/>
      <c r="O188" s="229" t="s">
        <v>1657</v>
      </c>
      <c r="P188" s="194" t="s">
        <v>629</v>
      </c>
      <c r="Q188" s="193"/>
      <c r="R188" s="584">
        <v>0.5</v>
      </c>
      <c r="S188" s="585"/>
      <c r="T188" s="403"/>
      <c r="U188" s="585">
        <v>0.5</v>
      </c>
      <c r="V188" s="585"/>
      <c r="W188" s="403"/>
      <c r="X188" s="222"/>
      <c r="Y188" s="222"/>
      <c r="Z188" s="222"/>
      <c r="AA188" s="578" t="s">
        <v>1523</v>
      </c>
      <c r="AB188" s="579"/>
      <c r="AC188" s="579"/>
      <c r="AD188" s="579"/>
      <c r="AE188" s="579"/>
      <c r="AF188" s="579"/>
      <c r="AG188" s="579"/>
      <c r="AH188" s="579"/>
      <c r="AI188" s="579"/>
      <c r="AJ188" s="579"/>
      <c r="AK188" s="580"/>
      <c r="AL188" s="197"/>
      <c r="AM188" s="584">
        <v>0.5</v>
      </c>
      <c r="AN188" s="585"/>
      <c r="AO188" s="403"/>
      <c r="AP188" s="585">
        <v>0.5</v>
      </c>
      <c r="AQ188" s="585"/>
      <c r="AR188" s="403"/>
      <c r="AS188" s="222"/>
      <c r="AT188" s="222"/>
      <c r="AU188" s="222"/>
      <c r="AV188" s="421" t="s">
        <v>1523</v>
      </c>
    </row>
    <row r="189" spans="1:55" ht="38.25" customHeight="1">
      <c r="A189" s="839"/>
      <c r="B189" s="980"/>
      <c r="C189" s="981"/>
      <c r="D189" s="254" t="s">
        <v>230</v>
      </c>
      <c r="E189" s="685" t="s">
        <v>1663</v>
      </c>
      <c r="F189" s="686"/>
      <c r="G189" s="686"/>
      <c r="H189" s="686"/>
      <c r="I189" s="687"/>
      <c r="J189" s="685" t="s">
        <v>1664</v>
      </c>
      <c r="K189" s="686"/>
      <c r="L189" s="686"/>
      <c r="M189" s="686"/>
      <c r="N189" s="687"/>
      <c r="O189" s="229" t="s">
        <v>1657</v>
      </c>
      <c r="P189" s="194" t="s">
        <v>629</v>
      </c>
      <c r="Q189" s="193"/>
      <c r="R189" s="584">
        <v>0.5</v>
      </c>
      <c r="S189" s="585"/>
      <c r="T189" s="403"/>
      <c r="U189" s="585">
        <v>0.5</v>
      </c>
      <c r="V189" s="585"/>
      <c r="W189" s="403"/>
      <c r="X189" s="223"/>
      <c r="Y189" s="223"/>
      <c r="Z189" s="223"/>
      <c r="AA189" s="578" t="s">
        <v>1523</v>
      </c>
      <c r="AB189" s="579"/>
      <c r="AC189" s="579"/>
      <c r="AD189" s="579"/>
      <c r="AE189" s="579"/>
      <c r="AF189" s="579"/>
      <c r="AG189" s="579"/>
      <c r="AH189" s="579"/>
      <c r="AI189" s="579"/>
      <c r="AJ189" s="579"/>
      <c r="AK189" s="580"/>
      <c r="AL189" s="197"/>
      <c r="AM189" s="584">
        <v>0.5</v>
      </c>
      <c r="AN189" s="585"/>
      <c r="AO189" s="403"/>
      <c r="AP189" s="585">
        <v>0.5</v>
      </c>
      <c r="AQ189" s="585"/>
      <c r="AR189" s="403"/>
      <c r="AS189" s="223"/>
      <c r="AT189" s="223"/>
      <c r="AU189" s="223"/>
      <c r="AV189" s="421" t="s">
        <v>1523</v>
      </c>
    </row>
    <row r="190" spans="1:55" ht="61.5" customHeight="1">
      <c r="A190" s="839"/>
      <c r="B190" s="697" t="s">
        <v>449</v>
      </c>
      <c r="C190" s="698"/>
      <c r="D190" s="254" t="s">
        <v>130</v>
      </c>
      <c r="E190" s="685" t="s">
        <v>1665</v>
      </c>
      <c r="F190" s="686"/>
      <c r="G190" s="686"/>
      <c r="H190" s="686"/>
      <c r="I190" s="687"/>
      <c r="J190" s="685" t="s">
        <v>631</v>
      </c>
      <c r="K190" s="686"/>
      <c r="L190" s="686"/>
      <c r="M190" s="686"/>
      <c r="N190" s="687"/>
      <c r="O190" s="229" t="s">
        <v>638</v>
      </c>
      <c r="P190" s="194" t="s">
        <v>629</v>
      </c>
      <c r="Q190" s="193"/>
      <c r="R190" s="584">
        <v>0.5</v>
      </c>
      <c r="S190" s="585"/>
      <c r="T190" s="403"/>
      <c r="U190" s="585">
        <v>0.5</v>
      </c>
      <c r="V190" s="585"/>
      <c r="W190" s="403"/>
      <c r="X190" s="223"/>
      <c r="Y190" s="223"/>
      <c r="Z190" s="223"/>
      <c r="AA190" s="578" t="s">
        <v>1523</v>
      </c>
      <c r="AB190" s="579"/>
      <c r="AC190" s="579"/>
      <c r="AD190" s="579"/>
      <c r="AE190" s="579"/>
      <c r="AF190" s="579"/>
      <c r="AG190" s="579"/>
      <c r="AH190" s="579"/>
      <c r="AI190" s="579"/>
      <c r="AJ190" s="579"/>
      <c r="AK190" s="580"/>
      <c r="AL190" s="197"/>
      <c r="AM190" s="584">
        <v>0.5</v>
      </c>
      <c r="AN190" s="585"/>
      <c r="AO190" s="403"/>
      <c r="AP190" s="585">
        <v>0.5</v>
      </c>
      <c r="AQ190" s="585"/>
      <c r="AR190" s="403"/>
      <c r="AS190" s="223"/>
      <c r="AT190" s="223"/>
      <c r="AU190" s="223"/>
      <c r="AV190" s="421" t="s">
        <v>1523</v>
      </c>
    </row>
    <row r="191" spans="1:55" ht="83.25" customHeight="1">
      <c r="A191" s="839"/>
      <c r="B191" s="697"/>
      <c r="C191" s="698"/>
      <c r="D191" s="254" t="s">
        <v>31</v>
      </c>
      <c r="E191" s="685" t="s">
        <v>632</v>
      </c>
      <c r="F191" s="686"/>
      <c r="G191" s="686"/>
      <c r="H191" s="686"/>
      <c r="I191" s="687"/>
      <c r="J191" s="685" t="s">
        <v>633</v>
      </c>
      <c r="K191" s="686"/>
      <c r="L191" s="686"/>
      <c r="M191" s="686"/>
      <c r="N191" s="687"/>
      <c r="O191" s="229" t="s">
        <v>1666</v>
      </c>
      <c r="P191" s="194" t="s">
        <v>634</v>
      </c>
      <c r="Q191" s="193"/>
      <c r="R191" s="584">
        <v>1</v>
      </c>
      <c r="S191" s="585"/>
      <c r="T191" s="585"/>
      <c r="U191" s="672"/>
      <c r="V191" s="672"/>
      <c r="W191" s="672"/>
      <c r="X191" s="222"/>
      <c r="Y191" s="222"/>
      <c r="Z191" s="222"/>
      <c r="AA191" s="578" t="s">
        <v>1523</v>
      </c>
      <c r="AB191" s="579"/>
      <c r="AC191" s="579"/>
      <c r="AD191" s="579"/>
      <c r="AE191" s="579"/>
      <c r="AF191" s="579"/>
      <c r="AG191" s="579"/>
      <c r="AH191" s="579"/>
      <c r="AI191" s="579"/>
      <c r="AJ191" s="579"/>
      <c r="AK191" s="580"/>
      <c r="AL191" s="197"/>
      <c r="AM191" s="584">
        <v>1</v>
      </c>
      <c r="AN191" s="585"/>
      <c r="AO191" s="585"/>
      <c r="AP191" s="672"/>
      <c r="AQ191" s="672"/>
      <c r="AR191" s="672"/>
      <c r="AS191" s="222"/>
      <c r="AT191" s="222"/>
      <c r="AU191" s="222"/>
      <c r="AV191" s="421" t="s">
        <v>1523</v>
      </c>
    </row>
    <row r="192" spans="1:55" ht="43.5" customHeight="1">
      <c r="A192" s="839"/>
      <c r="B192" s="697" t="s">
        <v>450</v>
      </c>
      <c r="C192" s="698"/>
      <c r="D192" s="254" t="s">
        <v>37</v>
      </c>
      <c r="E192" s="685" t="s">
        <v>1667</v>
      </c>
      <c r="F192" s="686"/>
      <c r="G192" s="686"/>
      <c r="H192" s="686"/>
      <c r="I192" s="687"/>
      <c r="J192" s="685" t="s">
        <v>1668</v>
      </c>
      <c r="K192" s="686"/>
      <c r="L192" s="686"/>
      <c r="M192" s="686"/>
      <c r="N192" s="687"/>
      <c r="O192" s="229" t="s">
        <v>635</v>
      </c>
      <c r="P192" s="194" t="s">
        <v>634</v>
      </c>
      <c r="Q192" s="193"/>
      <c r="R192" s="584">
        <v>1</v>
      </c>
      <c r="S192" s="585"/>
      <c r="T192" s="585"/>
      <c r="U192" s="672"/>
      <c r="V192" s="672"/>
      <c r="W192" s="672"/>
      <c r="X192" s="223"/>
      <c r="Y192" s="223"/>
      <c r="Z192" s="223"/>
      <c r="AA192" s="578" t="s">
        <v>1523</v>
      </c>
      <c r="AB192" s="579"/>
      <c r="AC192" s="579"/>
      <c r="AD192" s="579"/>
      <c r="AE192" s="579"/>
      <c r="AF192" s="579"/>
      <c r="AG192" s="579"/>
      <c r="AH192" s="579"/>
      <c r="AI192" s="579"/>
      <c r="AJ192" s="579"/>
      <c r="AK192" s="580"/>
      <c r="AL192" s="197"/>
      <c r="AM192" s="584">
        <v>1</v>
      </c>
      <c r="AN192" s="585"/>
      <c r="AO192" s="585"/>
      <c r="AP192" s="672"/>
      <c r="AQ192" s="672"/>
      <c r="AR192" s="672"/>
      <c r="AS192" s="223"/>
      <c r="AT192" s="223"/>
      <c r="AU192" s="223"/>
      <c r="AV192" s="421" t="s">
        <v>1523</v>
      </c>
    </row>
    <row r="193" spans="1:55" ht="48" customHeight="1" thickBot="1">
      <c r="A193" s="839"/>
      <c r="B193" s="772"/>
      <c r="C193" s="773"/>
      <c r="D193" s="255" t="s">
        <v>41</v>
      </c>
      <c r="E193" s="859" t="s">
        <v>636</v>
      </c>
      <c r="F193" s="860"/>
      <c r="G193" s="860"/>
      <c r="H193" s="860"/>
      <c r="I193" s="861"/>
      <c r="J193" s="859" t="s">
        <v>637</v>
      </c>
      <c r="K193" s="860"/>
      <c r="L193" s="860"/>
      <c r="M193" s="860"/>
      <c r="N193" s="861"/>
      <c r="O193" s="230" t="s">
        <v>1657</v>
      </c>
      <c r="P193" s="202" t="s">
        <v>323</v>
      </c>
      <c r="Q193" s="193"/>
      <c r="R193" s="590">
        <v>1</v>
      </c>
      <c r="S193" s="591"/>
      <c r="T193" s="591"/>
      <c r="U193" s="592"/>
      <c r="V193" s="592"/>
      <c r="W193" s="592"/>
      <c r="X193" s="226"/>
      <c r="Y193" s="226"/>
      <c r="Z193" s="226"/>
      <c r="AA193" s="581" t="s">
        <v>1523</v>
      </c>
      <c r="AB193" s="582"/>
      <c r="AC193" s="582"/>
      <c r="AD193" s="582"/>
      <c r="AE193" s="582"/>
      <c r="AF193" s="582"/>
      <c r="AG193" s="582"/>
      <c r="AH193" s="582"/>
      <c r="AI193" s="582"/>
      <c r="AJ193" s="582"/>
      <c r="AK193" s="583"/>
      <c r="AL193" s="197"/>
      <c r="AM193" s="590">
        <v>1</v>
      </c>
      <c r="AN193" s="591"/>
      <c r="AO193" s="591"/>
      <c r="AP193" s="592"/>
      <c r="AQ193" s="592"/>
      <c r="AR193" s="592"/>
      <c r="AS193" s="226"/>
      <c r="AT193" s="222"/>
      <c r="AU193" s="222"/>
      <c r="AV193" s="421" t="s">
        <v>1523</v>
      </c>
    </row>
    <row r="194" spans="1:55" ht="15" customHeight="1" thickBot="1">
      <c r="A194" s="839"/>
      <c r="B194" s="93"/>
      <c r="AA194" s="407"/>
      <c r="AB194" s="408"/>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row>
    <row r="195" spans="1:55" ht="111" customHeight="1" thickBot="1">
      <c r="A195" s="839"/>
      <c r="B195" s="760">
        <v>7</v>
      </c>
      <c r="C195" s="761"/>
      <c r="D195" s="764" t="s">
        <v>451</v>
      </c>
      <c r="E195" s="764"/>
      <c r="F195" s="764"/>
      <c r="G195" s="764"/>
      <c r="H195" s="764"/>
      <c r="I195" s="764"/>
      <c r="J195" s="764"/>
      <c r="K195" s="764"/>
      <c r="L195" s="764"/>
      <c r="M195" s="764"/>
      <c r="N195" s="764"/>
      <c r="O195" s="764"/>
      <c r="P195" s="765"/>
      <c r="Q195" s="91"/>
      <c r="R195" s="803" t="s">
        <v>267</v>
      </c>
      <c r="S195" s="804"/>
      <c r="T195" s="804"/>
      <c r="U195" s="804"/>
      <c r="V195" s="804"/>
      <c r="W195" s="804"/>
      <c r="X195" s="804"/>
      <c r="Y195" s="804"/>
      <c r="Z195" s="804"/>
      <c r="AA195" s="804"/>
      <c r="AB195" s="804"/>
      <c r="AC195" s="804"/>
      <c r="AD195" s="804"/>
      <c r="AE195" s="804"/>
      <c r="AF195" s="804"/>
      <c r="AG195" s="804"/>
      <c r="AH195" s="804"/>
      <c r="AI195" s="804"/>
      <c r="AJ195" s="804"/>
      <c r="AK195" s="805"/>
      <c r="AL195" s="94"/>
      <c r="AM195" s="94"/>
      <c r="AN195" s="91"/>
      <c r="AO195" s="94"/>
      <c r="AP195" s="94"/>
      <c r="AQ195" s="94"/>
      <c r="AR195" s="94"/>
      <c r="AS195" s="94"/>
      <c r="AT195" s="94"/>
      <c r="AU195" s="94"/>
      <c r="AV195" s="90"/>
      <c r="AW195" s="90"/>
      <c r="AX195" s="90"/>
    </row>
    <row r="196" spans="1:55" ht="32.25" customHeight="1">
      <c r="A196" s="839"/>
      <c r="B196" s="797" t="s">
        <v>313</v>
      </c>
      <c r="C196" s="798"/>
      <c r="D196" s="738" t="s">
        <v>767</v>
      </c>
      <c r="E196" s="738"/>
      <c r="F196" s="738"/>
      <c r="G196" s="738"/>
      <c r="H196" s="738"/>
      <c r="I196" s="738"/>
      <c r="J196" s="738"/>
      <c r="K196" s="738"/>
      <c r="L196" s="738"/>
      <c r="M196" s="738"/>
      <c r="N196" s="738"/>
      <c r="O196" s="738"/>
      <c r="P196" s="739"/>
      <c r="Q196" s="91"/>
      <c r="R196" s="887" t="s">
        <v>338</v>
      </c>
      <c r="S196" s="888"/>
      <c r="T196" s="888"/>
      <c r="U196" s="888"/>
      <c r="V196" s="888"/>
      <c r="W196" s="759" t="s">
        <v>378</v>
      </c>
      <c r="X196" s="759"/>
      <c r="Y196" s="759"/>
      <c r="Z196" s="759"/>
      <c r="AA196" s="759"/>
      <c r="AB196" s="416" t="s">
        <v>285</v>
      </c>
      <c r="AC196" s="718" t="s">
        <v>1669</v>
      </c>
      <c r="AD196" s="718"/>
      <c r="AE196" s="718"/>
      <c r="AF196" s="718"/>
      <c r="AG196" s="718"/>
      <c r="AH196" s="718"/>
      <c r="AI196" s="718"/>
      <c r="AJ196" s="718"/>
      <c r="AK196" s="719"/>
      <c r="AL196" s="190"/>
      <c r="AM196" s="91"/>
      <c r="AN196" s="91"/>
      <c r="AO196" s="94"/>
      <c r="AP196" s="94"/>
      <c r="AQ196" s="94"/>
      <c r="AR196" s="94"/>
      <c r="AS196" s="94"/>
      <c r="AT196" s="94"/>
      <c r="AU196" s="94"/>
      <c r="AV196" s="90"/>
      <c r="AW196" s="90"/>
      <c r="AX196" s="90"/>
    </row>
    <row r="197" spans="1:55" ht="32.25" customHeight="1">
      <c r="A197" s="839"/>
      <c r="B197" s="797" t="s">
        <v>326</v>
      </c>
      <c r="C197" s="798"/>
      <c r="D197" s="740" t="s">
        <v>391</v>
      </c>
      <c r="E197" s="740"/>
      <c r="F197" s="740"/>
      <c r="G197" s="740"/>
      <c r="H197" s="740"/>
      <c r="I197" s="740"/>
      <c r="J197" s="740"/>
      <c r="K197" s="740"/>
      <c r="L197" s="740"/>
      <c r="M197" s="740"/>
      <c r="N197" s="740"/>
      <c r="O197" s="740"/>
      <c r="P197" s="741"/>
      <c r="Q197" s="91"/>
      <c r="R197" s="889"/>
      <c r="S197" s="890"/>
      <c r="T197" s="890"/>
      <c r="U197" s="890"/>
      <c r="V197" s="890"/>
      <c r="W197" s="720" t="s">
        <v>379</v>
      </c>
      <c r="X197" s="720"/>
      <c r="Y197" s="720"/>
      <c r="Z197" s="720"/>
      <c r="AA197" s="720"/>
      <c r="AB197" s="417" t="s">
        <v>285</v>
      </c>
      <c r="AC197" s="721" t="s">
        <v>380</v>
      </c>
      <c r="AD197" s="721"/>
      <c r="AE197" s="721"/>
      <c r="AF197" s="721"/>
      <c r="AG197" s="721"/>
      <c r="AH197" s="721"/>
      <c r="AI197" s="721"/>
      <c r="AJ197" s="721"/>
      <c r="AK197" s="722"/>
      <c r="AL197" s="190"/>
      <c r="AM197" s="91"/>
      <c r="AN197" s="91"/>
      <c r="AO197" s="94"/>
      <c r="AP197" s="94"/>
      <c r="AQ197" s="94"/>
      <c r="AR197" s="94"/>
      <c r="AS197" s="94"/>
      <c r="AT197" s="94"/>
      <c r="AU197" s="94"/>
      <c r="AV197" s="90"/>
      <c r="AW197" s="90"/>
      <c r="AX197" s="90"/>
    </row>
    <row r="198" spans="1:55" ht="32.25" customHeight="1">
      <c r="A198" s="839"/>
      <c r="B198" s="249" t="s">
        <v>1641</v>
      </c>
      <c r="C198" s="250"/>
      <c r="D198" s="742" t="s">
        <v>392</v>
      </c>
      <c r="E198" s="742"/>
      <c r="F198" s="742"/>
      <c r="G198" s="742"/>
      <c r="H198" s="742"/>
      <c r="I198" s="742"/>
      <c r="J198" s="742"/>
      <c r="K198" s="742"/>
      <c r="L198" s="742"/>
      <c r="M198" s="742"/>
      <c r="N198" s="742"/>
      <c r="O198" s="742"/>
      <c r="P198" s="743"/>
      <c r="Q198" s="91"/>
      <c r="R198" s="889"/>
      <c r="S198" s="890"/>
      <c r="T198" s="890"/>
      <c r="U198" s="890"/>
      <c r="V198" s="890"/>
      <c r="W198" s="723" t="s">
        <v>381</v>
      </c>
      <c r="X198" s="723"/>
      <c r="Y198" s="723"/>
      <c r="Z198" s="723"/>
      <c r="AA198" s="723"/>
      <c r="AB198" s="417" t="s">
        <v>285</v>
      </c>
      <c r="AC198" s="721" t="s">
        <v>382</v>
      </c>
      <c r="AD198" s="721"/>
      <c r="AE198" s="721"/>
      <c r="AF198" s="721"/>
      <c r="AG198" s="721"/>
      <c r="AH198" s="721"/>
      <c r="AI198" s="721"/>
      <c r="AJ198" s="721"/>
      <c r="AK198" s="722"/>
      <c r="AL198" s="191"/>
      <c r="AM198" s="91"/>
      <c r="AN198" s="91"/>
      <c r="AO198" s="95"/>
      <c r="AP198" s="95"/>
      <c r="AQ198" s="95"/>
      <c r="AR198" s="95"/>
      <c r="AS198" s="95"/>
      <c r="AT198" s="95"/>
      <c r="AU198" s="95"/>
      <c r="AV198" s="90"/>
      <c r="AW198" s="90"/>
      <c r="AX198" s="90"/>
    </row>
    <row r="199" spans="1:55" ht="32.25" customHeight="1">
      <c r="A199" s="839"/>
      <c r="B199" s="757" t="s">
        <v>159</v>
      </c>
      <c r="C199" s="758"/>
      <c r="D199" s="744" t="s">
        <v>188</v>
      </c>
      <c r="E199" s="744"/>
      <c r="F199" s="744"/>
      <c r="G199" s="744"/>
      <c r="H199" s="744"/>
      <c r="I199" s="744"/>
      <c r="J199" s="744"/>
      <c r="K199" s="744"/>
      <c r="L199" s="744"/>
      <c r="M199" s="744"/>
      <c r="N199" s="744"/>
      <c r="O199" s="744"/>
      <c r="P199" s="745"/>
      <c r="Q199" s="93"/>
      <c r="R199" s="889"/>
      <c r="S199" s="890"/>
      <c r="T199" s="890"/>
      <c r="U199" s="890"/>
      <c r="V199" s="890"/>
      <c r="W199" s="724" t="s">
        <v>383</v>
      </c>
      <c r="X199" s="724"/>
      <c r="Y199" s="724"/>
      <c r="Z199" s="724"/>
      <c r="AA199" s="724"/>
      <c r="AB199" s="418" t="s">
        <v>639</v>
      </c>
      <c r="AC199" s="593" t="s">
        <v>384</v>
      </c>
      <c r="AD199" s="593"/>
      <c r="AE199" s="593"/>
      <c r="AF199" s="593"/>
      <c r="AG199" s="593"/>
      <c r="AH199" s="593"/>
      <c r="AI199" s="593"/>
      <c r="AJ199" s="593"/>
      <c r="AK199" s="594"/>
      <c r="AL199" s="191"/>
    </row>
    <row r="200" spans="1:55" ht="32.25" customHeight="1">
      <c r="A200" s="839"/>
      <c r="B200" s="757" t="s">
        <v>325</v>
      </c>
      <c r="C200" s="758"/>
      <c r="D200" s="744" t="s">
        <v>1670</v>
      </c>
      <c r="E200" s="744"/>
      <c r="F200" s="744"/>
      <c r="G200" s="744"/>
      <c r="H200" s="744"/>
      <c r="I200" s="744"/>
      <c r="J200" s="744"/>
      <c r="K200" s="744"/>
      <c r="L200" s="744"/>
      <c r="M200" s="744"/>
      <c r="N200" s="744"/>
      <c r="O200" s="744"/>
      <c r="P200" s="745"/>
      <c r="Q200" s="746"/>
      <c r="R200" s="889"/>
      <c r="S200" s="890"/>
      <c r="T200" s="890"/>
      <c r="U200" s="890"/>
      <c r="V200" s="890"/>
      <c r="W200" s="724"/>
      <c r="X200" s="724"/>
      <c r="Y200" s="724"/>
      <c r="Z200" s="724"/>
      <c r="AA200" s="724"/>
      <c r="AB200" s="418" t="s">
        <v>640</v>
      </c>
      <c r="AC200" s="593" t="s">
        <v>385</v>
      </c>
      <c r="AD200" s="593"/>
      <c r="AE200" s="593"/>
      <c r="AF200" s="593"/>
      <c r="AG200" s="593"/>
      <c r="AH200" s="593"/>
      <c r="AI200" s="593"/>
      <c r="AJ200" s="593"/>
      <c r="AK200" s="594"/>
      <c r="AL200" s="189"/>
      <c r="AM200" s="90"/>
      <c r="AN200" s="90"/>
      <c r="AO200" s="90"/>
      <c r="AP200" s="90"/>
      <c r="AQ200" s="90"/>
      <c r="AR200" s="90"/>
      <c r="AS200" s="90"/>
      <c r="AT200" s="90"/>
      <c r="AU200" s="90"/>
      <c r="AV200" s="90"/>
      <c r="AW200" s="90"/>
      <c r="AX200" s="90"/>
      <c r="AY200" s="90"/>
    </row>
    <row r="201" spans="1:55" ht="32.25" customHeight="1" thickBot="1">
      <c r="A201" s="839"/>
      <c r="B201" s="753" t="s">
        <v>443</v>
      </c>
      <c r="C201" s="754"/>
      <c r="D201" s="747" t="s">
        <v>327</v>
      </c>
      <c r="E201" s="747"/>
      <c r="F201" s="747"/>
      <c r="G201" s="747"/>
      <c r="H201" s="747"/>
      <c r="I201" s="747"/>
      <c r="J201" s="747"/>
      <c r="K201" s="747"/>
      <c r="L201" s="747"/>
      <c r="M201" s="747"/>
      <c r="N201" s="747"/>
      <c r="O201" s="747"/>
      <c r="P201" s="748"/>
      <c r="Q201" s="746"/>
      <c r="R201" s="891"/>
      <c r="S201" s="892"/>
      <c r="T201" s="892"/>
      <c r="U201" s="892"/>
      <c r="V201" s="892"/>
      <c r="W201" s="696" t="s">
        <v>386</v>
      </c>
      <c r="X201" s="696"/>
      <c r="Y201" s="696"/>
      <c r="Z201" s="696"/>
      <c r="AA201" s="696"/>
      <c r="AB201" s="419" t="s">
        <v>285</v>
      </c>
      <c r="AC201" s="595" t="s">
        <v>387</v>
      </c>
      <c r="AD201" s="595"/>
      <c r="AE201" s="595"/>
      <c r="AF201" s="595"/>
      <c r="AG201" s="595"/>
      <c r="AH201" s="595"/>
      <c r="AI201" s="595"/>
      <c r="AJ201" s="595"/>
      <c r="AK201" s="596"/>
      <c r="AL201" s="189"/>
      <c r="AM201" s="90"/>
      <c r="AN201" s="90"/>
      <c r="AO201" s="90"/>
      <c r="AP201" s="90"/>
      <c r="AQ201" s="90"/>
      <c r="AR201" s="90"/>
      <c r="AS201" s="90"/>
      <c r="AT201" s="90"/>
      <c r="AU201" s="90"/>
      <c r="AV201" s="90"/>
      <c r="AW201" s="90"/>
      <c r="AX201" s="90"/>
      <c r="AY201" s="90"/>
      <c r="AZ201" s="90"/>
      <c r="BA201" s="90"/>
      <c r="BB201" s="90"/>
      <c r="BC201" s="90"/>
    </row>
    <row r="202" spans="1:55" ht="9" customHeight="1" thickBot="1">
      <c r="A202" s="839"/>
      <c r="B202" s="93"/>
      <c r="C202" s="850"/>
      <c r="D202" s="850"/>
      <c r="E202" s="850"/>
      <c r="F202" s="850"/>
      <c r="G202" s="850"/>
      <c r="H202" s="850"/>
      <c r="I202" s="850"/>
      <c r="J202" s="850"/>
      <c r="K202" s="850"/>
      <c r="L202" s="850"/>
      <c r="M202" s="850"/>
      <c r="N202" s="850"/>
      <c r="O202" s="850"/>
      <c r="P202" s="850"/>
      <c r="Q202" s="88"/>
      <c r="R202" s="88"/>
      <c r="S202" s="88"/>
      <c r="T202" s="88"/>
      <c r="U202" s="88"/>
      <c r="V202" s="88"/>
      <c r="W202" s="88"/>
      <c r="X202" s="88"/>
      <c r="Y202" s="88"/>
      <c r="Z202" s="88"/>
      <c r="AA202" s="408"/>
      <c r="AB202" s="408"/>
      <c r="AC202" s="90"/>
      <c r="AD202" s="90"/>
      <c r="AE202" s="90"/>
      <c r="AF202" s="90"/>
      <c r="AG202" s="90"/>
      <c r="AH202" s="90"/>
      <c r="AI202" s="90"/>
      <c r="AJ202" s="90"/>
      <c r="AK202" s="90"/>
      <c r="AL202" s="90"/>
      <c r="AM202" s="90"/>
      <c r="AN202" s="90"/>
      <c r="AO202" s="90"/>
      <c r="AP202" s="90"/>
      <c r="AQ202" s="90"/>
      <c r="AR202" s="90"/>
      <c r="AS202" s="90"/>
      <c r="AT202" s="90"/>
      <c r="AU202" s="90"/>
      <c r="AV202" s="90"/>
      <c r="AY202" s="90"/>
      <c r="AZ202" s="90"/>
      <c r="BA202" s="90"/>
      <c r="BB202" s="90"/>
      <c r="BC202" s="90"/>
    </row>
    <row r="203" spans="1:55" ht="54" customHeight="1">
      <c r="A203" s="839"/>
      <c r="B203" s="716" t="s">
        <v>322</v>
      </c>
      <c r="C203" s="717"/>
      <c r="D203" s="749" t="s">
        <v>423</v>
      </c>
      <c r="E203" s="751" t="s">
        <v>20</v>
      </c>
      <c r="F203" s="751"/>
      <c r="G203" s="751"/>
      <c r="H203" s="751"/>
      <c r="I203" s="751"/>
      <c r="J203" s="751" t="s">
        <v>21</v>
      </c>
      <c r="K203" s="751"/>
      <c r="L203" s="751"/>
      <c r="M203" s="751"/>
      <c r="N203" s="751"/>
      <c r="O203" s="717" t="s">
        <v>343</v>
      </c>
      <c r="P203" s="851" t="s">
        <v>316</v>
      </c>
      <c r="Q203" s="775"/>
      <c r="R203" s="716" t="s">
        <v>1643</v>
      </c>
      <c r="S203" s="717"/>
      <c r="T203" s="717"/>
      <c r="U203" s="717"/>
      <c r="V203" s="717"/>
      <c r="W203" s="717"/>
      <c r="X203" s="717"/>
      <c r="Y203" s="717"/>
      <c r="Z203" s="717"/>
      <c r="AA203" s="801" t="s">
        <v>319</v>
      </c>
      <c r="AB203" s="801"/>
      <c r="AC203" s="801"/>
      <c r="AD203" s="801"/>
      <c r="AE203" s="801"/>
      <c r="AF203" s="801"/>
      <c r="AG203" s="801"/>
      <c r="AH203" s="801"/>
      <c r="AI203" s="801"/>
      <c r="AJ203" s="801"/>
      <c r="AK203" s="802"/>
      <c r="AL203" s="195"/>
      <c r="AM203" s="716" t="s">
        <v>341</v>
      </c>
      <c r="AN203" s="717"/>
      <c r="AO203" s="717"/>
      <c r="AP203" s="717"/>
      <c r="AQ203" s="717"/>
      <c r="AR203" s="717"/>
      <c r="AS203" s="717"/>
      <c r="AT203" s="717"/>
      <c r="AU203" s="717"/>
      <c r="AV203" s="203" t="s">
        <v>320</v>
      </c>
      <c r="AY203" s="90"/>
      <c r="AZ203" s="90"/>
      <c r="BA203" s="90"/>
      <c r="BB203" s="90"/>
      <c r="BC203" s="90"/>
    </row>
    <row r="204" spans="1:55" ht="47.25" customHeight="1">
      <c r="A204" s="839"/>
      <c r="B204" s="755"/>
      <c r="C204" s="756"/>
      <c r="D204" s="750"/>
      <c r="E204" s="752"/>
      <c r="F204" s="752"/>
      <c r="G204" s="752"/>
      <c r="H204" s="752"/>
      <c r="I204" s="752"/>
      <c r="J204" s="752"/>
      <c r="K204" s="752"/>
      <c r="L204" s="752"/>
      <c r="M204" s="752"/>
      <c r="N204" s="752"/>
      <c r="O204" s="756"/>
      <c r="P204" s="852"/>
      <c r="Q204" s="775"/>
      <c r="R204" s="714" t="s">
        <v>298</v>
      </c>
      <c r="S204" s="715"/>
      <c r="T204" s="715"/>
      <c r="U204" s="715"/>
      <c r="V204" s="715"/>
      <c r="W204" s="715"/>
      <c r="X204" s="774" t="s">
        <v>344</v>
      </c>
      <c r="Y204" s="774"/>
      <c r="Z204" s="774"/>
      <c r="AA204" s="776" t="s">
        <v>295</v>
      </c>
      <c r="AB204" s="776"/>
      <c r="AC204" s="777" t="s">
        <v>296</v>
      </c>
      <c r="AD204" s="777"/>
      <c r="AE204" s="777"/>
      <c r="AF204" s="777"/>
      <c r="AG204" s="777" t="s">
        <v>297</v>
      </c>
      <c r="AH204" s="777"/>
      <c r="AI204" s="777"/>
      <c r="AJ204" s="777"/>
      <c r="AK204" s="778"/>
      <c r="AL204" s="196"/>
      <c r="AM204" s="714" t="s">
        <v>298</v>
      </c>
      <c r="AN204" s="715"/>
      <c r="AO204" s="715"/>
      <c r="AP204" s="715"/>
      <c r="AQ204" s="715"/>
      <c r="AR204" s="715"/>
      <c r="AS204" s="774" t="s">
        <v>344</v>
      </c>
      <c r="AT204" s="774"/>
      <c r="AU204" s="774"/>
      <c r="AV204" s="778" t="s">
        <v>321</v>
      </c>
      <c r="AY204" s="90"/>
      <c r="AZ204" s="90"/>
      <c r="BA204" s="90"/>
      <c r="BB204" s="90"/>
      <c r="BC204" s="90"/>
    </row>
    <row r="205" spans="1:55" ht="25.5" customHeight="1">
      <c r="A205" s="839"/>
      <c r="B205" s="755"/>
      <c r="C205" s="756"/>
      <c r="D205" s="750"/>
      <c r="E205" s="752"/>
      <c r="F205" s="752"/>
      <c r="G205" s="752"/>
      <c r="H205" s="752"/>
      <c r="I205" s="752"/>
      <c r="J205" s="752"/>
      <c r="K205" s="752"/>
      <c r="L205" s="752"/>
      <c r="M205" s="752"/>
      <c r="N205" s="752"/>
      <c r="O205" s="756"/>
      <c r="P205" s="852"/>
      <c r="Q205" s="192"/>
      <c r="R205" s="714"/>
      <c r="S205" s="715"/>
      <c r="T205" s="715"/>
      <c r="U205" s="715"/>
      <c r="V205" s="715"/>
      <c r="W205" s="715"/>
      <c r="X205" s="225">
        <v>1</v>
      </c>
      <c r="Y205" s="225">
        <v>2</v>
      </c>
      <c r="Z205" s="225">
        <v>3</v>
      </c>
      <c r="AA205" s="776"/>
      <c r="AB205" s="776"/>
      <c r="AC205" s="777"/>
      <c r="AD205" s="777"/>
      <c r="AE205" s="777"/>
      <c r="AF205" s="777"/>
      <c r="AG205" s="777"/>
      <c r="AH205" s="777"/>
      <c r="AI205" s="777"/>
      <c r="AJ205" s="777"/>
      <c r="AK205" s="778"/>
      <c r="AL205" s="196"/>
      <c r="AM205" s="714"/>
      <c r="AN205" s="715"/>
      <c r="AO205" s="715"/>
      <c r="AP205" s="715"/>
      <c r="AQ205" s="715"/>
      <c r="AR205" s="715"/>
      <c r="AS205" s="225">
        <v>1</v>
      </c>
      <c r="AT205" s="225">
        <v>2</v>
      </c>
      <c r="AU205" s="225">
        <v>3</v>
      </c>
      <c r="AV205" s="778"/>
      <c r="AY205" s="90"/>
      <c r="AZ205" s="90"/>
      <c r="BA205" s="90"/>
      <c r="BB205" s="90"/>
      <c r="BC205" s="90"/>
    </row>
    <row r="206" spans="1:55" ht="63" customHeight="1">
      <c r="A206" s="839"/>
      <c r="B206" s="980" t="s">
        <v>452</v>
      </c>
      <c r="C206" s="981"/>
      <c r="D206" s="254" t="s">
        <v>25</v>
      </c>
      <c r="E206" s="685" t="s">
        <v>733</v>
      </c>
      <c r="F206" s="686"/>
      <c r="G206" s="686"/>
      <c r="H206" s="686"/>
      <c r="I206" s="687"/>
      <c r="J206" s="685" t="s">
        <v>734</v>
      </c>
      <c r="K206" s="686"/>
      <c r="L206" s="686"/>
      <c r="M206" s="686"/>
      <c r="N206" s="687"/>
      <c r="O206" s="229" t="s">
        <v>819</v>
      </c>
      <c r="P206" s="194" t="s">
        <v>29</v>
      </c>
      <c r="Q206" s="193"/>
      <c r="R206" s="257">
        <v>0.34</v>
      </c>
      <c r="S206" s="259">
        <v>0.34</v>
      </c>
      <c r="T206" s="258">
        <v>0.33</v>
      </c>
      <c r="U206" s="403"/>
      <c r="V206" s="258">
        <v>0.33</v>
      </c>
      <c r="W206" s="403"/>
      <c r="X206" s="223" t="s">
        <v>265</v>
      </c>
      <c r="Y206" s="223"/>
      <c r="Z206" s="223"/>
      <c r="AA206" s="699" t="s">
        <v>1601</v>
      </c>
      <c r="AB206" s="700"/>
      <c r="AC206" s="710" t="s">
        <v>1598</v>
      </c>
      <c r="AD206" s="711"/>
      <c r="AE206" s="711"/>
      <c r="AF206" s="712"/>
      <c r="AG206" s="612" t="s">
        <v>1639</v>
      </c>
      <c r="AH206" s="612"/>
      <c r="AI206" s="612"/>
      <c r="AJ206" s="612"/>
      <c r="AK206" s="613"/>
      <c r="AL206" s="197"/>
      <c r="AM206" s="257">
        <v>0.34</v>
      </c>
      <c r="AN206" s="259">
        <v>0.34</v>
      </c>
      <c r="AO206" s="258">
        <v>0.33</v>
      </c>
      <c r="AP206" s="403"/>
      <c r="AQ206" s="258">
        <v>0.33</v>
      </c>
      <c r="AR206" s="403"/>
      <c r="AS206" s="223" t="s">
        <v>265</v>
      </c>
      <c r="AT206" s="223"/>
      <c r="AU206" s="223"/>
      <c r="AV206" s="425" t="s">
        <v>1626</v>
      </c>
      <c r="AY206" s="90"/>
      <c r="AZ206" s="90"/>
      <c r="BA206" s="90"/>
      <c r="BB206" s="90"/>
      <c r="BC206" s="90"/>
    </row>
    <row r="207" spans="1:55" ht="99" customHeight="1">
      <c r="A207" s="839"/>
      <c r="B207" s="697" t="s">
        <v>453</v>
      </c>
      <c r="C207" s="698"/>
      <c r="D207" s="254" t="s">
        <v>130</v>
      </c>
      <c r="E207" s="685" t="s">
        <v>1671</v>
      </c>
      <c r="F207" s="686"/>
      <c r="G207" s="686"/>
      <c r="H207" s="686"/>
      <c r="I207" s="687"/>
      <c r="J207" s="685" t="s">
        <v>735</v>
      </c>
      <c r="K207" s="686"/>
      <c r="L207" s="686"/>
      <c r="M207" s="686"/>
      <c r="N207" s="687"/>
      <c r="O207" s="229" t="s">
        <v>819</v>
      </c>
      <c r="P207" s="194" t="s">
        <v>29</v>
      </c>
      <c r="Q207" s="193"/>
      <c r="R207" s="257">
        <v>0.34</v>
      </c>
      <c r="S207" s="259">
        <v>0.34</v>
      </c>
      <c r="T207" s="258">
        <v>0.33</v>
      </c>
      <c r="U207" s="403"/>
      <c r="V207" s="258">
        <v>0.33</v>
      </c>
      <c r="W207" s="403"/>
      <c r="X207" s="223" t="s">
        <v>265</v>
      </c>
      <c r="Y207" s="223"/>
      <c r="Z207" s="223"/>
      <c r="AA207" s="699" t="s">
        <v>1602</v>
      </c>
      <c r="AB207" s="700"/>
      <c r="AC207" s="597" t="s">
        <v>1599</v>
      </c>
      <c r="AD207" s="598"/>
      <c r="AE207" s="598"/>
      <c r="AF207" s="599"/>
      <c r="AG207" s="612" t="s">
        <v>1639</v>
      </c>
      <c r="AH207" s="612"/>
      <c r="AI207" s="612"/>
      <c r="AJ207" s="612"/>
      <c r="AK207" s="613"/>
      <c r="AL207" s="197"/>
      <c r="AM207" s="257">
        <v>0.34</v>
      </c>
      <c r="AN207" s="259">
        <v>0.34</v>
      </c>
      <c r="AO207" s="258">
        <v>0.33</v>
      </c>
      <c r="AP207" s="403"/>
      <c r="AQ207" s="258">
        <v>0.33</v>
      </c>
      <c r="AR207" s="403"/>
      <c r="AS207" s="223" t="s">
        <v>265</v>
      </c>
      <c r="AT207" s="223"/>
      <c r="AU207" s="223"/>
      <c r="AV207" s="425" t="s">
        <v>1626</v>
      </c>
    </row>
    <row r="208" spans="1:55" ht="319.5" customHeight="1">
      <c r="A208" s="93"/>
      <c r="B208" s="697"/>
      <c r="C208" s="698"/>
      <c r="D208" s="254" t="s">
        <v>31</v>
      </c>
      <c r="E208" s="685" t="s">
        <v>1672</v>
      </c>
      <c r="F208" s="686"/>
      <c r="G208" s="686"/>
      <c r="H208" s="686"/>
      <c r="I208" s="687"/>
      <c r="J208" s="685" t="s">
        <v>736</v>
      </c>
      <c r="K208" s="686"/>
      <c r="L208" s="686"/>
      <c r="M208" s="686"/>
      <c r="N208" s="687"/>
      <c r="O208" s="229" t="s">
        <v>820</v>
      </c>
      <c r="P208" s="194" t="s">
        <v>29</v>
      </c>
      <c r="Q208" s="193"/>
      <c r="R208" s="257">
        <v>0.34</v>
      </c>
      <c r="S208" s="259">
        <v>0.34</v>
      </c>
      <c r="T208" s="258">
        <v>0.33</v>
      </c>
      <c r="U208" s="403"/>
      <c r="V208" s="258">
        <v>0.33</v>
      </c>
      <c r="W208" s="403"/>
      <c r="X208" s="222" t="s">
        <v>265</v>
      </c>
      <c r="Y208" s="222"/>
      <c r="Z208" s="222"/>
      <c r="AA208" s="699" t="s">
        <v>1603</v>
      </c>
      <c r="AB208" s="700"/>
      <c r="AC208" s="597" t="s">
        <v>1600</v>
      </c>
      <c r="AD208" s="598"/>
      <c r="AE208" s="598"/>
      <c r="AF208" s="599"/>
      <c r="AG208" s="612" t="s">
        <v>1639</v>
      </c>
      <c r="AH208" s="612"/>
      <c r="AI208" s="612"/>
      <c r="AJ208" s="612"/>
      <c r="AK208" s="613"/>
      <c r="AL208" s="197"/>
      <c r="AM208" s="257">
        <v>0.34</v>
      </c>
      <c r="AN208" s="259">
        <v>0.34</v>
      </c>
      <c r="AO208" s="258">
        <v>0.33</v>
      </c>
      <c r="AP208" s="403"/>
      <c r="AQ208" s="258">
        <v>0.33</v>
      </c>
      <c r="AR208" s="403"/>
      <c r="AS208" s="222" t="s">
        <v>265</v>
      </c>
      <c r="AT208" s="222"/>
      <c r="AU208" s="222"/>
      <c r="AV208" s="425" t="s">
        <v>1626</v>
      </c>
    </row>
    <row r="209" spans="1:51" ht="84" customHeight="1">
      <c r="A209" s="93"/>
      <c r="B209" s="697" t="s">
        <v>454</v>
      </c>
      <c r="C209" s="698"/>
      <c r="D209" s="254" t="s">
        <v>37</v>
      </c>
      <c r="E209" s="685" t="s">
        <v>1673</v>
      </c>
      <c r="F209" s="686"/>
      <c r="G209" s="686"/>
      <c r="H209" s="686"/>
      <c r="I209" s="687"/>
      <c r="J209" s="685" t="s">
        <v>737</v>
      </c>
      <c r="K209" s="686"/>
      <c r="L209" s="686"/>
      <c r="M209" s="686"/>
      <c r="N209" s="687"/>
      <c r="O209" s="229" t="s">
        <v>820</v>
      </c>
      <c r="P209" s="194" t="s">
        <v>323</v>
      </c>
      <c r="Q209" s="193"/>
      <c r="R209" s="584">
        <v>1</v>
      </c>
      <c r="S209" s="585"/>
      <c r="T209" s="585"/>
      <c r="U209" s="586"/>
      <c r="V209" s="586"/>
      <c r="W209" s="586"/>
      <c r="X209" s="223"/>
      <c r="Y209" s="223"/>
      <c r="Z209" s="223"/>
      <c r="AA209" s="578" t="s">
        <v>1523</v>
      </c>
      <c r="AB209" s="579"/>
      <c r="AC209" s="579"/>
      <c r="AD209" s="579"/>
      <c r="AE209" s="579"/>
      <c r="AF209" s="579"/>
      <c r="AG209" s="579"/>
      <c r="AH209" s="579"/>
      <c r="AI209" s="579"/>
      <c r="AJ209" s="579"/>
      <c r="AK209" s="580"/>
      <c r="AL209" s="197"/>
      <c r="AM209" s="584">
        <v>1</v>
      </c>
      <c r="AN209" s="585"/>
      <c r="AO209" s="585"/>
      <c r="AP209" s="586"/>
      <c r="AQ209" s="586"/>
      <c r="AR209" s="586"/>
      <c r="AS209" s="223"/>
      <c r="AT209" s="223"/>
      <c r="AU209" s="223"/>
      <c r="AV209" s="421" t="s">
        <v>1523</v>
      </c>
    </row>
    <row r="210" spans="1:51" ht="81.75" customHeight="1">
      <c r="A210" s="93"/>
      <c r="B210" s="697" t="s">
        <v>455</v>
      </c>
      <c r="C210" s="698"/>
      <c r="D210" s="254" t="s">
        <v>46</v>
      </c>
      <c r="E210" s="685" t="s">
        <v>738</v>
      </c>
      <c r="F210" s="686"/>
      <c r="G210" s="686"/>
      <c r="H210" s="686"/>
      <c r="I210" s="687"/>
      <c r="J210" s="685" t="s">
        <v>739</v>
      </c>
      <c r="K210" s="686"/>
      <c r="L210" s="686"/>
      <c r="M210" s="686"/>
      <c r="N210" s="687"/>
      <c r="O210" s="229" t="s">
        <v>188</v>
      </c>
      <c r="P210" s="194" t="s">
        <v>29</v>
      </c>
      <c r="Q210" s="193"/>
      <c r="R210" s="257">
        <v>0.34</v>
      </c>
      <c r="S210" s="259">
        <v>0.34</v>
      </c>
      <c r="T210" s="258">
        <v>0.33</v>
      </c>
      <c r="U210" s="403"/>
      <c r="V210" s="258">
        <v>0.33</v>
      </c>
      <c r="W210" s="403"/>
      <c r="X210" s="223" t="s">
        <v>265</v>
      </c>
      <c r="Y210" s="223"/>
      <c r="Z210" s="223"/>
      <c r="AA210" s="699" t="s">
        <v>1604</v>
      </c>
      <c r="AB210" s="700"/>
      <c r="AC210" s="699" t="s">
        <v>1609</v>
      </c>
      <c r="AD210" s="909"/>
      <c r="AE210" s="909"/>
      <c r="AF210" s="886"/>
      <c r="AG210" s="612" t="s">
        <v>1639</v>
      </c>
      <c r="AH210" s="612"/>
      <c r="AI210" s="612"/>
      <c r="AJ210" s="612"/>
      <c r="AK210" s="613"/>
      <c r="AL210" s="197"/>
      <c r="AM210" s="257">
        <v>0.34</v>
      </c>
      <c r="AN210" s="259">
        <v>0.34</v>
      </c>
      <c r="AO210" s="258">
        <v>0.33</v>
      </c>
      <c r="AP210" s="403"/>
      <c r="AQ210" s="258">
        <v>0.33</v>
      </c>
      <c r="AR210" s="403"/>
      <c r="AS210" s="223" t="s">
        <v>265</v>
      </c>
      <c r="AT210" s="223"/>
      <c r="AU210" s="223"/>
      <c r="AV210" s="425" t="s">
        <v>1626</v>
      </c>
    </row>
    <row r="211" spans="1:51" ht="102" customHeight="1">
      <c r="A211" s="93"/>
      <c r="B211" s="697"/>
      <c r="C211" s="698"/>
      <c r="D211" s="254" t="s">
        <v>49</v>
      </c>
      <c r="E211" s="685" t="s">
        <v>1674</v>
      </c>
      <c r="F211" s="686"/>
      <c r="G211" s="686"/>
      <c r="H211" s="686"/>
      <c r="I211" s="687"/>
      <c r="J211" s="685" t="s">
        <v>1675</v>
      </c>
      <c r="K211" s="686"/>
      <c r="L211" s="686"/>
      <c r="M211" s="686"/>
      <c r="N211" s="687"/>
      <c r="O211" s="229" t="s">
        <v>740</v>
      </c>
      <c r="P211" s="194" t="s">
        <v>29</v>
      </c>
      <c r="Q211" s="193"/>
      <c r="R211" s="257">
        <v>0.34</v>
      </c>
      <c r="S211" s="259">
        <v>0.34</v>
      </c>
      <c r="T211" s="258">
        <v>0.33</v>
      </c>
      <c r="U211" s="403"/>
      <c r="V211" s="258">
        <v>0.33</v>
      </c>
      <c r="W211" s="403"/>
      <c r="X211" s="222" t="s">
        <v>265</v>
      </c>
      <c r="Y211" s="222"/>
      <c r="Z211" s="222"/>
      <c r="AA211" s="699" t="s">
        <v>1605</v>
      </c>
      <c r="AB211" s="700"/>
      <c r="AC211" s="710" t="s">
        <v>1676</v>
      </c>
      <c r="AD211" s="711"/>
      <c r="AE211" s="711"/>
      <c r="AF211" s="712"/>
      <c r="AG211" s="612" t="s">
        <v>1639</v>
      </c>
      <c r="AH211" s="612"/>
      <c r="AI211" s="612"/>
      <c r="AJ211" s="612"/>
      <c r="AK211" s="613"/>
      <c r="AL211" s="197"/>
      <c r="AM211" s="257">
        <v>0.34</v>
      </c>
      <c r="AN211" s="259">
        <v>0.34</v>
      </c>
      <c r="AO211" s="258">
        <v>0.33</v>
      </c>
      <c r="AP211" s="403"/>
      <c r="AQ211" s="258">
        <v>0.33</v>
      </c>
      <c r="AR211" s="403"/>
      <c r="AS211" s="222" t="s">
        <v>265</v>
      </c>
      <c r="AT211" s="222"/>
      <c r="AU211" s="222"/>
      <c r="AV211" s="425" t="s">
        <v>1626</v>
      </c>
    </row>
    <row r="212" spans="1:51" ht="409.5" customHeight="1">
      <c r="A212" s="93"/>
      <c r="B212" s="697"/>
      <c r="C212" s="698"/>
      <c r="D212" s="254" t="s">
        <v>197</v>
      </c>
      <c r="E212" s="685" t="s">
        <v>1677</v>
      </c>
      <c r="F212" s="686"/>
      <c r="G212" s="686"/>
      <c r="H212" s="686"/>
      <c r="I212" s="687"/>
      <c r="J212" s="685" t="s">
        <v>741</v>
      </c>
      <c r="K212" s="686"/>
      <c r="L212" s="686"/>
      <c r="M212" s="686"/>
      <c r="N212" s="687"/>
      <c r="O212" s="229" t="s">
        <v>819</v>
      </c>
      <c r="P212" s="194" t="s">
        <v>29</v>
      </c>
      <c r="Q212" s="193"/>
      <c r="R212" s="257">
        <v>0.34</v>
      </c>
      <c r="S212" s="259">
        <v>0.34</v>
      </c>
      <c r="T212" s="258">
        <v>0.33</v>
      </c>
      <c r="U212" s="403"/>
      <c r="V212" s="258">
        <v>0.33</v>
      </c>
      <c r="W212" s="403"/>
      <c r="X212" s="223" t="s">
        <v>265</v>
      </c>
      <c r="Y212" s="223"/>
      <c r="Z212" s="223"/>
      <c r="AA212" s="699" t="s">
        <v>1606</v>
      </c>
      <c r="AB212" s="700"/>
      <c r="AC212" s="710" t="s">
        <v>1608</v>
      </c>
      <c r="AD212" s="711"/>
      <c r="AE212" s="711"/>
      <c r="AF212" s="712"/>
      <c r="AG212" s="612" t="s">
        <v>1639</v>
      </c>
      <c r="AH212" s="612"/>
      <c r="AI212" s="612"/>
      <c r="AJ212" s="612"/>
      <c r="AK212" s="613"/>
      <c r="AL212" s="197"/>
      <c r="AM212" s="257">
        <v>0.34</v>
      </c>
      <c r="AN212" s="259">
        <v>0.34</v>
      </c>
      <c r="AO212" s="258">
        <v>0.33</v>
      </c>
      <c r="AP212" s="403"/>
      <c r="AQ212" s="258">
        <v>0.33</v>
      </c>
      <c r="AR212" s="403"/>
      <c r="AS212" s="223" t="s">
        <v>265</v>
      </c>
      <c r="AT212" s="223"/>
      <c r="AU212" s="223"/>
      <c r="AV212" s="428" t="s">
        <v>1626</v>
      </c>
    </row>
    <row r="213" spans="1:51" ht="198.75" customHeight="1" thickBot="1">
      <c r="A213" s="93"/>
      <c r="B213" s="772" t="s">
        <v>456</v>
      </c>
      <c r="C213" s="773"/>
      <c r="D213" s="255" t="s">
        <v>53</v>
      </c>
      <c r="E213" s="859" t="s">
        <v>1678</v>
      </c>
      <c r="F213" s="860"/>
      <c r="G213" s="860"/>
      <c r="H213" s="860"/>
      <c r="I213" s="861"/>
      <c r="J213" s="859" t="s">
        <v>1679</v>
      </c>
      <c r="K213" s="860"/>
      <c r="L213" s="860"/>
      <c r="M213" s="860"/>
      <c r="N213" s="861"/>
      <c r="O213" s="230" t="s">
        <v>820</v>
      </c>
      <c r="P213" s="202" t="s">
        <v>29</v>
      </c>
      <c r="Q213" s="193"/>
      <c r="R213" s="263">
        <v>0.34</v>
      </c>
      <c r="S213" s="404">
        <v>0.34</v>
      </c>
      <c r="T213" s="264">
        <v>0.33</v>
      </c>
      <c r="U213" s="405"/>
      <c r="V213" s="264">
        <v>0.33</v>
      </c>
      <c r="W213" s="405"/>
      <c r="X213" s="224" t="s">
        <v>265</v>
      </c>
      <c r="Y213" s="224"/>
      <c r="Z213" s="224"/>
      <c r="AA213" s="876" t="s">
        <v>1607</v>
      </c>
      <c r="AB213" s="877"/>
      <c r="AC213" s="897" t="s">
        <v>1610</v>
      </c>
      <c r="AD213" s="898"/>
      <c r="AE213" s="898"/>
      <c r="AF213" s="899"/>
      <c r="AG213" s="799" t="s">
        <v>1639</v>
      </c>
      <c r="AH213" s="799"/>
      <c r="AI213" s="799"/>
      <c r="AJ213" s="799"/>
      <c r="AK213" s="800"/>
      <c r="AL213" s="197"/>
      <c r="AM213" s="263">
        <v>0.34</v>
      </c>
      <c r="AN213" s="404">
        <v>0.34</v>
      </c>
      <c r="AO213" s="264">
        <v>0.33</v>
      </c>
      <c r="AP213" s="405"/>
      <c r="AQ213" s="264">
        <v>0.33</v>
      </c>
      <c r="AR213" s="405"/>
      <c r="AS213" s="224" t="s">
        <v>265</v>
      </c>
      <c r="AT213" s="223"/>
      <c r="AU213" s="223"/>
      <c r="AV213" s="425" t="s">
        <v>1626</v>
      </c>
    </row>
    <row r="214" spans="1:51" ht="18" customHeight="1" thickBot="1">
      <c r="A214" s="93"/>
      <c r="B214" s="93"/>
      <c r="C214" s="199"/>
      <c r="D214" s="198"/>
      <c r="E214" s="198"/>
      <c r="F214" s="198"/>
      <c r="G214" s="199"/>
      <c r="H214" s="199"/>
      <c r="I214" s="200"/>
      <c r="J214" s="200"/>
      <c r="K214" s="200"/>
      <c r="L214" s="200"/>
      <c r="M214" s="200"/>
      <c r="N214" s="200"/>
      <c r="O214" s="200"/>
      <c r="P214" s="193"/>
      <c r="Q214" s="201"/>
      <c r="R214" s="201"/>
      <c r="S214" s="201"/>
      <c r="T214" s="201"/>
      <c r="U214" s="201"/>
      <c r="V214" s="201"/>
      <c r="W214" s="201"/>
      <c r="X214" s="201"/>
      <c r="Y214" s="201"/>
      <c r="Z214" s="201"/>
      <c r="AA214" s="420"/>
      <c r="AB214" s="420"/>
      <c r="AC214" s="201"/>
      <c r="AD214" s="201"/>
      <c r="AE214" s="201"/>
      <c r="AF214" s="201"/>
      <c r="AG214" s="201"/>
      <c r="AH214" s="201"/>
      <c r="AI214" s="201"/>
      <c r="AJ214" s="201"/>
      <c r="AK214" s="201"/>
      <c r="AL214" s="197"/>
    </row>
    <row r="215" spans="1:51" ht="86.25" customHeight="1" thickBot="1">
      <c r="B215" s="932">
        <v>8</v>
      </c>
      <c r="C215" s="933"/>
      <c r="D215" s="874" t="s">
        <v>315</v>
      </c>
      <c r="E215" s="874"/>
      <c r="F215" s="874"/>
      <c r="G215" s="874"/>
      <c r="H215" s="874"/>
      <c r="I215" s="874"/>
      <c r="J215" s="874"/>
      <c r="K215" s="874"/>
      <c r="L215" s="874"/>
      <c r="M215" s="874"/>
      <c r="N215" s="874"/>
      <c r="O215" s="874"/>
      <c r="P215" s="875"/>
      <c r="Q215" s="91"/>
      <c r="R215" s="835" t="s">
        <v>267</v>
      </c>
      <c r="S215" s="836"/>
      <c r="T215" s="836"/>
      <c r="U215" s="836"/>
      <c r="V215" s="836"/>
      <c r="W215" s="836"/>
      <c r="X215" s="836"/>
      <c r="Y215" s="836"/>
      <c r="Z215" s="836"/>
      <c r="AA215" s="836"/>
      <c r="AB215" s="836"/>
      <c r="AC215" s="836"/>
      <c r="AD215" s="836"/>
      <c r="AE215" s="836"/>
      <c r="AF215" s="836"/>
      <c r="AG215" s="836"/>
      <c r="AH215" s="836"/>
      <c r="AI215" s="836"/>
      <c r="AJ215" s="836"/>
      <c r="AK215" s="837"/>
      <c r="AL215" s="94"/>
      <c r="AM215" s="94"/>
      <c r="AN215" s="91"/>
      <c r="AO215" s="94"/>
      <c r="AP215" s="94"/>
      <c r="AQ215" s="94"/>
      <c r="AR215" s="94"/>
      <c r="AS215" s="94"/>
      <c r="AT215" s="94"/>
      <c r="AU215" s="94"/>
      <c r="AV215" s="90"/>
      <c r="AW215" s="90"/>
      <c r="AX215" s="90"/>
    </row>
    <row r="216" spans="1:51" ht="32.25" customHeight="1">
      <c r="B216" s="934" t="s">
        <v>313</v>
      </c>
      <c r="C216" s="935"/>
      <c r="D216" s="738" t="s">
        <v>768</v>
      </c>
      <c r="E216" s="738"/>
      <c r="F216" s="738"/>
      <c r="G216" s="738"/>
      <c r="H216" s="738"/>
      <c r="I216" s="738"/>
      <c r="J216" s="738"/>
      <c r="K216" s="738"/>
      <c r="L216" s="738"/>
      <c r="M216" s="738"/>
      <c r="N216" s="738"/>
      <c r="O216" s="738"/>
      <c r="P216" s="739"/>
      <c r="Q216" s="91"/>
      <c r="R216" s="936" t="s">
        <v>468</v>
      </c>
      <c r="S216" s="937"/>
      <c r="T216" s="937"/>
      <c r="U216" s="937"/>
      <c r="V216" s="938"/>
      <c r="W216" s="939" t="s">
        <v>268</v>
      </c>
      <c r="X216" s="940"/>
      <c r="Y216" s="940"/>
      <c r="Z216" s="940"/>
      <c r="AA216" s="941"/>
      <c r="AB216" s="945" t="s">
        <v>269</v>
      </c>
      <c r="AC216" s="947" t="s">
        <v>270</v>
      </c>
      <c r="AD216" s="947"/>
      <c r="AE216" s="947"/>
      <c r="AF216" s="947"/>
      <c r="AG216" s="947"/>
      <c r="AH216" s="947"/>
      <c r="AI216" s="947"/>
      <c r="AJ216" s="947"/>
      <c r="AK216" s="948"/>
      <c r="AL216" s="190"/>
      <c r="AM216" s="91"/>
      <c r="AN216" s="91"/>
      <c r="AO216" s="94"/>
      <c r="AP216" s="94"/>
      <c r="AQ216" s="94"/>
      <c r="AR216" s="94"/>
      <c r="AS216" s="94"/>
      <c r="AT216" s="94"/>
      <c r="AU216" s="94"/>
      <c r="AV216" s="90"/>
      <c r="AW216" s="90"/>
      <c r="AX216" s="90"/>
    </row>
    <row r="217" spans="1:51" ht="32.25" customHeight="1">
      <c r="B217" s="951" t="s">
        <v>326</v>
      </c>
      <c r="C217" s="952"/>
      <c r="D217" s="953" t="s">
        <v>310</v>
      </c>
      <c r="E217" s="953"/>
      <c r="F217" s="953"/>
      <c r="G217" s="953"/>
      <c r="H217" s="953"/>
      <c r="I217" s="953"/>
      <c r="J217" s="953"/>
      <c r="K217" s="953"/>
      <c r="L217" s="953"/>
      <c r="M217" s="953"/>
      <c r="N217" s="953"/>
      <c r="O217" s="953"/>
      <c r="P217" s="954"/>
      <c r="Q217" s="91"/>
      <c r="R217" s="811"/>
      <c r="S217" s="812"/>
      <c r="T217" s="812"/>
      <c r="U217" s="812"/>
      <c r="V217" s="813"/>
      <c r="W217" s="942"/>
      <c r="X217" s="943"/>
      <c r="Y217" s="943"/>
      <c r="Z217" s="943"/>
      <c r="AA217" s="944"/>
      <c r="AB217" s="946"/>
      <c r="AC217" s="949"/>
      <c r="AD217" s="949"/>
      <c r="AE217" s="949"/>
      <c r="AF217" s="949"/>
      <c r="AG217" s="949"/>
      <c r="AH217" s="949"/>
      <c r="AI217" s="949"/>
      <c r="AJ217" s="949"/>
      <c r="AK217" s="950"/>
      <c r="AL217" s="190"/>
      <c r="AM217" s="91"/>
      <c r="AN217" s="91"/>
      <c r="AO217" s="94"/>
      <c r="AP217" s="94"/>
      <c r="AQ217" s="94"/>
      <c r="AR217" s="94"/>
      <c r="AS217" s="94"/>
      <c r="AT217" s="94"/>
      <c r="AU217" s="94"/>
      <c r="AV217" s="90"/>
      <c r="AW217" s="90"/>
      <c r="AX217" s="90"/>
    </row>
    <row r="218" spans="1:51" ht="32.25" customHeight="1">
      <c r="B218" s="216" t="s">
        <v>1641</v>
      </c>
      <c r="C218" s="217"/>
      <c r="D218" s="953" t="s">
        <v>324</v>
      </c>
      <c r="E218" s="953"/>
      <c r="F218" s="953"/>
      <c r="G218" s="953"/>
      <c r="H218" s="953"/>
      <c r="I218" s="953"/>
      <c r="J218" s="953"/>
      <c r="K218" s="953"/>
      <c r="L218" s="953"/>
      <c r="M218" s="953"/>
      <c r="N218" s="953"/>
      <c r="O218" s="953"/>
      <c r="P218" s="954"/>
      <c r="Q218" s="91"/>
      <c r="R218" s="811"/>
      <c r="S218" s="812"/>
      <c r="T218" s="812"/>
      <c r="U218" s="812"/>
      <c r="V218" s="813"/>
      <c r="W218" s="955" t="s">
        <v>271</v>
      </c>
      <c r="X218" s="956"/>
      <c r="Y218" s="956"/>
      <c r="Z218" s="956"/>
      <c r="AA218" s="957"/>
      <c r="AB218" s="410" t="s">
        <v>272</v>
      </c>
      <c r="AC218" s="900" t="s">
        <v>273</v>
      </c>
      <c r="AD218" s="900"/>
      <c r="AE218" s="900"/>
      <c r="AF218" s="900"/>
      <c r="AG218" s="900"/>
      <c r="AH218" s="900"/>
      <c r="AI218" s="900"/>
      <c r="AJ218" s="900"/>
      <c r="AK218" s="901"/>
      <c r="AL218" s="191"/>
      <c r="AM218" s="91"/>
      <c r="AN218" s="91"/>
      <c r="AO218" s="95"/>
      <c r="AP218" s="95"/>
      <c r="AQ218" s="95"/>
      <c r="AR218" s="95"/>
      <c r="AS218" s="95"/>
      <c r="AT218" s="95"/>
      <c r="AU218" s="95"/>
      <c r="AV218" s="90"/>
      <c r="AW218" s="90"/>
      <c r="AX218" s="90"/>
    </row>
    <row r="219" spans="1:51" ht="32.25" customHeight="1">
      <c r="B219" s="961" t="s">
        <v>159</v>
      </c>
      <c r="C219" s="962"/>
      <c r="D219" s="721" t="s">
        <v>770</v>
      </c>
      <c r="E219" s="721"/>
      <c r="F219" s="721"/>
      <c r="G219" s="721"/>
      <c r="H219" s="721"/>
      <c r="I219" s="721"/>
      <c r="J219" s="721"/>
      <c r="K219" s="721"/>
      <c r="L219" s="721"/>
      <c r="M219" s="721"/>
      <c r="N219" s="721"/>
      <c r="O219" s="721"/>
      <c r="P219" s="722"/>
      <c r="Q219" s="93"/>
      <c r="R219" s="811"/>
      <c r="S219" s="812"/>
      <c r="T219" s="812"/>
      <c r="U219" s="812"/>
      <c r="V219" s="813"/>
      <c r="W219" s="958"/>
      <c r="X219" s="959"/>
      <c r="Y219" s="959"/>
      <c r="Z219" s="959"/>
      <c r="AA219" s="960"/>
      <c r="AB219" s="410" t="s">
        <v>274</v>
      </c>
      <c r="AC219" s="900" t="s">
        <v>275</v>
      </c>
      <c r="AD219" s="900"/>
      <c r="AE219" s="900"/>
      <c r="AF219" s="900"/>
      <c r="AG219" s="900"/>
      <c r="AH219" s="900"/>
      <c r="AI219" s="900"/>
      <c r="AJ219" s="900"/>
      <c r="AK219" s="901"/>
      <c r="AL219" s="191"/>
    </row>
    <row r="220" spans="1:51" ht="32.25" customHeight="1">
      <c r="B220" s="961" t="s">
        <v>325</v>
      </c>
      <c r="C220" s="962"/>
      <c r="D220" s="721" t="s">
        <v>1680</v>
      </c>
      <c r="E220" s="721"/>
      <c r="F220" s="721"/>
      <c r="G220" s="721"/>
      <c r="H220" s="721"/>
      <c r="I220" s="721"/>
      <c r="J220" s="721"/>
      <c r="K220" s="721"/>
      <c r="L220" s="721"/>
      <c r="M220" s="721"/>
      <c r="N220" s="721"/>
      <c r="O220" s="721"/>
      <c r="P220" s="722"/>
      <c r="Q220" s="746"/>
      <c r="R220" s="811"/>
      <c r="S220" s="812"/>
      <c r="T220" s="812"/>
      <c r="U220" s="812"/>
      <c r="V220" s="813"/>
      <c r="W220" s="871" t="s">
        <v>276</v>
      </c>
      <c r="X220" s="872"/>
      <c r="Y220" s="872"/>
      <c r="Z220" s="872"/>
      <c r="AA220" s="873"/>
      <c r="AB220" s="410" t="s">
        <v>277</v>
      </c>
      <c r="AC220" s="721" t="s">
        <v>278</v>
      </c>
      <c r="AD220" s="721"/>
      <c r="AE220" s="721"/>
      <c r="AF220" s="721"/>
      <c r="AG220" s="721"/>
      <c r="AH220" s="721"/>
      <c r="AI220" s="721"/>
      <c r="AJ220" s="721"/>
      <c r="AK220" s="722"/>
      <c r="AL220" s="189"/>
      <c r="AM220" s="90"/>
      <c r="AN220" s="90"/>
      <c r="AO220" s="90"/>
      <c r="AP220" s="90"/>
      <c r="AQ220" s="90"/>
      <c r="AR220" s="90"/>
      <c r="AS220" s="90"/>
      <c r="AT220" s="90"/>
      <c r="AU220" s="90"/>
      <c r="AV220" s="90"/>
      <c r="AW220" s="90"/>
      <c r="AX220" s="90"/>
      <c r="AY220" s="90"/>
    </row>
    <row r="221" spans="1:51" ht="32.25" customHeight="1" thickBot="1">
      <c r="B221" s="902" t="s">
        <v>443</v>
      </c>
      <c r="C221" s="903"/>
      <c r="D221" s="904" t="s">
        <v>327</v>
      </c>
      <c r="E221" s="904"/>
      <c r="F221" s="904"/>
      <c r="G221" s="904"/>
      <c r="H221" s="904"/>
      <c r="I221" s="904"/>
      <c r="J221" s="904"/>
      <c r="K221" s="904"/>
      <c r="L221" s="904"/>
      <c r="M221" s="904"/>
      <c r="N221" s="904"/>
      <c r="O221" s="904"/>
      <c r="P221" s="905"/>
      <c r="Q221" s="746"/>
      <c r="R221" s="814"/>
      <c r="S221" s="815"/>
      <c r="T221" s="815"/>
      <c r="U221" s="815"/>
      <c r="V221" s="816"/>
      <c r="W221" s="906" t="s">
        <v>279</v>
      </c>
      <c r="X221" s="907"/>
      <c r="Y221" s="907"/>
      <c r="Z221" s="907"/>
      <c r="AA221" s="908"/>
      <c r="AB221" s="411" t="s">
        <v>280</v>
      </c>
      <c r="AC221" s="904" t="s">
        <v>281</v>
      </c>
      <c r="AD221" s="904"/>
      <c r="AE221" s="904"/>
      <c r="AF221" s="904"/>
      <c r="AG221" s="904"/>
      <c r="AH221" s="904"/>
      <c r="AI221" s="904"/>
      <c r="AJ221" s="904"/>
      <c r="AK221" s="905"/>
      <c r="AL221" s="189"/>
      <c r="AM221" s="90"/>
      <c r="AN221" s="90"/>
      <c r="AO221" s="90"/>
      <c r="AP221" s="90"/>
      <c r="AQ221" s="90"/>
      <c r="AR221" s="90"/>
      <c r="AS221" s="90"/>
      <c r="AT221" s="90"/>
      <c r="AU221" s="90"/>
      <c r="AV221" s="90"/>
      <c r="AW221" s="90"/>
    </row>
    <row r="222" spans="1:51" ht="9" customHeight="1" thickBot="1">
      <c r="B222" s="93"/>
      <c r="C222" s="850"/>
      <c r="D222" s="850"/>
      <c r="E222" s="850"/>
      <c r="F222" s="850"/>
      <c r="G222" s="850"/>
      <c r="H222" s="850"/>
      <c r="I222" s="850"/>
      <c r="J222" s="850"/>
      <c r="K222" s="850"/>
      <c r="L222" s="850"/>
      <c r="M222" s="850"/>
      <c r="N222" s="850"/>
      <c r="O222" s="850"/>
      <c r="P222" s="850"/>
      <c r="Q222" s="88"/>
      <c r="R222" s="88"/>
      <c r="S222" s="88"/>
      <c r="T222" s="88"/>
      <c r="U222" s="88"/>
      <c r="V222" s="88"/>
      <c r="W222" s="88"/>
      <c r="X222" s="88"/>
      <c r="Y222" s="88"/>
      <c r="Z222" s="88"/>
      <c r="AA222" s="408"/>
      <c r="AB222" s="408"/>
      <c r="AC222" s="90"/>
      <c r="AD222" s="90"/>
      <c r="AE222" s="90"/>
      <c r="AF222" s="90"/>
      <c r="AG222" s="90"/>
      <c r="AH222" s="90"/>
      <c r="AI222" s="90"/>
      <c r="AJ222" s="90"/>
      <c r="AK222" s="90"/>
      <c r="AL222" s="90"/>
      <c r="AM222" s="90"/>
      <c r="AN222" s="90"/>
      <c r="AO222" s="90"/>
      <c r="AP222" s="90"/>
      <c r="AQ222" s="90"/>
      <c r="AR222" s="90"/>
      <c r="AS222" s="90"/>
      <c r="AT222" s="90"/>
      <c r="AU222" s="90"/>
      <c r="AV222" s="90"/>
    </row>
    <row r="223" spans="1:51" ht="54" customHeight="1">
      <c r="B223" s="716" t="s">
        <v>322</v>
      </c>
      <c r="C223" s="717"/>
      <c r="D223" s="749" t="s">
        <v>423</v>
      </c>
      <c r="E223" s="751" t="s">
        <v>20</v>
      </c>
      <c r="F223" s="751"/>
      <c r="G223" s="751"/>
      <c r="H223" s="751"/>
      <c r="I223" s="751"/>
      <c r="J223" s="751" t="s">
        <v>21</v>
      </c>
      <c r="K223" s="751"/>
      <c r="L223" s="751"/>
      <c r="M223" s="751"/>
      <c r="N223" s="751"/>
      <c r="O223" s="717" t="s">
        <v>343</v>
      </c>
      <c r="P223" s="851" t="s">
        <v>316</v>
      </c>
      <c r="Q223" s="775"/>
      <c r="R223" s="716" t="s">
        <v>1643</v>
      </c>
      <c r="S223" s="717"/>
      <c r="T223" s="717"/>
      <c r="U223" s="717"/>
      <c r="V223" s="717"/>
      <c r="W223" s="717"/>
      <c r="X223" s="717"/>
      <c r="Y223" s="717"/>
      <c r="Z223" s="717"/>
      <c r="AA223" s="801" t="s">
        <v>319</v>
      </c>
      <c r="AB223" s="801"/>
      <c r="AC223" s="801"/>
      <c r="AD223" s="801"/>
      <c r="AE223" s="801"/>
      <c r="AF223" s="801"/>
      <c r="AG223" s="801"/>
      <c r="AH223" s="801"/>
      <c r="AI223" s="801"/>
      <c r="AJ223" s="801"/>
      <c r="AK223" s="802"/>
      <c r="AL223" s="195"/>
      <c r="AM223" s="716" t="s">
        <v>341</v>
      </c>
      <c r="AN223" s="717"/>
      <c r="AO223" s="717"/>
      <c r="AP223" s="717"/>
      <c r="AQ223" s="717"/>
      <c r="AR223" s="717"/>
      <c r="AS223" s="717"/>
      <c r="AT223" s="717"/>
      <c r="AU223" s="717"/>
      <c r="AV223" s="203" t="s">
        <v>320</v>
      </c>
    </row>
    <row r="224" spans="1:51" ht="30.75" customHeight="1">
      <c r="B224" s="755"/>
      <c r="C224" s="756"/>
      <c r="D224" s="750"/>
      <c r="E224" s="752"/>
      <c r="F224" s="752"/>
      <c r="G224" s="752"/>
      <c r="H224" s="752"/>
      <c r="I224" s="752"/>
      <c r="J224" s="752"/>
      <c r="K224" s="752"/>
      <c r="L224" s="752"/>
      <c r="M224" s="752"/>
      <c r="N224" s="752"/>
      <c r="O224" s="756"/>
      <c r="P224" s="852"/>
      <c r="Q224" s="775"/>
      <c r="R224" s="714" t="s">
        <v>298</v>
      </c>
      <c r="S224" s="715"/>
      <c r="T224" s="715"/>
      <c r="U224" s="715"/>
      <c r="V224" s="715"/>
      <c r="W224" s="715"/>
      <c r="X224" s="774" t="s">
        <v>344</v>
      </c>
      <c r="Y224" s="774"/>
      <c r="Z224" s="774"/>
      <c r="AA224" s="776" t="s">
        <v>295</v>
      </c>
      <c r="AB224" s="776"/>
      <c r="AC224" s="777" t="s">
        <v>296</v>
      </c>
      <c r="AD224" s="777"/>
      <c r="AE224" s="777"/>
      <c r="AF224" s="777"/>
      <c r="AG224" s="777" t="s">
        <v>297</v>
      </c>
      <c r="AH224" s="777"/>
      <c r="AI224" s="777"/>
      <c r="AJ224" s="777"/>
      <c r="AK224" s="778"/>
      <c r="AL224" s="196"/>
      <c r="AM224" s="714" t="s">
        <v>298</v>
      </c>
      <c r="AN224" s="715"/>
      <c r="AO224" s="715"/>
      <c r="AP224" s="715"/>
      <c r="AQ224" s="715"/>
      <c r="AR224" s="715"/>
      <c r="AS224" s="774" t="s">
        <v>344</v>
      </c>
      <c r="AT224" s="774"/>
      <c r="AU224" s="774"/>
      <c r="AV224" s="778" t="s">
        <v>321</v>
      </c>
    </row>
    <row r="225" spans="2:48" ht="30.75" customHeight="1">
      <c r="B225" s="755"/>
      <c r="C225" s="756"/>
      <c r="D225" s="750"/>
      <c r="E225" s="752"/>
      <c r="F225" s="752"/>
      <c r="G225" s="752"/>
      <c r="H225" s="752"/>
      <c r="I225" s="752"/>
      <c r="J225" s="752"/>
      <c r="K225" s="752"/>
      <c r="L225" s="752"/>
      <c r="M225" s="752"/>
      <c r="N225" s="752"/>
      <c r="O225" s="756"/>
      <c r="P225" s="852"/>
      <c r="Q225" s="192"/>
      <c r="R225" s="714"/>
      <c r="S225" s="991"/>
      <c r="T225" s="715"/>
      <c r="U225" s="715"/>
      <c r="V225" s="715"/>
      <c r="W225" s="715"/>
      <c r="X225" s="225">
        <v>1</v>
      </c>
      <c r="Y225" s="225">
        <v>2</v>
      </c>
      <c r="Z225" s="225">
        <v>3</v>
      </c>
      <c r="AA225" s="776"/>
      <c r="AB225" s="776"/>
      <c r="AC225" s="777"/>
      <c r="AD225" s="777"/>
      <c r="AE225" s="777"/>
      <c r="AF225" s="777"/>
      <c r="AG225" s="777"/>
      <c r="AH225" s="777"/>
      <c r="AI225" s="777"/>
      <c r="AJ225" s="777"/>
      <c r="AK225" s="778"/>
      <c r="AL225" s="196"/>
      <c r="AM225" s="714"/>
      <c r="AN225" s="715"/>
      <c r="AO225" s="715"/>
      <c r="AP225" s="715"/>
      <c r="AQ225" s="715"/>
      <c r="AR225" s="715"/>
      <c r="AS225" s="225">
        <v>1</v>
      </c>
      <c r="AT225" s="225">
        <v>2</v>
      </c>
      <c r="AU225" s="225">
        <v>3</v>
      </c>
      <c r="AV225" s="778"/>
    </row>
    <row r="226" spans="2:48" ht="84.75" customHeight="1">
      <c r="B226" s="980" t="s">
        <v>299</v>
      </c>
      <c r="C226" s="981"/>
      <c r="D226" s="254" t="s">
        <v>25</v>
      </c>
      <c r="E226" s="685" t="s">
        <v>496</v>
      </c>
      <c r="F226" s="686"/>
      <c r="G226" s="686"/>
      <c r="H226" s="686"/>
      <c r="I226" s="687"/>
      <c r="J226" s="685" t="s">
        <v>497</v>
      </c>
      <c r="K226" s="686"/>
      <c r="L226" s="686"/>
      <c r="M226" s="686"/>
      <c r="N226" s="687"/>
      <c r="O226" s="229" t="s">
        <v>500</v>
      </c>
      <c r="P226" s="194" t="s">
        <v>29</v>
      </c>
      <c r="Q226" s="193"/>
      <c r="R226" s="260">
        <v>0.34</v>
      </c>
      <c r="S226" s="259">
        <v>0.34</v>
      </c>
      <c r="T226" s="261">
        <v>0.33</v>
      </c>
      <c r="U226" s="403"/>
      <c r="V226" s="258">
        <v>0.33</v>
      </c>
      <c r="W226" s="403"/>
      <c r="X226" s="223" t="s">
        <v>265</v>
      </c>
      <c r="Y226" s="223"/>
      <c r="Z226" s="223"/>
      <c r="AA226" s="699" t="s">
        <v>1519</v>
      </c>
      <c r="AB226" s="886"/>
      <c r="AC226" s="699" t="s">
        <v>1681</v>
      </c>
      <c r="AD226" s="909"/>
      <c r="AE226" s="909"/>
      <c r="AF226" s="886"/>
      <c r="AG226" s="612" t="s">
        <v>1639</v>
      </c>
      <c r="AH226" s="612"/>
      <c r="AI226" s="612"/>
      <c r="AJ226" s="612"/>
      <c r="AK226" s="613"/>
      <c r="AL226" s="197"/>
      <c r="AM226" s="260">
        <v>0.34</v>
      </c>
      <c r="AN226" s="259">
        <v>0.34</v>
      </c>
      <c r="AO226" s="261">
        <v>0.33</v>
      </c>
      <c r="AP226" s="403"/>
      <c r="AQ226" s="258">
        <v>0.33</v>
      </c>
      <c r="AR226" s="403"/>
      <c r="AS226" s="223" t="s">
        <v>265</v>
      </c>
      <c r="AT226" s="223"/>
      <c r="AU226" s="223"/>
      <c r="AV226" s="425" t="s">
        <v>1626</v>
      </c>
    </row>
    <row r="227" spans="2:48" ht="72.75" customHeight="1">
      <c r="B227" s="980"/>
      <c r="C227" s="981"/>
      <c r="D227" s="254" t="s">
        <v>118</v>
      </c>
      <c r="E227" s="685" t="s">
        <v>1682</v>
      </c>
      <c r="F227" s="686"/>
      <c r="G227" s="686"/>
      <c r="H227" s="686"/>
      <c r="I227" s="687"/>
      <c r="J227" s="685" t="s">
        <v>498</v>
      </c>
      <c r="K227" s="686"/>
      <c r="L227" s="686"/>
      <c r="M227" s="686"/>
      <c r="N227" s="687"/>
      <c r="O227" s="229" t="s">
        <v>500</v>
      </c>
      <c r="P227" s="194" t="s">
        <v>117</v>
      </c>
      <c r="Q227" s="193"/>
      <c r="R227" s="622">
        <v>1</v>
      </c>
      <c r="S227" s="982"/>
      <c r="T227" s="624"/>
      <c r="U227" s="673">
        <v>1</v>
      </c>
      <c r="V227" s="674"/>
      <c r="W227" s="675"/>
      <c r="X227" s="222" t="s">
        <v>265</v>
      </c>
      <c r="Y227" s="222"/>
      <c r="Z227" s="222"/>
      <c r="AA227" s="699" t="s">
        <v>1683</v>
      </c>
      <c r="AB227" s="886"/>
      <c r="AC227" s="699" t="s">
        <v>1520</v>
      </c>
      <c r="AD227" s="909"/>
      <c r="AE227" s="909"/>
      <c r="AF227" s="886"/>
      <c r="AG227" s="612" t="s">
        <v>1639</v>
      </c>
      <c r="AH227" s="612"/>
      <c r="AI227" s="612"/>
      <c r="AJ227" s="612"/>
      <c r="AK227" s="613"/>
      <c r="AL227" s="197"/>
      <c r="AM227" s="622">
        <v>1</v>
      </c>
      <c r="AN227" s="982"/>
      <c r="AO227" s="624"/>
      <c r="AP227" s="673">
        <v>1</v>
      </c>
      <c r="AQ227" s="674"/>
      <c r="AR227" s="675"/>
      <c r="AS227" s="222" t="s">
        <v>265</v>
      </c>
      <c r="AT227" s="222"/>
      <c r="AU227" s="222"/>
      <c r="AV227" s="425" t="s">
        <v>1626</v>
      </c>
    </row>
    <row r="228" spans="2:48" ht="93" customHeight="1">
      <c r="B228" s="980"/>
      <c r="C228" s="981"/>
      <c r="D228" s="254" t="s">
        <v>122</v>
      </c>
      <c r="E228" s="685" t="s">
        <v>1684</v>
      </c>
      <c r="F228" s="686"/>
      <c r="G228" s="686"/>
      <c r="H228" s="686"/>
      <c r="I228" s="687"/>
      <c r="J228" s="685" t="s">
        <v>1685</v>
      </c>
      <c r="K228" s="686"/>
      <c r="L228" s="686"/>
      <c r="M228" s="686"/>
      <c r="N228" s="687"/>
      <c r="O228" s="229" t="s">
        <v>500</v>
      </c>
      <c r="P228" s="194" t="s">
        <v>300</v>
      </c>
      <c r="Q228" s="193"/>
      <c r="R228" s="622">
        <v>0.5</v>
      </c>
      <c r="S228" s="624"/>
      <c r="T228" s="259">
        <v>0.5</v>
      </c>
      <c r="U228" s="709">
        <v>0.5</v>
      </c>
      <c r="V228" s="624"/>
      <c r="W228" s="403"/>
      <c r="X228" s="223" t="s">
        <v>265</v>
      </c>
      <c r="Y228" s="223"/>
      <c r="Z228" s="223"/>
      <c r="AA228" s="699" t="s">
        <v>1686</v>
      </c>
      <c r="AB228" s="886"/>
      <c r="AC228" s="699" t="s">
        <v>1687</v>
      </c>
      <c r="AD228" s="909"/>
      <c r="AE228" s="909"/>
      <c r="AF228" s="886"/>
      <c r="AG228" s="612" t="s">
        <v>1639</v>
      </c>
      <c r="AH228" s="612"/>
      <c r="AI228" s="612"/>
      <c r="AJ228" s="612"/>
      <c r="AK228" s="613"/>
      <c r="AL228" s="197"/>
      <c r="AM228" s="622">
        <v>0.5</v>
      </c>
      <c r="AN228" s="624"/>
      <c r="AO228" s="259">
        <v>0.5</v>
      </c>
      <c r="AP228" s="709">
        <v>0.5</v>
      </c>
      <c r="AQ228" s="624"/>
      <c r="AR228" s="403"/>
      <c r="AS228" s="223" t="s">
        <v>265</v>
      </c>
      <c r="AT228" s="223"/>
      <c r="AU228" s="223"/>
      <c r="AV228" s="425" t="s">
        <v>1626</v>
      </c>
    </row>
    <row r="229" spans="2:48" ht="219" customHeight="1">
      <c r="B229" s="980"/>
      <c r="C229" s="981"/>
      <c r="D229" s="254" t="s">
        <v>126</v>
      </c>
      <c r="E229" s="685" t="s">
        <v>1688</v>
      </c>
      <c r="F229" s="686"/>
      <c r="G229" s="686"/>
      <c r="H229" s="686"/>
      <c r="I229" s="687"/>
      <c r="J229" s="685" t="s">
        <v>520</v>
      </c>
      <c r="K229" s="686"/>
      <c r="L229" s="686"/>
      <c r="M229" s="686"/>
      <c r="N229" s="687"/>
      <c r="O229" s="229" t="s">
        <v>500</v>
      </c>
      <c r="P229" s="194" t="s">
        <v>317</v>
      </c>
      <c r="Q229" s="193"/>
      <c r="R229" s="622">
        <v>0.5</v>
      </c>
      <c r="S229" s="624"/>
      <c r="T229" s="259">
        <v>0.5</v>
      </c>
      <c r="U229" s="709">
        <v>0.5</v>
      </c>
      <c r="V229" s="624"/>
      <c r="W229" s="403"/>
      <c r="X229" s="222" t="s">
        <v>265</v>
      </c>
      <c r="Y229" s="222"/>
      <c r="Z229" s="222"/>
      <c r="AA229" s="699" t="s">
        <v>1521</v>
      </c>
      <c r="AB229" s="886"/>
      <c r="AC229" s="699" t="s">
        <v>1522</v>
      </c>
      <c r="AD229" s="909"/>
      <c r="AE229" s="909"/>
      <c r="AF229" s="886"/>
      <c r="AG229" s="612" t="s">
        <v>1639</v>
      </c>
      <c r="AH229" s="612"/>
      <c r="AI229" s="612"/>
      <c r="AJ229" s="612"/>
      <c r="AK229" s="613"/>
      <c r="AL229" s="197"/>
      <c r="AM229" s="622">
        <v>0.5</v>
      </c>
      <c r="AN229" s="624"/>
      <c r="AO229" s="259">
        <v>0.5</v>
      </c>
      <c r="AP229" s="709">
        <v>0.5</v>
      </c>
      <c r="AQ229" s="624"/>
      <c r="AR229" s="403"/>
      <c r="AS229" s="222" t="s">
        <v>265</v>
      </c>
      <c r="AT229" s="222"/>
      <c r="AU229" s="222"/>
      <c r="AV229" s="428" t="s">
        <v>1626</v>
      </c>
    </row>
    <row r="230" spans="2:48" ht="51.75" customHeight="1">
      <c r="B230" s="980"/>
      <c r="C230" s="981"/>
      <c r="D230" s="254" t="s">
        <v>230</v>
      </c>
      <c r="E230" s="685" t="s">
        <v>1689</v>
      </c>
      <c r="F230" s="686"/>
      <c r="G230" s="686"/>
      <c r="H230" s="686"/>
      <c r="I230" s="687"/>
      <c r="J230" s="685" t="s">
        <v>499</v>
      </c>
      <c r="K230" s="686"/>
      <c r="L230" s="686"/>
      <c r="M230" s="686"/>
      <c r="N230" s="687"/>
      <c r="O230" s="229" t="s">
        <v>500</v>
      </c>
      <c r="P230" s="194" t="s">
        <v>323</v>
      </c>
      <c r="Q230" s="193"/>
      <c r="R230" s="622">
        <v>1</v>
      </c>
      <c r="S230" s="623"/>
      <c r="T230" s="624"/>
      <c r="U230" s="983"/>
      <c r="V230" s="984"/>
      <c r="W230" s="985"/>
      <c r="X230" s="223"/>
      <c r="Y230" s="223"/>
      <c r="Z230" s="223"/>
      <c r="AA230" s="578" t="s">
        <v>1523</v>
      </c>
      <c r="AB230" s="579"/>
      <c r="AC230" s="579"/>
      <c r="AD230" s="579"/>
      <c r="AE230" s="579"/>
      <c r="AF230" s="579"/>
      <c r="AG230" s="579"/>
      <c r="AH230" s="579"/>
      <c r="AI230" s="579"/>
      <c r="AJ230" s="579"/>
      <c r="AK230" s="580"/>
      <c r="AL230" s="197"/>
      <c r="AM230" s="622">
        <v>1</v>
      </c>
      <c r="AN230" s="623"/>
      <c r="AO230" s="624"/>
      <c r="AP230" s="983"/>
      <c r="AQ230" s="984"/>
      <c r="AR230" s="985"/>
      <c r="AS230" s="223"/>
      <c r="AT230" s="223"/>
      <c r="AU230" s="223"/>
      <c r="AV230" s="421" t="s">
        <v>1523</v>
      </c>
    </row>
    <row r="231" spans="2:48" ht="218.25" customHeight="1">
      <c r="B231" s="980" t="s">
        <v>457</v>
      </c>
      <c r="C231" s="981"/>
      <c r="D231" s="254" t="s">
        <v>130</v>
      </c>
      <c r="E231" s="685" t="s">
        <v>501</v>
      </c>
      <c r="F231" s="686"/>
      <c r="G231" s="686"/>
      <c r="H231" s="686"/>
      <c r="I231" s="687"/>
      <c r="J231" s="685" t="s">
        <v>504</v>
      </c>
      <c r="K231" s="686"/>
      <c r="L231" s="686"/>
      <c r="M231" s="686"/>
      <c r="N231" s="687"/>
      <c r="O231" s="229" t="s">
        <v>500</v>
      </c>
      <c r="P231" s="194" t="s">
        <v>29</v>
      </c>
      <c r="Q231" s="193"/>
      <c r="R231" s="257">
        <v>0.34</v>
      </c>
      <c r="S231" s="259">
        <v>0.34</v>
      </c>
      <c r="T231" s="258">
        <v>0.33</v>
      </c>
      <c r="U231" s="403"/>
      <c r="V231" s="258">
        <v>0.33</v>
      </c>
      <c r="W231" s="403"/>
      <c r="X231" s="223" t="s">
        <v>265</v>
      </c>
      <c r="Y231" s="223"/>
      <c r="Z231" s="223"/>
      <c r="AA231" s="699" t="s">
        <v>1524</v>
      </c>
      <c r="AB231" s="886"/>
      <c r="AC231" s="699" t="s">
        <v>1525</v>
      </c>
      <c r="AD231" s="909"/>
      <c r="AE231" s="909"/>
      <c r="AF231" s="886"/>
      <c r="AG231" s="612" t="s">
        <v>1639</v>
      </c>
      <c r="AH231" s="612"/>
      <c r="AI231" s="612"/>
      <c r="AJ231" s="612"/>
      <c r="AK231" s="613"/>
      <c r="AL231" s="197"/>
      <c r="AM231" s="257">
        <v>0.34</v>
      </c>
      <c r="AN231" s="259">
        <v>0.34</v>
      </c>
      <c r="AO231" s="258">
        <v>0.33</v>
      </c>
      <c r="AP231" s="403"/>
      <c r="AQ231" s="258">
        <v>0.33</v>
      </c>
      <c r="AR231" s="403"/>
      <c r="AS231" s="223" t="s">
        <v>265</v>
      </c>
      <c r="AT231" s="223"/>
      <c r="AU231" s="223"/>
      <c r="AV231" s="425" t="s">
        <v>1626</v>
      </c>
    </row>
    <row r="232" spans="2:48" ht="88.5" customHeight="1">
      <c r="B232" s="980"/>
      <c r="C232" s="981"/>
      <c r="D232" s="254" t="s">
        <v>31</v>
      </c>
      <c r="E232" s="685" t="s">
        <v>502</v>
      </c>
      <c r="F232" s="686"/>
      <c r="G232" s="686"/>
      <c r="H232" s="686"/>
      <c r="I232" s="687"/>
      <c r="J232" s="685" t="s">
        <v>505</v>
      </c>
      <c r="K232" s="686"/>
      <c r="L232" s="686"/>
      <c r="M232" s="686"/>
      <c r="N232" s="687"/>
      <c r="O232" s="229" t="s">
        <v>500</v>
      </c>
      <c r="P232" s="194" t="s">
        <v>117</v>
      </c>
      <c r="Q232" s="193"/>
      <c r="R232" s="584">
        <v>1</v>
      </c>
      <c r="S232" s="585"/>
      <c r="T232" s="585"/>
      <c r="U232" s="673">
        <v>1</v>
      </c>
      <c r="V232" s="674"/>
      <c r="W232" s="675"/>
      <c r="X232" s="222" t="s">
        <v>265</v>
      </c>
      <c r="Y232" s="222"/>
      <c r="Z232" s="222"/>
      <c r="AA232" s="699" t="s">
        <v>1526</v>
      </c>
      <c r="AB232" s="886"/>
      <c r="AC232" s="699" t="s">
        <v>1527</v>
      </c>
      <c r="AD232" s="909"/>
      <c r="AE232" s="909"/>
      <c r="AF232" s="886"/>
      <c r="AG232" s="612" t="s">
        <v>1639</v>
      </c>
      <c r="AH232" s="612"/>
      <c r="AI232" s="612"/>
      <c r="AJ232" s="612"/>
      <c r="AK232" s="613"/>
      <c r="AL232" s="197"/>
      <c r="AM232" s="584">
        <v>1</v>
      </c>
      <c r="AN232" s="585"/>
      <c r="AO232" s="585"/>
      <c r="AP232" s="673">
        <v>1</v>
      </c>
      <c r="AQ232" s="674"/>
      <c r="AR232" s="675"/>
      <c r="AS232" s="222" t="s">
        <v>265</v>
      </c>
      <c r="AT232" s="222"/>
      <c r="AU232" s="222"/>
      <c r="AV232" s="425" t="s">
        <v>1626</v>
      </c>
    </row>
    <row r="233" spans="2:48" ht="81" customHeight="1">
      <c r="B233" s="980"/>
      <c r="C233" s="981"/>
      <c r="D233" s="254" t="s">
        <v>136</v>
      </c>
      <c r="E233" s="685" t="s">
        <v>503</v>
      </c>
      <c r="F233" s="686"/>
      <c r="G233" s="686"/>
      <c r="H233" s="686"/>
      <c r="I233" s="687"/>
      <c r="J233" s="685" t="s">
        <v>505</v>
      </c>
      <c r="K233" s="686"/>
      <c r="L233" s="686"/>
      <c r="M233" s="686"/>
      <c r="N233" s="687"/>
      <c r="O233" s="229" t="s">
        <v>500</v>
      </c>
      <c r="P233" s="194" t="s">
        <v>300</v>
      </c>
      <c r="Q233" s="193"/>
      <c r="R233" s="584">
        <v>0.5</v>
      </c>
      <c r="S233" s="585"/>
      <c r="T233" s="259">
        <v>0.5</v>
      </c>
      <c r="U233" s="585">
        <v>0.5</v>
      </c>
      <c r="V233" s="585"/>
      <c r="W233" s="403"/>
      <c r="X233" s="223" t="s">
        <v>265</v>
      </c>
      <c r="Y233" s="223"/>
      <c r="Z233" s="223"/>
      <c r="AA233" s="699" t="s">
        <v>1528</v>
      </c>
      <c r="AB233" s="886"/>
      <c r="AC233" s="699" t="s">
        <v>1529</v>
      </c>
      <c r="AD233" s="909"/>
      <c r="AE233" s="909"/>
      <c r="AF233" s="886"/>
      <c r="AG233" s="612" t="s">
        <v>1639</v>
      </c>
      <c r="AH233" s="612"/>
      <c r="AI233" s="612"/>
      <c r="AJ233" s="612"/>
      <c r="AK233" s="613"/>
      <c r="AL233" s="197"/>
      <c r="AM233" s="584">
        <v>0.5</v>
      </c>
      <c r="AN233" s="585"/>
      <c r="AO233" s="259">
        <v>0.5</v>
      </c>
      <c r="AP233" s="585">
        <v>0.5</v>
      </c>
      <c r="AQ233" s="585"/>
      <c r="AR233" s="403"/>
      <c r="AS233" s="223" t="s">
        <v>265</v>
      </c>
      <c r="AT233" s="223"/>
      <c r="AU233" s="223"/>
      <c r="AV233" s="425" t="s">
        <v>1626</v>
      </c>
    </row>
    <row r="234" spans="2:48" ht="111" customHeight="1">
      <c r="B234" s="980" t="s">
        <v>302</v>
      </c>
      <c r="C234" s="981"/>
      <c r="D234" s="254" t="s">
        <v>37</v>
      </c>
      <c r="E234" s="685" t="s">
        <v>506</v>
      </c>
      <c r="F234" s="686"/>
      <c r="G234" s="686"/>
      <c r="H234" s="686"/>
      <c r="I234" s="687"/>
      <c r="J234" s="685" t="s">
        <v>512</v>
      </c>
      <c r="K234" s="686"/>
      <c r="L234" s="686"/>
      <c r="M234" s="686"/>
      <c r="N234" s="687"/>
      <c r="O234" s="229" t="s">
        <v>500</v>
      </c>
      <c r="P234" s="194" t="s">
        <v>29</v>
      </c>
      <c r="Q234" s="193"/>
      <c r="R234" s="257">
        <v>0.34</v>
      </c>
      <c r="S234" s="259">
        <v>0.34</v>
      </c>
      <c r="T234" s="258">
        <v>0.33</v>
      </c>
      <c r="U234" s="403"/>
      <c r="V234" s="258">
        <v>0.33</v>
      </c>
      <c r="W234" s="403"/>
      <c r="X234" s="223" t="s">
        <v>265</v>
      </c>
      <c r="Y234" s="223"/>
      <c r="Z234" s="223"/>
      <c r="AA234" s="713" t="s">
        <v>1530</v>
      </c>
      <c r="AB234" s="713"/>
      <c r="AC234" s="699" t="s">
        <v>1690</v>
      </c>
      <c r="AD234" s="909"/>
      <c r="AE234" s="909"/>
      <c r="AF234" s="886"/>
      <c r="AG234" s="612" t="s">
        <v>1639</v>
      </c>
      <c r="AH234" s="612"/>
      <c r="AI234" s="612"/>
      <c r="AJ234" s="612"/>
      <c r="AK234" s="613"/>
      <c r="AL234" s="197"/>
      <c r="AM234" s="257">
        <v>0.34</v>
      </c>
      <c r="AN234" s="259">
        <v>0.34</v>
      </c>
      <c r="AO234" s="258">
        <v>0.33</v>
      </c>
      <c r="AP234" s="403"/>
      <c r="AQ234" s="258">
        <v>0.33</v>
      </c>
      <c r="AR234" s="403"/>
      <c r="AS234" s="223" t="s">
        <v>265</v>
      </c>
      <c r="AT234" s="223"/>
      <c r="AU234" s="223"/>
      <c r="AV234" s="425" t="s">
        <v>1626</v>
      </c>
    </row>
    <row r="235" spans="2:48" ht="95.25" customHeight="1">
      <c r="B235" s="980"/>
      <c r="C235" s="981"/>
      <c r="D235" s="254" t="s">
        <v>41</v>
      </c>
      <c r="E235" s="685" t="s">
        <v>507</v>
      </c>
      <c r="F235" s="686"/>
      <c r="G235" s="686"/>
      <c r="H235" s="686"/>
      <c r="I235" s="687"/>
      <c r="J235" s="685" t="s">
        <v>513</v>
      </c>
      <c r="K235" s="686"/>
      <c r="L235" s="686"/>
      <c r="M235" s="686"/>
      <c r="N235" s="687"/>
      <c r="O235" s="229" t="s">
        <v>500</v>
      </c>
      <c r="P235" s="194" t="s">
        <v>117</v>
      </c>
      <c r="Q235" s="193"/>
      <c r="R235" s="584">
        <v>1</v>
      </c>
      <c r="S235" s="585"/>
      <c r="T235" s="585"/>
      <c r="U235" s="673">
        <v>1</v>
      </c>
      <c r="V235" s="674"/>
      <c r="W235" s="675"/>
      <c r="X235" s="222" t="s">
        <v>265</v>
      </c>
      <c r="Y235" s="222"/>
      <c r="Z235" s="222"/>
      <c r="AA235" s="713" t="s">
        <v>1531</v>
      </c>
      <c r="AB235" s="713"/>
      <c r="AC235" s="713" t="s">
        <v>1527</v>
      </c>
      <c r="AD235" s="713"/>
      <c r="AE235" s="713"/>
      <c r="AF235" s="713"/>
      <c r="AG235" s="612" t="s">
        <v>1639</v>
      </c>
      <c r="AH235" s="612"/>
      <c r="AI235" s="612"/>
      <c r="AJ235" s="612"/>
      <c r="AK235" s="613"/>
      <c r="AL235" s="197"/>
      <c r="AM235" s="584">
        <v>1</v>
      </c>
      <c r="AN235" s="585"/>
      <c r="AO235" s="585"/>
      <c r="AP235" s="673">
        <v>1</v>
      </c>
      <c r="AQ235" s="674"/>
      <c r="AR235" s="675"/>
      <c r="AS235" s="222" t="s">
        <v>265</v>
      </c>
      <c r="AT235" s="222"/>
      <c r="AU235" s="222"/>
      <c r="AV235" s="425" t="s">
        <v>1626</v>
      </c>
    </row>
    <row r="236" spans="2:48" ht="90" customHeight="1">
      <c r="B236" s="980"/>
      <c r="C236" s="981"/>
      <c r="D236" s="254" t="s">
        <v>145</v>
      </c>
      <c r="E236" s="685" t="s">
        <v>508</v>
      </c>
      <c r="F236" s="686"/>
      <c r="G236" s="686"/>
      <c r="H236" s="686"/>
      <c r="I236" s="687"/>
      <c r="J236" s="685" t="s">
        <v>514</v>
      </c>
      <c r="K236" s="686"/>
      <c r="L236" s="686"/>
      <c r="M236" s="686"/>
      <c r="N236" s="687"/>
      <c r="O236" s="229" t="s">
        <v>500</v>
      </c>
      <c r="P236" s="194" t="s">
        <v>300</v>
      </c>
      <c r="Q236" s="193"/>
      <c r="R236" s="584">
        <v>0.5</v>
      </c>
      <c r="S236" s="585"/>
      <c r="T236" s="259">
        <v>0.5</v>
      </c>
      <c r="U236" s="585">
        <v>0.5</v>
      </c>
      <c r="V236" s="585"/>
      <c r="W236" s="403"/>
      <c r="X236" s="223" t="s">
        <v>265</v>
      </c>
      <c r="Y236" s="223"/>
      <c r="Z236" s="223"/>
      <c r="AA236" s="713" t="s">
        <v>1691</v>
      </c>
      <c r="AB236" s="713"/>
      <c r="AC236" s="713" t="s">
        <v>1532</v>
      </c>
      <c r="AD236" s="713"/>
      <c r="AE236" s="713"/>
      <c r="AF236" s="713"/>
      <c r="AG236" s="612" t="s">
        <v>1639</v>
      </c>
      <c r="AH236" s="612"/>
      <c r="AI236" s="612"/>
      <c r="AJ236" s="612"/>
      <c r="AK236" s="613"/>
      <c r="AL236" s="197"/>
      <c r="AM236" s="584">
        <v>0.5</v>
      </c>
      <c r="AN236" s="585"/>
      <c r="AO236" s="259">
        <v>0.5</v>
      </c>
      <c r="AP236" s="585">
        <v>0.5</v>
      </c>
      <c r="AQ236" s="585"/>
      <c r="AR236" s="403"/>
      <c r="AS236" s="223" t="s">
        <v>265</v>
      </c>
      <c r="AT236" s="223"/>
      <c r="AU236" s="223"/>
      <c r="AV236" s="425" t="s">
        <v>1626</v>
      </c>
    </row>
    <row r="237" spans="2:48" ht="60" customHeight="1">
      <c r="B237" s="980" t="s">
        <v>303</v>
      </c>
      <c r="C237" s="981"/>
      <c r="D237" s="254" t="s">
        <v>46</v>
      </c>
      <c r="E237" s="685" t="s">
        <v>509</v>
      </c>
      <c r="F237" s="686"/>
      <c r="G237" s="686"/>
      <c r="H237" s="686"/>
      <c r="I237" s="687"/>
      <c r="J237" s="685" t="s">
        <v>515</v>
      </c>
      <c r="K237" s="686"/>
      <c r="L237" s="686"/>
      <c r="M237" s="686"/>
      <c r="N237" s="687"/>
      <c r="O237" s="229" t="s">
        <v>500</v>
      </c>
      <c r="P237" s="194" t="s">
        <v>29</v>
      </c>
      <c r="Q237" s="193"/>
      <c r="R237" s="257">
        <v>0.34</v>
      </c>
      <c r="S237" s="259">
        <v>0.34</v>
      </c>
      <c r="T237" s="258">
        <v>0.33</v>
      </c>
      <c r="U237" s="403"/>
      <c r="V237" s="258">
        <v>0.33</v>
      </c>
      <c r="W237" s="403"/>
      <c r="X237" s="223" t="s">
        <v>265</v>
      </c>
      <c r="Y237" s="223"/>
      <c r="Z237" s="223"/>
      <c r="AA237" s="713" t="s">
        <v>1533</v>
      </c>
      <c r="AB237" s="713"/>
      <c r="AC237" s="713" t="s">
        <v>1536</v>
      </c>
      <c r="AD237" s="713"/>
      <c r="AE237" s="713"/>
      <c r="AF237" s="713"/>
      <c r="AG237" s="612" t="s">
        <v>1639</v>
      </c>
      <c r="AH237" s="612"/>
      <c r="AI237" s="612"/>
      <c r="AJ237" s="612"/>
      <c r="AK237" s="613"/>
      <c r="AL237" s="197"/>
      <c r="AM237" s="257">
        <v>0.34</v>
      </c>
      <c r="AN237" s="259">
        <v>0.34</v>
      </c>
      <c r="AO237" s="258">
        <v>0.33</v>
      </c>
      <c r="AP237" s="403"/>
      <c r="AQ237" s="258">
        <v>0.33</v>
      </c>
      <c r="AR237" s="403"/>
      <c r="AS237" s="223" t="s">
        <v>265</v>
      </c>
      <c r="AT237" s="223"/>
      <c r="AU237" s="223"/>
      <c r="AV237" s="425" t="s">
        <v>1626</v>
      </c>
    </row>
    <row r="238" spans="2:48" ht="62.25" customHeight="1">
      <c r="B238" s="980"/>
      <c r="C238" s="981"/>
      <c r="D238" s="254" t="s">
        <v>49</v>
      </c>
      <c r="E238" s="685" t="s">
        <v>510</v>
      </c>
      <c r="F238" s="686"/>
      <c r="G238" s="686"/>
      <c r="H238" s="686"/>
      <c r="I238" s="687"/>
      <c r="J238" s="685" t="s">
        <v>516</v>
      </c>
      <c r="K238" s="686"/>
      <c r="L238" s="686"/>
      <c r="M238" s="686"/>
      <c r="N238" s="687"/>
      <c r="O238" s="229" t="s">
        <v>500</v>
      </c>
      <c r="P238" s="194" t="s">
        <v>117</v>
      </c>
      <c r="Q238" s="193"/>
      <c r="R238" s="584">
        <v>1</v>
      </c>
      <c r="S238" s="585"/>
      <c r="T238" s="585"/>
      <c r="U238" s="673">
        <v>1</v>
      </c>
      <c r="V238" s="674"/>
      <c r="W238" s="675"/>
      <c r="X238" s="222" t="s">
        <v>265</v>
      </c>
      <c r="Y238" s="222"/>
      <c r="Z238" s="222"/>
      <c r="AA238" s="699" t="s">
        <v>1534</v>
      </c>
      <c r="AB238" s="886"/>
      <c r="AC238" s="713" t="s">
        <v>1536</v>
      </c>
      <c r="AD238" s="713"/>
      <c r="AE238" s="713"/>
      <c r="AF238" s="713"/>
      <c r="AG238" s="612" t="s">
        <v>1639</v>
      </c>
      <c r="AH238" s="612"/>
      <c r="AI238" s="612"/>
      <c r="AJ238" s="612"/>
      <c r="AK238" s="613"/>
      <c r="AL238" s="197"/>
      <c r="AM238" s="584">
        <v>1</v>
      </c>
      <c r="AN238" s="585"/>
      <c r="AO238" s="585"/>
      <c r="AP238" s="673">
        <v>1</v>
      </c>
      <c r="AQ238" s="674"/>
      <c r="AR238" s="675"/>
      <c r="AS238" s="222" t="s">
        <v>265</v>
      </c>
      <c r="AT238" s="222"/>
      <c r="AU238" s="222"/>
      <c r="AV238" s="425" t="s">
        <v>1626</v>
      </c>
    </row>
    <row r="239" spans="2:48" ht="105.75" customHeight="1">
      <c r="B239" s="980"/>
      <c r="C239" s="981"/>
      <c r="D239" s="254" t="s">
        <v>197</v>
      </c>
      <c r="E239" s="685" t="s">
        <v>511</v>
      </c>
      <c r="F239" s="686"/>
      <c r="G239" s="686"/>
      <c r="H239" s="686"/>
      <c r="I239" s="687"/>
      <c r="J239" s="685" t="s">
        <v>517</v>
      </c>
      <c r="K239" s="686"/>
      <c r="L239" s="686"/>
      <c r="M239" s="686"/>
      <c r="N239" s="687"/>
      <c r="O239" s="229" t="s">
        <v>500</v>
      </c>
      <c r="P239" s="194" t="s">
        <v>300</v>
      </c>
      <c r="Q239" s="193"/>
      <c r="R239" s="584">
        <v>0.5</v>
      </c>
      <c r="S239" s="585"/>
      <c r="T239" s="259">
        <v>0.5</v>
      </c>
      <c r="U239" s="585">
        <v>0.5</v>
      </c>
      <c r="V239" s="585"/>
      <c r="W239" s="403"/>
      <c r="X239" s="223" t="s">
        <v>265</v>
      </c>
      <c r="Y239" s="223"/>
      <c r="Z239" s="223"/>
      <c r="AA239" s="713" t="s">
        <v>1692</v>
      </c>
      <c r="AB239" s="713"/>
      <c r="AC239" s="713" t="s">
        <v>1536</v>
      </c>
      <c r="AD239" s="713"/>
      <c r="AE239" s="713"/>
      <c r="AF239" s="713"/>
      <c r="AG239" s="612" t="s">
        <v>1639</v>
      </c>
      <c r="AH239" s="612"/>
      <c r="AI239" s="612"/>
      <c r="AJ239" s="612"/>
      <c r="AK239" s="613"/>
      <c r="AL239" s="197"/>
      <c r="AM239" s="584">
        <v>0.5</v>
      </c>
      <c r="AN239" s="585"/>
      <c r="AO239" s="259">
        <v>0.5</v>
      </c>
      <c r="AP239" s="585">
        <v>0.5</v>
      </c>
      <c r="AQ239" s="585"/>
      <c r="AR239" s="403"/>
      <c r="AS239" s="223" t="s">
        <v>265</v>
      </c>
      <c r="AT239" s="223"/>
      <c r="AU239" s="223"/>
      <c r="AV239" s="425" t="s">
        <v>1626</v>
      </c>
    </row>
    <row r="240" spans="2:48" ht="81" customHeight="1" thickBot="1">
      <c r="B240" s="1097" t="s">
        <v>304</v>
      </c>
      <c r="C240" s="1098"/>
      <c r="D240" s="255" t="s">
        <v>53</v>
      </c>
      <c r="E240" s="859" t="s">
        <v>518</v>
      </c>
      <c r="F240" s="860"/>
      <c r="G240" s="860"/>
      <c r="H240" s="860"/>
      <c r="I240" s="861"/>
      <c r="J240" s="859" t="s">
        <v>519</v>
      </c>
      <c r="K240" s="860"/>
      <c r="L240" s="860"/>
      <c r="M240" s="860"/>
      <c r="N240" s="861"/>
      <c r="O240" s="230" t="s">
        <v>56</v>
      </c>
      <c r="P240" s="202" t="s">
        <v>29</v>
      </c>
      <c r="Q240" s="193"/>
      <c r="R240" s="263">
        <v>0.34</v>
      </c>
      <c r="S240" s="404">
        <v>0.34</v>
      </c>
      <c r="T240" s="264">
        <v>0.33</v>
      </c>
      <c r="U240" s="405"/>
      <c r="V240" s="264">
        <v>0.33</v>
      </c>
      <c r="W240" s="405"/>
      <c r="X240" s="224" t="s">
        <v>265</v>
      </c>
      <c r="Y240" s="224"/>
      <c r="Z240" s="224"/>
      <c r="AA240" s="893" t="s">
        <v>1535</v>
      </c>
      <c r="AB240" s="893"/>
      <c r="AC240" s="893" t="s">
        <v>1536</v>
      </c>
      <c r="AD240" s="893"/>
      <c r="AE240" s="893"/>
      <c r="AF240" s="893"/>
      <c r="AG240" s="799" t="s">
        <v>1639</v>
      </c>
      <c r="AH240" s="799"/>
      <c r="AI240" s="799"/>
      <c r="AJ240" s="799"/>
      <c r="AK240" s="800"/>
      <c r="AL240" s="197"/>
      <c r="AM240" s="263">
        <v>0.34</v>
      </c>
      <c r="AN240" s="404">
        <v>0.34</v>
      </c>
      <c r="AO240" s="264">
        <v>0.33</v>
      </c>
      <c r="AP240" s="405"/>
      <c r="AQ240" s="264">
        <v>0.33</v>
      </c>
      <c r="AR240" s="405"/>
      <c r="AS240" s="224" t="s">
        <v>265</v>
      </c>
      <c r="AT240" s="224"/>
      <c r="AU240" s="224"/>
      <c r="AV240" s="425" t="s">
        <v>1626</v>
      </c>
    </row>
    <row r="241" spans="2:55" ht="18.75" thickBot="1"/>
    <row r="242" spans="2:55" ht="111" customHeight="1" thickBot="1">
      <c r="B242" s="932">
        <v>9</v>
      </c>
      <c r="C242" s="933"/>
      <c r="D242" s="764" t="s">
        <v>479</v>
      </c>
      <c r="E242" s="764"/>
      <c r="F242" s="764"/>
      <c r="G242" s="764"/>
      <c r="H242" s="764"/>
      <c r="I242" s="764"/>
      <c r="J242" s="764"/>
      <c r="K242" s="764"/>
      <c r="L242" s="764"/>
      <c r="M242" s="764"/>
      <c r="N242" s="764"/>
      <c r="O242" s="764"/>
      <c r="P242" s="765"/>
      <c r="Q242" s="91"/>
      <c r="R242" s="835" t="s">
        <v>267</v>
      </c>
      <c r="S242" s="836"/>
      <c r="T242" s="836"/>
      <c r="U242" s="836"/>
      <c r="V242" s="836"/>
      <c r="W242" s="836"/>
      <c r="X242" s="836"/>
      <c r="Y242" s="836"/>
      <c r="Z242" s="836"/>
      <c r="AA242" s="836"/>
      <c r="AB242" s="836"/>
      <c r="AC242" s="836"/>
      <c r="AD242" s="836"/>
      <c r="AE242" s="836"/>
      <c r="AF242" s="836"/>
      <c r="AG242" s="836"/>
      <c r="AH242" s="836"/>
      <c r="AI242" s="836"/>
      <c r="AJ242" s="836"/>
      <c r="AK242" s="837"/>
      <c r="AL242" s="94"/>
      <c r="AM242" s="94"/>
      <c r="AN242" s="91"/>
      <c r="AO242" s="94"/>
      <c r="AP242" s="94"/>
      <c r="AQ242" s="94"/>
      <c r="AR242" s="94"/>
      <c r="AS242" s="94"/>
      <c r="AT242" s="94"/>
      <c r="AU242" s="94"/>
      <c r="AV242" s="90"/>
      <c r="AW242" s="90"/>
      <c r="AX242" s="90"/>
    </row>
    <row r="243" spans="2:55" ht="32.25" customHeight="1">
      <c r="B243" s="934" t="s">
        <v>313</v>
      </c>
      <c r="C243" s="935"/>
      <c r="D243" s="738" t="s">
        <v>769</v>
      </c>
      <c r="E243" s="738"/>
      <c r="F243" s="738"/>
      <c r="G243" s="738"/>
      <c r="H243" s="738"/>
      <c r="I243" s="738"/>
      <c r="J243" s="738"/>
      <c r="K243" s="738"/>
      <c r="L243" s="738"/>
      <c r="M243" s="738"/>
      <c r="N243" s="738"/>
      <c r="O243" s="738"/>
      <c r="P243" s="739"/>
      <c r="Q243" s="91"/>
      <c r="R243" s="811" t="s">
        <v>458</v>
      </c>
      <c r="S243" s="812"/>
      <c r="T243" s="812"/>
      <c r="U243" s="812"/>
      <c r="V243" s="813"/>
      <c r="W243" s="1052" t="s">
        <v>475</v>
      </c>
      <c r="X243" s="683"/>
      <c r="Y243" s="683"/>
      <c r="Z243" s="683"/>
      <c r="AA243" s="684"/>
      <c r="AB243" s="413" t="s">
        <v>647</v>
      </c>
      <c r="AC243" s="1099" t="s">
        <v>476</v>
      </c>
      <c r="AD243" s="1099"/>
      <c r="AE243" s="1099"/>
      <c r="AF243" s="1099"/>
      <c r="AG243" s="1099"/>
      <c r="AH243" s="1099"/>
      <c r="AI243" s="1099"/>
      <c r="AJ243" s="1099"/>
      <c r="AK243" s="1100"/>
      <c r="AL243" s="190"/>
      <c r="AM243" s="91"/>
      <c r="AN243" s="91"/>
      <c r="AO243" s="94"/>
      <c r="AP243" s="94"/>
      <c r="AQ243" s="94"/>
      <c r="AR243" s="94"/>
      <c r="AS243" s="94"/>
      <c r="AT243" s="94"/>
      <c r="AU243" s="94"/>
      <c r="AV243" s="90"/>
      <c r="AW243" s="90"/>
      <c r="AX243" s="90"/>
    </row>
    <row r="244" spans="2:55" ht="28.5" customHeight="1">
      <c r="B244" s="951" t="s">
        <v>326</v>
      </c>
      <c r="C244" s="952"/>
      <c r="D244" s="953" t="s">
        <v>481</v>
      </c>
      <c r="E244" s="953"/>
      <c r="F244" s="953"/>
      <c r="G244" s="953"/>
      <c r="H244" s="953"/>
      <c r="I244" s="953"/>
      <c r="J244" s="953"/>
      <c r="K244" s="953"/>
      <c r="L244" s="953"/>
      <c r="M244" s="953"/>
      <c r="N244" s="953"/>
      <c r="O244" s="953"/>
      <c r="P244" s="954"/>
      <c r="Q244" s="91"/>
      <c r="R244" s="811"/>
      <c r="S244" s="812"/>
      <c r="T244" s="812"/>
      <c r="U244" s="812"/>
      <c r="V244" s="813"/>
      <c r="W244" s="1042" t="s">
        <v>473</v>
      </c>
      <c r="X244" s="1043"/>
      <c r="Y244" s="1043"/>
      <c r="Z244" s="1043"/>
      <c r="AA244" s="1044"/>
      <c r="AB244" s="414" t="s">
        <v>285</v>
      </c>
      <c r="AC244" s="1077" t="s">
        <v>474</v>
      </c>
      <c r="AD244" s="1077"/>
      <c r="AE244" s="1077"/>
      <c r="AF244" s="1077"/>
      <c r="AG244" s="1077"/>
      <c r="AH244" s="1077"/>
      <c r="AI244" s="1077"/>
      <c r="AJ244" s="1077"/>
      <c r="AK244" s="1077"/>
      <c r="AL244" s="190"/>
      <c r="AM244" s="91"/>
      <c r="AN244" s="91"/>
      <c r="AO244" s="94"/>
      <c r="AP244" s="94"/>
      <c r="AQ244" s="94"/>
      <c r="AR244" s="94"/>
      <c r="AS244" s="94"/>
      <c r="AT244" s="94"/>
      <c r="AU244" s="94"/>
      <c r="AV244" s="90"/>
      <c r="AW244" s="90"/>
      <c r="AX244" s="90"/>
    </row>
    <row r="245" spans="2:55" ht="32.25" customHeight="1">
      <c r="B245" s="216" t="s">
        <v>1641</v>
      </c>
      <c r="C245" s="217"/>
      <c r="D245" s="953" t="s">
        <v>482</v>
      </c>
      <c r="E245" s="953"/>
      <c r="F245" s="953"/>
      <c r="G245" s="953"/>
      <c r="H245" s="953"/>
      <c r="I245" s="953"/>
      <c r="J245" s="953"/>
      <c r="K245" s="953"/>
      <c r="L245" s="953"/>
      <c r="M245" s="953"/>
      <c r="N245" s="953"/>
      <c r="O245" s="953"/>
      <c r="P245" s="954"/>
      <c r="Q245" s="91"/>
      <c r="R245" s="811"/>
      <c r="S245" s="812"/>
      <c r="T245" s="812"/>
      <c r="U245" s="812"/>
      <c r="V245" s="813"/>
      <c r="W245" s="1052" t="s">
        <v>463</v>
      </c>
      <c r="X245" s="683"/>
      <c r="Y245" s="683"/>
      <c r="Z245" s="683"/>
      <c r="AA245" s="684"/>
      <c r="AB245" s="413" t="s">
        <v>646</v>
      </c>
      <c r="AC245" s="721" t="s">
        <v>294</v>
      </c>
      <c r="AD245" s="721"/>
      <c r="AE245" s="721"/>
      <c r="AF245" s="721"/>
      <c r="AG245" s="721"/>
      <c r="AH245" s="721"/>
      <c r="AI245" s="721"/>
      <c r="AJ245" s="721"/>
      <c r="AK245" s="721"/>
      <c r="AL245" s="191"/>
      <c r="AM245" s="91"/>
      <c r="AN245" s="91"/>
      <c r="AO245" s="95"/>
      <c r="AP245" s="95"/>
      <c r="AQ245" s="95"/>
      <c r="AR245" s="95"/>
      <c r="AS245" s="95"/>
      <c r="AT245" s="95"/>
      <c r="AU245" s="95"/>
      <c r="AV245" s="90"/>
      <c r="AW245" s="90"/>
      <c r="AX245" s="90"/>
    </row>
    <row r="246" spans="2:55" ht="32.25" customHeight="1">
      <c r="B246" s="961" t="s">
        <v>159</v>
      </c>
      <c r="C246" s="962"/>
      <c r="D246" s="721" t="s">
        <v>801</v>
      </c>
      <c r="E246" s="721"/>
      <c r="F246" s="721"/>
      <c r="G246" s="721"/>
      <c r="H246" s="721"/>
      <c r="I246" s="721"/>
      <c r="J246" s="721"/>
      <c r="K246" s="721"/>
      <c r="L246" s="721"/>
      <c r="M246" s="721"/>
      <c r="N246" s="721"/>
      <c r="O246" s="721"/>
      <c r="P246" s="722"/>
      <c r="Q246" s="93"/>
      <c r="R246" s="811"/>
      <c r="S246" s="812"/>
      <c r="T246" s="812"/>
      <c r="U246" s="812"/>
      <c r="V246" s="813"/>
      <c r="W246" s="1042"/>
      <c r="X246" s="1043"/>
      <c r="Y246" s="1043"/>
      <c r="Z246" s="1043"/>
      <c r="AA246" s="1044"/>
      <c r="AB246" s="414"/>
      <c r="AC246" s="1077"/>
      <c r="AD246" s="1077"/>
      <c r="AE246" s="1077"/>
      <c r="AF246" s="1077"/>
      <c r="AG246" s="1077"/>
      <c r="AH246" s="1077"/>
      <c r="AI246" s="1077"/>
      <c r="AJ246" s="1077"/>
      <c r="AK246" s="1077"/>
      <c r="AL246" s="191"/>
    </row>
    <row r="247" spans="2:55" ht="32.25" customHeight="1">
      <c r="B247" s="961" t="s">
        <v>325</v>
      </c>
      <c r="C247" s="962"/>
      <c r="D247" s="721" t="s">
        <v>483</v>
      </c>
      <c r="E247" s="721"/>
      <c r="F247" s="721"/>
      <c r="G247" s="721"/>
      <c r="H247" s="721"/>
      <c r="I247" s="721"/>
      <c r="J247" s="721"/>
      <c r="K247" s="721"/>
      <c r="L247" s="721"/>
      <c r="M247" s="721"/>
      <c r="N247" s="721"/>
      <c r="O247" s="721"/>
      <c r="P247" s="722"/>
      <c r="Q247" s="746"/>
      <c r="R247" s="811"/>
      <c r="S247" s="812"/>
      <c r="T247" s="812"/>
      <c r="U247" s="812"/>
      <c r="V247" s="813"/>
      <c r="W247" s="1042"/>
      <c r="X247" s="1043"/>
      <c r="Y247" s="1043"/>
      <c r="Z247" s="1043"/>
      <c r="AA247" s="1044"/>
      <c r="AB247" s="414"/>
      <c r="AC247" s="1045"/>
      <c r="AD247" s="1046"/>
      <c r="AE247" s="1046"/>
      <c r="AF247" s="1046"/>
      <c r="AG247" s="1046"/>
      <c r="AH247" s="1046"/>
      <c r="AI247" s="1046"/>
      <c r="AJ247" s="1046"/>
      <c r="AK247" s="1047"/>
      <c r="AL247" s="189"/>
      <c r="AM247" s="90"/>
      <c r="AN247" s="90"/>
      <c r="AO247" s="90"/>
      <c r="AP247" s="90"/>
      <c r="AQ247" s="90"/>
      <c r="AR247" s="90"/>
      <c r="AS247" s="90"/>
      <c r="AT247" s="90"/>
      <c r="AU247" s="90"/>
      <c r="AV247" s="90"/>
      <c r="AW247" s="90"/>
      <c r="AX247" s="90"/>
      <c r="AY247" s="90"/>
      <c r="AZ247" s="90"/>
      <c r="BA247" s="90"/>
      <c r="BB247" s="90"/>
      <c r="BC247" s="90"/>
    </row>
    <row r="248" spans="2:55" ht="32.25" customHeight="1" thickBot="1">
      <c r="B248" s="902" t="s">
        <v>443</v>
      </c>
      <c r="C248" s="903"/>
      <c r="D248" s="904" t="s">
        <v>480</v>
      </c>
      <c r="E248" s="904"/>
      <c r="F248" s="904"/>
      <c r="G248" s="904"/>
      <c r="H248" s="904"/>
      <c r="I248" s="904"/>
      <c r="J248" s="904"/>
      <c r="K248" s="904"/>
      <c r="L248" s="904"/>
      <c r="M248" s="904"/>
      <c r="N248" s="904"/>
      <c r="O248" s="904"/>
      <c r="P248" s="905"/>
      <c r="Q248" s="746"/>
      <c r="R248" s="814"/>
      <c r="S248" s="815"/>
      <c r="T248" s="815"/>
      <c r="U248" s="815"/>
      <c r="V248" s="816"/>
      <c r="W248" s="1048"/>
      <c r="X248" s="907"/>
      <c r="Y248" s="907"/>
      <c r="Z248" s="907"/>
      <c r="AA248" s="908"/>
      <c r="AB248" s="411"/>
      <c r="AC248" s="1049"/>
      <c r="AD248" s="1050"/>
      <c r="AE248" s="1050"/>
      <c r="AF248" s="1050"/>
      <c r="AG248" s="1050"/>
      <c r="AH248" s="1050"/>
      <c r="AI248" s="1050"/>
      <c r="AJ248" s="1050"/>
      <c r="AK248" s="1051"/>
      <c r="AL248" s="189"/>
      <c r="AM248" s="90"/>
      <c r="AN248" s="90"/>
      <c r="AO248" s="90"/>
      <c r="AP248" s="90"/>
      <c r="AQ248" s="90"/>
      <c r="AR248" s="90"/>
      <c r="AS248" s="90"/>
      <c r="AT248" s="90"/>
      <c r="AU248" s="90"/>
      <c r="AV248" s="90"/>
      <c r="AW248" s="90"/>
      <c r="AX248" s="90"/>
      <c r="AY248" s="90"/>
      <c r="AZ248" s="90"/>
      <c r="BA248" s="90"/>
      <c r="BB248" s="90"/>
      <c r="BC248" s="90"/>
    </row>
    <row r="249" spans="2:55" ht="9" customHeight="1" thickBot="1">
      <c r="B249" s="93"/>
      <c r="C249" s="850"/>
      <c r="D249" s="850"/>
      <c r="E249" s="850"/>
      <c r="F249" s="850"/>
      <c r="G249" s="850"/>
      <c r="H249" s="850"/>
      <c r="I249" s="850"/>
      <c r="J249" s="850"/>
      <c r="K249" s="850"/>
      <c r="L249" s="850"/>
      <c r="M249" s="850"/>
      <c r="N249" s="850"/>
      <c r="O249" s="850"/>
      <c r="P249" s="850"/>
      <c r="Q249" s="88"/>
      <c r="R249" s="88"/>
      <c r="S249" s="88"/>
      <c r="T249" s="88"/>
      <c r="U249" s="88"/>
      <c r="V249" s="88"/>
      <c r="W249" s="88"/>
      <c r="X249" s="88"/>
      <c r="Y249" s="88"/>
      <c r="Z249" s="88"/>
      <c r="AA249" s="408"/>
      <c r="AB249" s="408"/>
      <c r="AC249" s="90"/>
      <c r="AD249" s="90"/>
      <c r="AE249" s="90"/>
      <c r="AF249" s="90"/>
      <c r="AG249" s="90"/>
      <c r="AH249" s="90"/>
      <c r="AI249" s="90"/>
      <c r="AJ249" s="90"/>
      <c r="AK249" s="90"/>
      <c r="AL249" s="90"/>
      <c r="AM249" s="90"/>
      <c r="AN249" s="90"/>
      <c r="AO249" s="90"/>
      <c r="AP249" s="90"/>
      <c r="AQ249" s="90"/>
      <c r="AR249" s="90"/>
      <c r="AS249" s="90"/>
      <c r="AT249" s="90"/>
      <c r="AU249" s="90"/>
      <c r="AV249" s="90"/>
      <c r="AY249" s="90"/>
      <c r="AZ249" s="90"/>
      <c r="BA249" s="90"/>
      <c r="BB249" s="90"/>
      <c r="BC249" s="90"/>
    </row>
    <row r="250" spans="2:55" ht="54" customHeight="1">
      <c r="B250" s="716" t="s">
        <v>322</v>
      </c>
      <c r="C250" s="717"/>
      <c r="D250" s="749" t="s">
        <v>423</v>
      </c>
      <c r="E250" s="751" t="s">
        <v>20</v>
      </c>
      <c r="F250" s="751"/>
      <c r="G250" s="751"/>
      <c r="H250" s="751"/>
      <c r="I250" s="751"/>
      <c r="J250" s="751" t="s">
        <v>21</v>
      </c>
      <c r="K250" s="751"/>
      <c r="L250" s="751"/>
      <c r="M250" s="751"/>
      <c r="N250" s="751"/>
      <c r="O250" s="717" t="s">
        <v>343</v>
      </c>
      <c r="P250" s="851" t="s">
        <v>316</v>
      </c>
      <c r="Q250" s="775"/>
      <c r="R250" s="716" t="s">
        <v>1643</v>
      </c>
      <c r="S250" s="717"/>
      <c r="T250" s="717"/>
      <c r="U250" s="717"/>
      <c r="V250" s="717"/>
      <c r="W250" s="717"/>
      <c r="X250" s="717"/>
      <c r="Y250" s="717"/>
      <c r="Z250" s="717"/>
      <c r="AA250" s="801" t="s">
        <v>319</v>
      </c>
      <c r="AB250" s="801"/>
      <c r="AC250" s="801"/>
      <c r="AD250" s="801"/>
      <c r="AE250" s="801"/>
      <c r="AF250" s="801"/>
      <c r="AG250" s="801"/>
      <c r="AH250" s="801"/>
      <c r="AI250" s="801"/>
      <c r="AJ250" s="801"/>
      <c r="AK250" s="802"/>
      <c r="AL250" s="195"/>
      <c r="AM250" s="716" t="s">
        <v>341</v>
      </c>
      <c r="AN250" s="717"/>
      <c r="AO250" s="717"/>
      <c r="AP250" s="717"/>
      <c r="AQ250" s="717"/>
      <c r="AR250" s="717"/>
      <c r="AS250" s="717"/>
      <c r="AT250" s="717"/>
      <c r="AU250" s="717"/>
      <c r="AV250" s="203" t="s">
        <v>320</v>
      </c>
      <c r="AY250" s="90"/>
      <c r="AZ250" s="90"/>
      <c r="BA250" s="90"/>
      <c r="BB250" s="90"/>
      <c r="BC250" s="90"/>
    </row>
    <row r="251" spans="2:55" ht="47.25" customHeight="1">
      <c r="B251" s="755"/>
      <c r="C251" s="756"/>
      <c r="D251" s="750"/>
      <c r="E251" s="752"/>
      <c r="F251" s="752"/>
      <c r="G251" s="752"/>
      <c r="H251" s="752"/>
      <c r="I251" s="752"/>
      <c r="J251" s="752"/>
      <c r="K251" s="752"/>
      <c r="L251" s="752"/>
      <c r="M251" s="752"/>
      <c r="N251" s="752"/>
      <c r="O251" s="756"/>
      <c r="P251" s="852"/>
      <c r="Q251" s="775"/>
      <c r="R251" s="714" t="s">
        <v>298</v>
      </c>
      <c r="S251" s="715"/>
      <c r="T251" s="715"/>
      <c r="U251" s="715"/>
      <c r="V251" s="715"/>
      <c r="W251" s="715"/>
      <c r="X251" s="774" t="s">
        <v>344</v>
      </c>
      <c r="Y251" s="774"/>
      <c r="Z251" s="774"/>
      <c r="AA251" s="776" t="s">
        <v>295</v>
      </c>
      <c r="AB251" s="776"/>
      <c r="AC251" s="777" t="s">
        <v>296</v>
      </c>
      <c r="AD251" s="777"/>
      <c r="AE251" s="777"/>
      <c r="AF251" s="777"/>
      <c r="AG251" s="777" t="s">
        <v>297</v>
      </c>
      <c r="AH251" s="777"/>
      <c r="AI251" s="777"/>
      <c r="AJ251" s="777"/>
      <c r="AK251" s="778"/>
      <c r="AL251" s="196"/>
      <c r="AM251" s="714" t="s">
        <v>298</v>
      </c>
      <c r="AN251" s="715"/>
      <c r="AO251" s="715"/>
      <c r="AP251" s="715"/>
      <c r="AQ251" s="715"/>
      <c r="AR251" s="715"/>
      <c r="AS251" s="774" t="s">
        <v>344</v>
      </c>
      <c r="AT251" s="774"/>
      <c r="AU251" s="774"/>
      <c r="AV251" s="778" t="s">
        <v>321</v>
      </c>
      <c r="AY251" s="90"/>
      <c r="AZ251" s="90"/>
      <c r="BA251" s="90"/>
      <c r="BB251" s="90"/>
      <c r="BC251" s="90"/>
    </row>
    <row r="252" spans="2:55" ht="25.5" customHeight="1">
      <c r="B252" s="755"/>
      <c r="C252" s="756"/>
      <c r="D252" s="750"/>
      <c r="E252" s="752"/>
      <c r="F252" s="752"/>
      <c r="G252" s="752"/>
      <c r="H252" s="752"/>
      <c r="I252" s="752"/>
      <c r="J252" s="752"/>
      <c r="K252" s="752"/>
      <c r="L252" s="752"/>
      <c r="M252" s="752"/>
      <c r="N252" s="752"/>
      <c r="O252" s="756"/>
      <c r="P252" s="852"/>
      <c r="Q252" s="192"/>
      <c r="R252" s="714"/>
      <c r="S252" s="715"/>
      <c r="T252" s="715"/>
      <c r="U252" s="715"/>
      <c r="V252" s="715"/>
      <c r="W252" s="715"/>
      <c r="X252" s="225">
        <v>1</v>
      </c>
      <c r="Y252" s="225">
        <v>2</v>
      </c>
      <c r="Z252" s="225">
        <v>3</v>
      </c>
      <c r="AA252" s="776"/>
      <c r="AB252" s="776"/>
      <c r="AC252" s="777"/>
      <c r="AD252" s="777"/>
      <c r="AE252" s="777"/>
      <c r="AF252" s="777"/>
      <c r="AG252" s="777"/>
      <c r="AH252" s="777"/>
      <c r="AI252" s="777"/>
      <c r="AJ252" s="777"/>
      <c r="AK252" s="778"/>
      <c r="AL252" s="196"/>
      <c r="AM252" s="714"/>
      <c r="AN252" s="715"/>
      <c r="AO252" s="715"/>
      <c r="AP252" s="715"/>
      <c r="AQ252" s="715"/>
      <c r="AR252" s="715"/>
      <c r="AS252" s="225">
        <v>1</v>
      </c>
      <c r="AT252" s="225">
        <v>2</v>
      </c>
      <c r="AU252" s="225">
        <v>3</v>
      </c>
      <c r="AV252" s="778"/>
      <c r="AY252" s="90"/>
      <c r="AZ252" s="90"/>
      <c r="BA252" s="90"/>
      <c r="BB252" s="90"/>
      <c r="BC252" s="90"/>
    </row>
    <row r="253" spans="2:55" ht="102.75" customHeight="1">
      <c r="B253" s="980" t="s">
        <v>459</v>
      </c>
      <c r="C253" s="981"/>
      <c r="D253" s="254" t="s">
        <v>25</v>
      </c>
      <c r="E253" s="953" t="s">
        <v>648</v>
      </c>
      <c r="F253" s="953"/>
      <c r="G253" s="953"/>
      <c r="H253" s="953"/>
      <c r="I253" s="953"/>
      <c r="J253" s="676" t="s">
        <v>649</v>
      </c>
      <c r="K253" s="677"/>
      <c r="L253" s="677"/>
      <c r="M253" s="677"/>
      <c r="N253" s="678"/>
      <c r="O253" s="228" t="s">
        <v>650</v>
      </c>
      <c r="P253" s="231" t="s">
        <v>117</v>
      </c>
      <c r="Q253" s="193"/>
      <c r="R253" s="584">
        <v>1</v>
      </c>
      <c r="S253" s="585"/>
      <c r="T253" s="585"/>
      <c r="U253" s="586">
        <v>1</v>
      </c>
      <c r="V253" s="586"/>
      <c r="W253" s="586"/>
      <c r="X253" s="222" t="s">
        <v>265</v>
      </c>
      <c r="Y253" s="222"/>
      <c r="Z253" s="222"/>
      <c r="AA253" s="597" t="s">
        <v>1693</v>
      </c>
      <c r="AB253" s="599"/>
      <c r="AC253" s="597" t="s">
        <v>1694</v>
      </c>
      <c r="AD253" s="598"/>
      <c r="AE253" s="598"/>
      <c r="AF253" s="599"/>
      <c r="AG253" s="612" t="s">
        <v>1639</v>
      </c>
      <c r="AH253" s="612"/>
      <c r="AI253" s="612"/>
      <c r="AJ253" s="612"/>
      <c r="AK253" s="613"/>
      <c r="AL253" s="197"/>
      <c r="AM253" s="584">
        <v>1</v>
      </c>
      <c r="AN253" s="585"/>
      <c r="AO253" s="585"/>
      <c r="AP253" s="586">
        <v>1</v>
      </c>
      <c r="AQ253" s="586"/>
      <c r="AR253" s="586"/>
      <c r="AS253" s="222" t="s">
        <v>265</v>
      </c>
      <c r="AT253" s="222"/>
      <c r="AU253" s="222"/>
      <c r="AV253" s="425" t="s">
        <v>1626</v>
      </c>
      <c r="AY253" s="90"/>
      <c r="AZ253" s="90"/>
      <c r="BA253" s="90"/>
      <c r="BB253" s="90"/>
      <c r="BC253" s="90"/>
    </row>
    <row r="254" spans="2:55" ht="245.25" customHeight="1">
      <c r="B254" s="980"/>
      <c r="C254" s="981"/>
      <c r="D254" s="254" t="s">
        <v>118</v>
      </c>
      <c r="E254" s="953" t="s">
        <v>651</v>
      </c>
      <c r="F254" s="953"/>
      <c r="G254" s="953"/>
      <c r="H254" s="953"/>
      <c r="I254" s="953"/>
      <c r="J254" s="676" t="s">
        <v>674</v>
      </c>
      <c r="K254" s="677"/>
      <c r="L254" s="677"/>
      <c r="M254" s="677"/>
      <c r="N254" s="678"/>
      <c r="O254" s="228" t="s">
        <v>652</v>
      </c>
      <c r="P254" s="231" t="s">
        <v>29</v>
      </c>
      <c r="Q254" s="193"/>
      <c r="R254" s="257">
        <v>0.34</v>
      </c>
      <c r="S254" s="259">
        <v>0.34</v>
      </c>
      <c r="T254" s="258">
        <v>0.33</v>
      </c>
      <c r="U254" s="403"/>
      <c r="V254" s="258">
        <v>0.33</v>
      </c>
      <c r="W254" s="403"/>
      <c r="X254" s="223" t="s">
        <v>265</v>
      </c>
      <c r="Y254" s="223"/>
      <c r="Z254" s="223"/>
      <c r="AA254" s="809" t="s">
        <v>1611</v>
      </c>
      <c r="AB254" s="810"/>
      <c r="AC254" s="597" t="s">
        <v>1612</v>
      </c>
      <c r="AD254" s="598"/>
      <c r="AE254" s="598"/>
      <c r="AF254" s="599"/>
      <c r="AG254" s="612" t="s">
        <v>1639</v>
      </c>
      <c r="AH254" s="612"/>
      <c r="AI254" s="612"/>
      <c r="AJ254" s="612"/>
      <c r="AK254" s="613"/>
      <c r="AL254" s="197"/>
      <c r="AM254" s="257">
        <v>0.34</v>
      </c>
      <c r="AN254" s="259">
        <v>0.34</v>
      </c>
      <c r="AO254" s="258">
        <v>0.33</v>
      </c>
      <c r="AP254" s="403"/>
      <c r="AQ254" s="258">
        <v>0.33</v>
      </c>
      <c r="AR254" s="403"/>
      <c r="AS254" s="223" t="s">
        <v>265</v>
      </c>
      <c r="AT254" s="223"/>
      <c r="AU254" s="223"/>
      <c r="AV254" s="425" t="s">
        <v>1626</v>
      </c>
      <c r="AY254" s="90"/>
      <c r="AZ254" s="90"/>
      <c r="BA254" s="90"/>
      <c r="BB254" s="90"/>
      <c r="BC254" s="90"/>
    </row>
    <row r="255" spans="2:55" ht="286.5" customHeight="1">
      <c r="B255" s="980"/>
      <c r="C255" s="981"/>
      <c r="D255" s="254" t="s">
        <v>122</v>
      </c>
      <c r="E255" s="953" t="s">
        <v>653</v>
      </c>
      <c r="F255" s="953"/>
      <c r="G255" s="953"/>
      <c r="H255" s="953"/>
      <c r="I255" s="953"/>
      <c r="J255" s="676" t="s">
        <v>675</v>
      </c>
      <c r="K255" s="677"/>
      <c r="L255" s="677"/>
      <c r="M255" s="677"/>
      <c r="N255" s="678"/>
      <c r="O255" s="228" t="s">
        <v>654</v>
      </c>
      <c r="P255" s="231" t="s">
        <v>29</v>
      </c>
      <c r="Q255" s="193"/>
      <c r="R255" s="257">
        <v>0.34</v>
      </c>
      <c r="S255" s="259">
        <v>0.34</v>
      </c>
      <c r="T255" s="258">
        <v>0.33</v>
      </c>
      <c r="U255" s="403"/>
      <c r="V255" s="258">
        <v>0.33</v>
      </c>
      <c r="W255" s="403"/>
      <c r="X255" s="222" t="s">
        <v>265</v>
      </c>
      <c r="Y255" s="222"/>
      <c r="Z255" s="222"/>
      <c r="AA255" s="597" t="s">
        <v>1613</v>
      </c>
      <c r="AB255" s="599"/>
      <c r="AC255" s="597" t="s">
        <v>1614</v>
      </c>
      <c r="AD255" s="598"/>
      <c r="AE255" s="598"/>
      <c r="AF255" s="599"/>
      <c r="AG255" s="612" t="s">
        <v>1639</v>
      </c>
      <c r="AH255" s="612"/>
      <c r="AI255" s="612"/>
      <c r="AJ255" s="612"/>
      <c r="AK255" s="613"/>
      <c r="AL255" s="197"/>
      <c r="AM255" s="257">
        <v>0.34</v>
      </c>
      <c r="AN255" s="259">
        <v>0.34</v>
      </c>
      <c r="AO255" s="258">
        <v>0.33</v>
      </c>
      <c r="AP255" s="403"/>
      <c r="AQ255" s="258">
        <v>0.33</v>
      </c>
      <c r="AR255" s="403"/>
      <c r="AS255" s="222" t="s">
        <v>265</v>
      </c>
      <c r="AT255" s="222"/>
      <c r="AU255" s="222"/>
      <c r="AV255" s="425" t="s">
        <v>1626</v>
      </c>
      <c r="AY255" s="90"/>
      <c r="AZ255" s="90"/>
      <c r="BA255" s="90"/>
      <c r="BB255" s="90"/>
      <c r="BC255" s="90"/>
    </row>
    <row r="256" spans="2:55" ht="97.5" customHeight="1">
      <c r="B256" s="697" t="s">
        <v>460</v>
      </c>
      <c r="C256" s="698"/>
      <c r="D256" s="254" t="s">
        <v>130</v>
      </c>
      <c r="E256" s="953" t="s">
        <v>656</v>
      </c>
      <c r="F256" s="953"/>
      <c r="G256" s="953"/>
      <c r="H256" s="953"/>
      <c r="I256" s="953"/>
      <c r="J256" s="676" t="s">
        <v>657</v>
      </c>
      <c r="K256" s="677"/>
      <c r="L256" s="677"/>
      <c r="M256" s="677"/>
      <c r="N256" s="678"/>
      <c r="O256" s="228" t="s">
        <v>658</v>
      </c>
      <c r="P256" s="231" t="s">
        <v>117</v>
      </c>
      <c r="Q256" s="193"/>
      <c r="R256" s="584">
        <v>1</v>
      </c>
      <c r="S256" s="585"/>
      <c r="T256" s="585"/>
      <c r="U256" s="586">
        <v>1</v>
      </c>
      <c r="V256" s="586"/>
      <c r="W256" s="586"/>
      <c r="X256" s="222" t="s">
        <v>265</v>
      </c>
      <c r="Y256" s="222"/>
      <c r="Z256" s="222"/>
      <c r="AA256" s="833" t="s">
        <v>1615</v>
      </c>
      <c r="AB256" s="834"/>
      <c r="AC256" s="833" t="s">
        <v>1695</v>
      </c>
      <c r="AD256" s="1108"/>
      <c r="AE256" s="1108"/>
      <c r="AF256" s="834"/>
      <c r="AG256" s="612" t="s">
        <v>1639</v>
      </c>
      <c r="AH256" s="612"/>
      <c r="AI256" s="612"/>
      <c r="AJ256" s="612"/>
      <c r="AK256" s="613"/>
      <c r="AL256" s="197"/>
      <c r="AM256" s="584">
        <v>1</v>
      </c>
      <c r="AN256" s="585"/>
      <c r="AO256" s="585"/>
      <c r="AP256" s="586">
        <v>1</v>
      </c>
      <c r="AQ256" s="586"/>
      <c r="AR256" s="586"/>
      <c r="AS256" s="222" t="s">
        <v>265</v>
      </c>
      <c r="AT256" s="222"/>
      <c r="AU256" s="222"/>
      <c r="AV256" s="425" t="s">
        <v>1626</v>
      </c>
    </row>
    <row r="257" spans="2:48" ht="117.75" customHeight="1">
      <c r="B257" s="697"/>
      <c r="C257" s="698"/>
      <c r="D257" s="254" t="s">
        <v>31</v>
      </c>
      <c r="E257" s="953" t="s">
        <v>818</v>
      </c>
      <c r="F257" s="953"/>
      <c r="G257" s="953"/>
      <c r="H257" s="953"/>
      <c r="I257" s="953"/>
      <c r="J257" s="676" t="s">
        <v>659</v>
      </c>
      <c r="K257" s="677"/>
      <c r="L257" s="677"/>
      <c r="M257" s="677"/>
      <c r="N257" s="678"/>
      <c r="O257" s="228" t="s">
        <v>658</v>
      </c>
      <c r="P257" s="231" t="s">
        <v>117</v>
      </c>
      <c r="Q257" s="193"/>
      <c r="R257" s="584">
        <v>1</v>
      </c>
      <c r="S257" s="585"/>
      <c r="T257" s="585"/>
      <c r="U257" s="586">
        <v>1</v>
      </c>
      <c r="V257" s="586"/>
      <c r="W257" s="586"/>
      <c r="X257" s="222" t="s">
        <v>265</v>
      </c>
      <c r="Y257" s="222"/>
      <c r="Z257" s="222"/>
      <c r="AA257" s="910" t="s">
        <v>1696</v>
      </c>
      <c r="AB257" s="911"/>
      <c r="AC257" s="732" t="s">
        <v>1697</v>
      </c>
      <c r="AD257" s="732"/>
      <c r="AE257" s="732"/>
      <c r="AF257" s="732"/>
      <c r="AG257" s="612" t="s">
        <v>1639</v>
      </c>
      <c r="AH257" s="612"/>
      <c r="AI257" s="612"/>
      <c r="AJ257" s="612"/>
      <c r="AK257" s="613"/>
      <c r="AL257" s="197"/>
      <c r="AM257" s="584">
        <v>1</v>
      </c>
      <c r="AN257" s="585"/>
      <c r="AO257" s="585"/>
      <c r="AP257" s="586">
        <v>1</v>
      </c>
      <c r="AQ257" s="586"/>
      <c r="AR257" s="586"/>
      <c r="AS257" s="222" t="s">
        <v>265</v>
      </c>
      <c r="AT257" s="222"/>
      <c r="AU257" s="222"/>
      <c r="AV257" s="425" t="s">
        <v>1626</v>
      </c>
    </row>
    <row r="258" spans="2:48" ht="201.75" customHeight="1">
      <c r="B258" s="697"/>
      <c r="C258" s="698"/>
      <c r="D258" s="254" t="s">
        <v>136</v>
      </c>
      <c r="E258" s="953" t="s">
        <v>660</v>
      </c>
      <c r="F258" s="953"/>
      <c r="G258" s="953"/>
      <c r="H258" s="953"/>
      <c r="I258" s="953"/>
      <c r="J258" s="676" t="s">
        <v>661</v>
      </c>
      <c r="K258" s="677"/>
      <c r="L258" s="677"/>
      <c r="M258" s="677"/>
      <c r="N258" s="678"/>
      <c r="O258" s="228" t="s">
        <v>662</v>
      </c>
      <c r="P258" s="231" t="s">
        <v>29</v>
      </c>
      <c r="Q258" s="193"/>
      <c r="R258" s="257">
        <v>0.34</v>
      </c>
      <c r="S258" s="259">
        <v>0.34</v>
      </c>
      <c r="T258" s="258">
        <v>0.33</v>
      </c>
      <c r="U258" s="403"/>
      <c r="V258" s="258">
        <v>0.33</v>
      </c>
      <c r="W258" s="403"/>
      <c r="X258" s="223" t="s">
        <v>265</v>
      </c>
      <c r="Y258" s="223"/>
      <c r="Z258" s="223"/>
      <c r="AA258" s="833" t="s">
        <v>1698</v>
      </c>
      <c r="AB258" s="834"/>
      <c r="AC258" s="1101" t="s">
        <v>1616</v>
      </c>
      <c r="AD258" s="1102"/>
      <c r="AE258" s="1102"/>
      <c r="AF258" s="1103"/>
      <c r="AG258" s="612" t="s">
        <v>1639</v>
      </c>
      <c r="AH258" s="612"/>
      <c r="AI258" s="612"/>
      <c r="AJ258" s="612"/>
      <c r="AK258" s="613"/>
      <c r="AL258" s="197"/>
      <c r="AM258" s="257">
        <v>0.34</v>
      </c>
      <c r="AN258" s="259">
        <v>0.34</v>
      </c>
      <c r="AO258" s="258">
        <v>0.33</v>
      </c>
      <c r="AP258" s="403"/>
      <c r="AQ258" s="258">
        <v>0.33</v>
      </c>
      <c r="AR258" s="403"/>
      <c r="AS258" s="223" t="s">
        <v>265</v>
      </c>
      <c r="AT258" s="223"/>
      <c r="AU258" s="223"/>
      <c r="AV258" s="425" t="s">
        <v>1626</v>
      </c>
    </row>
    <row r="259" spans="2:48" ht="112.5" customHeight="1">
      <c r="B259" s="697"/>
      <c r="C259" s="698"/>
      <c r="D259" s="254" t="s">
        <v>180</v>
      </c>
      <c r="E259" s="953" t="s">
        <v>1699</v>
      </c>
      <c r="F259" s="953"/>
      <c r="G259" s="953"/>
      <c r="H259" s="953"/>
      <c r="I259" s="953"/>
      <c r="J259" s="676" t="s">
        <v>663</v>
      </c>
      <c r="K259" s="677"/>
      <c r="L259" s="677"/>
      <c r="M259" s="677"/>
      <c r="N259" s="678"/>
      <c r="O259" s="228" t="s">
        <v>652</v>
      </c>
      <c r="P259" s="231" t="s">
        <v>29</v>
      </c>
      <c r="Q259" s="193"/>
      <c r="R259" s="257">
        <v>0.34</v>
      </c>
      <c r="S259" s="259">
        <v>0.34</v>
      </c>
      <c r="T259" s="258">
        <v>0.33</v>
      </c>
      <c r="U259" s="403"/>
      <c r="V259" s="258">
        <v>0.33</v>
      </c>
      <c r="W259" s="403"/>
      <c r="X259" s="222" t="s">
        <v>265</v>
      </c>
      <c r="Y259" s="222"/>
      <c r="Z259" s="222"/>
      <c r="AA259" s="833" t="s">
        <v>1617</v>
      </c>
      <c r="AB259" s="834"/>
      <c r="AC259" s="833" t="s">
        <v>1618</v>
      </c>
      <c r="AD259" s="1108"/>
      <c r="AE259" s="1108"/>
      <c r="AF259" s="834"/>
      <c r="AG259" s="612" t="s">
        <v>1639</v>
      </c>
      <c r="AH259" s="612"/>
      <c r="AI259" s="612"/>
      <c r="AJ259" s="612"/>
      <c r="AK259" s="613"/>
      <c r="AL259" s="197"/>
      <c r="AM259" s="257">
        <v>0.34</v>
      </c>
      <c r="AN259" s="259">
        <v>0.34</v>
      </c>
      <c r="AO259" s="258">
        <v>0.33</v>
      </c>
      <c r="AP259" s="403"/>
      <c r="AQ259" s="258">
        <v>0.33</v>
      </c>
      <c r="AR259" s="403"/>
      <c r="AS259" s="222" t="s">
        <v>265</v>
      </c>
      <c r="AT259" s="222"/>
      <c r="AU259" s="222"/>
      <c r="AV259" s="425" t="s">
        <v>1626</v>
      </c>
    </row>
    <row r="260" spans="2:48" ht="216.75" customHeight="1">
      <c r="B260" s="697"/>
      <c r="C260" s="698"/>
      <c r="D260" s="254" t="s">
        <v>301</v>
      </c>
      <c r="E260" s="953" t="s">
        <v>664</v>
      </c>
      <c r="F260" s="953"/>
      <c r="G260" s="953"/>
      <c r="H260" s="953"/>
      <c r="I260" s="953"/>
      <c r="J260" s="676" t="s">
        <v>663</v>
      </c>
      <c r="K260" s="677"/>
      <c r="L260" s="677"/>
      <c r="M260" s="677"/>
      <c r="N260" s="678"/>
      <c r="O260" s="228" t="s">
        <v>654</v>
      </c>
      <c r="P260" s="231" t="s">
        <v>29</v>
      </c>
      <c r="Q260" s="193"/>
      <c r="R260" s="257">
        <v>0.34</v>
      </c>
      <c r="S260" s="259">
        <v>0.34</v>
      </c>
      <c r="T260" s="258">
        <v>0.33</v>
      </c>
      <c r="U260" s="403"/>
      <c r="V260" s="258">
        <v>0.33</v>
      </c>
      <c r="W260" s="403"/>
      <c r="X260" s="222" t="s">
        <v>265</v>
      </c>
      <c r="Y260" s="222"/>
      <c r="Z260" s="222"/>
      <c r="AA260" s="833" t="s">
        <v>1619</v>
      </c>
      <c r="AB260" s="834"/>
      <c r="AC260" s="833" t="s">
        <v>1620</v>
      </c>
      <c r="AD260" s="1108"/>
      <c r="AE260" s="1108"/>
      <c r="AF260" s="834"/>
      <c r="AG260" s="612" t="s">
        <v>1639</v>
      </c>
      <c r="AH260" s="612"/>
      <c r="AI260" s="612"/>
      <c r="AJ260" s="612"/>
      <c r="AK260" s="613"/>
      <c r="AL260" s="197"/>
      <c r="AM260" s="257">
        <v>0.34</v>
      </c>
      <c r="AN260" s="259">
        <v>0.34</v>
      </c>
      <c r="AO260" s="258">
        <v>0.33</v>
      </c>
      <c r="AP260" s="403"/>
      <c r="AQ260" s="258">
        <v>0.33</v>
      </c>
      <c r="AR260" s="403"/>
      <c r="AS260" s="222" t="s">
        <v>265</v>
      </c>
      <c r="AT260" s="222"/>
      <c r="AU260" s="222"/>
      <c r="AV260" s="425" t="s">
        <v>1626</v>
      </c>
    </row>
    <row r="261" spans="2:48" ht="65.25" customHeight="1">
      <c r="B261" s="697"/>
      <c r="C261" s="698"/>
      <c r="D261" s="254" t="s">
        <v>655</v>
      </c>
      <c r="E261" s="953" t="s">
        <v>665</v>
      </c>
      <c r="F261" s="953"/>
      <c r="G261" s="953"/>
      <c r="H261" s="953"/>
      <c r="I261" s="953"/>
      <c r="J261" s="676" t="s">
        <v>663</v>
      </c>
      <c r="K261" s="677"/>
      <c r="L261" s="677"/>
      <c r="M261" s="677"/>
      <c r="N261" s="678"/>
      <c r="O261" s="228" t="s">
        <v>672</v>
      </c>
      <c r="P261" s="231" t="s">
        <v>323</v>
      </c>
      <c r="Q261" s="193"/>
      <c r="R261" s="584">
        <v>1</v>
      </c>
      <c r="S261" s="585"/>
      <c r="T261" s="585"/>
      <c r="U261" s="672"/>
      <c r="V261" s="672"/>
      <c r="W261" s="672"/>
      <c r="X261" s="223"/>
      <c r="Y261" s="223"/>
      <c r="Z261" s="223"/>
      <c r="AA261" s="578" t="s">
        <v>1523</v>
      </c>
      <c r="AB261" s="579"/>
      <c r="AC261" s="579"/>
      <c r="AD261" s="579"/>
      <c r="AE261" s="579"/>
      <c r="AF261" s="579"/>
      <c r="AG261" s="579"/>
      <c r="AH261" s="579"/>
      <c r="AI261" s="579"/>
      <c r="AJ261" s="579"/>
      <c r="AK261" s="580"/>
      <c r="AL261" s="197"/>
      <c r="AM261" s="584">
        <v>1</v>
      </c>
      <c r="AN261" s="585"/>
      <c r="AO261" s="585"/>
      <c r="AP261" s="672"/>
      <c r="AQ261" s="672"/>
      <c r="AR261" s="672"/>
      <c r="AS261" s="223"/>
      <c r="AT261" s="223"/>
      <c r="AU261" s="223"/>
      <c r="AV261" s="437" t="s">
        <v>1523</v>
      </c>
    </row>
    <row r="262" spans="2:48" ht="369" customHeight="1">
      <c r="B262" s="697" t="s">
        <v>461</v>
      </c>
      <c r="C262" s="698"/>
      <c r="D262" s="254" t="s">
        <v>37</v>
      </c>
      <c r="E262" s="953" t="s">
        <v>1700</v>
      </c>
      <c r="F262" s="953"/>
      <c r="G262" s="953"/>
      <c r="H262" s="953"/>
      <c r="I262" s="953"/>
      <c r="J262" s="676" t="s">
        <v>666</v>
      </c>
      <c r="K262" s="677"/>
      <c r="L262" s="677"/>
      <c r="M262" s="677"/>
      <c r="N262" s="678"/>
      <c r="O262" s="228" t="s">
        <v>1701</v>
      </c>
      <c r="P262" s="231" t="s">
        <v>29</v>
      </c>
      <c r="Q262" s="193"/>
      <c r="R262" s="257">
        <v>0.34</v>
      </c>
      <c r="S262" s="259">
        <v>0.34</v>
      </c>
      <c r="T262" s="258">
        <v>0.33</v>
      </c>
      <c r="U262" s="403"/>
      <c r="V262" s="258">
        <v>0.33</v>
      </c>
      <c r="W262" s="403"/>
      <c r="X262" s="223" t="s">
        <v>265</v>
      </c>
      <c r="Y262" s="223"/>
      <c r="Z262" s="223"/>
      <c r="AA262" s="833" t="s">
        <v>1702</v>
      </c>
      <c r="AB262" s="834"/>
      <c r="AC262" s="833" t="s">
        <v>1703</v>
      </c>
      <c r="AD262" s="1108"/>
      <c r="AE262" s="1108"/>
      <c r="AF262" s="834"/>
      <c r="AG262" s="612" t="s">
        <v>1639</v>
      </c>
      <c r="AH262" s="612"/>
      <c r="AI262" s="612"/>
      <c r="AJ262" s="612"/>
      <c r="AK262" s="613"/>
      <c r="AL262" s="197"/>
      <c r="AM262" s="257">
        <v>0.34</v>
      </c>
      <c r="AN262" s="259">
        <v>0.34</v>
      </c>
      <c r="AO262" s="258">
        <v>0.33</v>
      </c>
      <c r="AP262" s="403"/>
      <c r="AQ262" s="258">
        <v>0.33</v>
      </c>
      <c r="AR262" s="403"/>
      <c r="AS262" s="223" t="s">
        <v>265</v>
      </c>
      <c r="AT262" s="223"/>
      <c r="AU262" s="223"/>
      <c r="AV262" s="428" t="s">
        <v>1626</v>
      </c>
    </row>
    <row r="263" spans="2:48" ht="93.75" customHeight="1">
      <c r="B263" s="697"/>
      <c r="C263" s="698"/>
      <c r="D263" s="254" t="s">
        <v>41</v>
      </c>
      <c r="E263" s="953" t="s">
        <v>1704</v>
      </c>
      <c r="F263" s="953"/>
      <c r="G263" s="953"/>
      <c r="H263" s="953"/>
      <c r="I263" s="953"/>
      <c r="J263" s="676" t="s">
        <v>667</v>
      </c>
      <c r="K263" s="677"/>
      <c r="L263" s="677"/>
      <c r="M263" s="677"/>
      <c r="N263" s="678"/>
      <c r="O263" s="228" t="s">
        <v>658</v>
      </c>
      <c r="P263" s="231" t="s">
        <v>673</v>
      </c>
      <c r="Q263" s="193"/>
      <c r="R263" s="584">
        <v>0.5</v>
      </c>
      <c r="S263" s="585"/>
      <c r="T263" s="403"/>
      <c r="U263" s="585">
        <v>0.5</v>
      </c>
      <c r="V263" s="585"/>
      <c r="W263" s="403"/>
      <c r="X263" s="222"/>
      <c r="Y263" s="222"/>
      <c r="Z263" s="222"/>
      <c r="AA263" s="578" t="s">
        <v>1523</v>
      </c>
      <c r="AB263" s="579"/>
      <c r="AC263" s="579"/>
      <c r="AD263" s="579"/>
      <c r="AE263" s="579"/>
      <c r="AF263" s="579"/>
      <c r="AG263" s="579"/>
      <c r="AH263" s="579"/>
      <c r="AI263" s="579"/>
      <c r="AJ263" s="579"/>
      <c r="AK263" s="580"/>
      <c r="AL263" s="197"/>
      <c r="AM263" s="584">
        <v>0.5</v>
      </c>
      <c r="AN263" s="585"/>
      <c r="AO263" s="403"/>
      <c r="AP263" s="585">
        <v>0.5</v>
      </c>
      <c r="AQ263" s="585"/>
      <c r="AR263" s="403"/>
      <c r="AS263" s="222"/>
      <c r="AT263" s="222"/>
      <c r="AU263" s="222"/>
      <c r="AV263" s="437" t="s">
        <v>1523</v>
      </c>
    </row>
    <row r="264" spans="2:48" ht="81.75" customHeight="1">
      <c r="B264" s="697"/>
      <c r="C264" s="698"/>
      <c r="D264" s="254" t="s">
        <v>145</v>
      </c>
      <c r="E264" s="953" t="s">
        <v>671</v>
      </c>
      <c r="F264" s="953"/>
      <c r="G264" s="953"/>
      <c r="H264" s="953"/>
      <c r="I264" s="953"/>
      <c r="J264" s="676" t="s">
        <v>668</v>
      </c>
      <c r="K264" s="677"/>
      <c r="L264" s="677"/>
      <c r="M264" s="677"/>
      <c r="N264" s="678"/>
      <c r="O264" s="228" t="s">
        <v>658</v>
      </c>
      <c r="P264" s="231" t="s">
        <v>673</v>
      </c>
      <c r="Q264" s="193"/>
      <c r="R264" s="584">
        <v>0.5</v>
      </c>
      <c r="S264" s="585"/>
      <c r="T264" s="403"/>
      <c r="U264" s="585">
        <v>0.5</v>
      </c>
      <c r="V264" s="585"/>
      <c r="W264" s="403"/>
      <c r="X264" s="222"/>
      <c r="Y264" s="222"/>
      <c r="Z264" s="222"/>
      <c r="AA264" s="578" t="s">
        <v>1523</v>
      </c>
      <c r="AB264" s="579"/>
      <c r="AC264" s="579"/>
      <c r="AD264" s="579"/>
      <c r="AE264" s="579"/>
      <c r="AF264" s="579"/>
      <c r="AG264" s="579"/>
      <c r="AH264" s="579"/>
      <c r="AI264" s="579"/>
      <c r="AJ264" s="579"/>
      <c r="AK264" s="580"/>
      <c r="AL264" s="197"/>
      <c r="AM264" s="584">
        <v>0.5</v>
      </c>
      <c r="AN264" s="585"/>
      <c r="AO264" s="403"/>
      <c r="AP264" s="585">
        <v>0.5</v>
      </c>
      <c r="AQ264" s="585"/>
      <c r="AR264" s="403"/>
      <c r="AS264" s="222"/>
      <c r="AT264" s="222"/>
      <c r="AU264" s="222"/>
      <c r="AV264" s="437" t="s">
        <v>1523</v>
      </c>
    </row>
    <row r="265" spans="2:48" ht="68.25" customHeight="1" thickBot="1">
      <c r="B265" s="772"/>
      <c r="C265" s="773"/>
      <c r="D265" s="255" t="s">
        <v>148</v>
      </c>
      <c r="E265" s="1104" t="s">
        <v>669</v>
      </c>
      <c r="F265" s="1104"/>
      <c r="G265" s="1104"/>
      <c r="H265" s="1104"/>
      <c r="I265" s="1104"/>
      <c r="J265" s="1105" t="s">
        <v>1705</v>
      </c>
      <c r="K265" s="1106"/>
      <c r="L265" s="1106"/>
      <c r="M265" s="1106"/>
      <c r="N265" s="1107"/>
      <c r="O265" s="232" t="s">
        <v>670</v>
      </c>
      <c r="P265" s="233" t="s">
        <v>673</v>
      </c>
      <c r="Q265" s="193"/>
      <c r="R265" s="590">
        <v>0.5</v>
      </c>
      <c r="S265" s="591"/>
      <c r="T265" s="405"/>
      <c r="U265" s="591">
        <v>0.5</v>
      </c>
      <c r="V265" s="591"/>
      <c r="W265" s="405"/>
      <c r="X265" s="224"/>
      <c r="Y265" s="224"/>
      <c r="Z265" s="224"/>
      <c r="AA265" s="581" t="s">
        <v>1523</v>
      </c>
      <c r="AB265" s="582"/>
      <c r="AC265" s="582"/>
      <c r="AD265" s="582"/>
      <c r="AE265" s="582"/>
      <c r="AF265" s="582"/>
      <c r="AG265" s="582"/>
      <c r="AH265" s="582"/>
      <c r="AI265" s="582"/>
      <c r="AJ265" s="582"/>
      <c r="AK265" s="583"/>
      <c r="AL265" s="197"/>
      <c r="AM265" s="590">
        <v>0.5</v>
      </c>
      <c r="AN265" s="591"/>
      <c r="AO265" s="405"/>
      <c r="AP265" s="591">
        <v>0.5</v>
      </c>
      <c r="AQ265" s="591"/>
      <c r="AR265" s="405"/>
      <c r="AS265" s="224"/>
      <c r="AT265" s="224"/>
      <c r="AU265" s="224"/>
      <c r="AV265" s="437" t="s">
        <v>1523</v>
      </c>
    </row>
    <row r="267" spans="2:48" ht="18.75" thickBot="1">
      <c r="N267" s="89"/>
      <c r="O267" s="89"/>
    </row>
    <row r="268" spans="2:48" ht="43.5" customHeight="1">
      <c r="B268" s="655" t="s">
        <v>808</v>
      </c>
      <c r="C268" s="656"/>
      <c r="D268" s="656"/>
      <c r="E268" s="656"/>
      <c r="F268" s="656"/>
      <c r="G268" s="656"/>
      <c r="H268" s="656"/>
      <c r="I268" s="656"/>
      <c r="J268" s="656"/>
      <c r="K268" s="656"/>
      <c r="L268" s="656"/>
      <c r="M268" s="657"/>
      <c r="N268" s="89"/>
      <c r="O268" s="89"/>
    </row>
    <row r="269" spans="2:48" ht="30" customHeight="1">
      <c r="B269" s="660" t="s">
        <v>306</v>
      </c>
      <c r="C269" s="661"/>
      <c r="D269" s="661"/>
      <c r="E269" s="661"/>
      <c r="F269" s="661"/>
      <c r="G269" s="661"/>
      <c r="H269" s="661"/>
      <c r="I269" s="661"/>
      <c r="J269" s="661"/>
      <c r="K269" s="658" t="s">
        <v>812</v>
      </c>
      <c r="L269" s="658"/>
      <c r="M269" s="659"/>
      <c r="N269" s="89"/>
      <c r="O269" s="89"/>
    </row>
    <row r="270" spans="2:48" ht="24" customHeight="1">
      <c r="B270" s="660"/>
      <c r="C270" s="661"/>
      <c r="D270" s="661"/>
      <c r="E270" s="661"/>
      <c r="F270" s="661"/>
      <c r="G270" s="661"/>
      <c r="H270" s="661"/>
      <c r="I270" s="661"/>
      <c r="J270" s="661"/>
      <c r="K270" s="243" t="s">
        <v>813</v>
      </c>
      <c r="L270" s="243" t="s">
        <v>814</v>
      </c>
      <c r="M270" s="244" t="s">
        <v>815</v>
      </c>
      <c r="N270" s="89"/>
      <c r="O270" s="89"/>
    </row>
    <row r="271" spans="2:48" ht="33.75" customHeight="1">
      <c r="B271" s="668" t="s">
        <v>802</v>
      </c>
      <c r="C271" s="669"/>
      <c r="D271" s="662" t="s">
        <v>396</v>
      </c>
      <c r="E271" s="663"/>
      <c r="F271" s="663"/>
      <c r="G271" s="663"/>
      <c r="H271" s="663"/>
      <c r="I271" s="663"/>
      <c r="J271" s="664"/>
      <c r="K271" s="1684">
        <v>100</v>
      </c>
      <c r="L271" s="245"/>
      <c r="M271" s="246"/>
      <c r="N271" s="89"/>
      <c r="O271" s="89"/>
    </row>
    <row r="272" spans="2:48" ht="33.75" customHeight="1">
      <c r="B272" s="668" t="s">
        <v>803</v>
      </c>
      <c r="C272" s="669"/>
      <c r="D272" s="662" t="s">
        <v>308</v>
      </c>
      <c r="E272" s="663"/>
      <c r="F272" s="663"/>
      <c r="G272" s="663"/>
      <c r="H272" s="663"/>
      <c r="I272" s="663"/>
      <c r="J272" s="664"/>
      <c r="K272" s="1684">
        <v>100</v>
      </c>
      <c r="L272" s="245"/>
      <c r="M272" s="246"/>
      <c r="N272" s="89"/>
      <c r="O272" s="89"/>
    </row>
    <row r="273" spans="2:15" ht="33.75" customHeight="1">
      <c r="B273" s="668" t="s">
        <v>804</v>
      </c>
      <c r="C273" s="669"/>
      <c r="D273" s="662" t="s">
        <v>1706</v>
      </c>
      <c r="E273" s="663"/>
      <c r="F273" s="663"/>
      <c r="G273" s="663"/>
      <c r="H273" s="663"/>
      <c r="I273" s="663"/>
      <c r="J273" s="664"/>
      <c r="K273" s="1684">
        <v>100</v>
      </c>
      <c r="L273" s="245"/>
      <c r="M273" s="246"/>
      <c r="N273" s="89"/>
      <c r="O273" s="89"/>
    </row>
    <row r="274" spans="2:15" ht="33.75" customHeight="1">
      <c r="B274" s="668" t="s">
        <v>805</v>
      </c>
      <c r="C274" s="669"/>
      <c r="D274" s="662" t="s">
        <v>307</v>
      </c>
      <c r="E274" s="663"/>
      <c r="F274" s="663"/>
      <c r="G274" s="663"/>
      <c r="H274" s="663"/>
      <c r="I274" s="663"/>
      <c r="J274" s="664"/>
      <c r="K274" s="1684">
        <v>100</v>
      </c>
      <c r="L274" s="245"/>
      <c r="M274" s="246"/>
      <c r="N274" s="89"/>
      <c r="O274" s="89"/>
    </row>
    <row r="275" spans="2:15" ht="33.75" customHeight="1">
      <c r="B275" s="668" t="s">
        <v>806</v>
      </c>
      <c r="C275" s="669"/>
      <c r="D275" s="662" t="s">
        <v>399</v>
      </c>
      <c r="E275" s="663"/>
      <c r="F275" s="663"/>
      <c r="G275" s="663"/>
      <c r="H275" s="663"/>
      <c r="I275" s="663"/>
      <c r="J275" s="664"/>
      <c r="K275" s="1684">
        <v>100</v>
      </c>
      <c r="L275" s="245"/>
      <c r="M275" s="246"/>
      <c r="N275" s="89"/>
      <c r="O275" s="89"/>
    </row>
    <row r="276" spans="2:15" ht="33.75" customHeight="1">
      <c r="B276" s="668" t="s">
        <v>807</v>
      </c>
      <c r="C276" s="669"/>
      <c r="D276" s="662" t="s">
        <v>401</v>
      </c>
      <c r="E276" s="663"/>
      <c r="F276" s="663"/>
      <c r="G276" s="663"/>
      <c r="H276" s="663"/>
      <c r="I276" s="663"/>
      <c r="J276" s="664"/>
      <c r="K276" s="1684">
        <v>100</v>
      </c>
      <c r="L276" s="245"/>
      <c r="M276" s="246"/>
      <c r="N276" s="89"/>
      <c r="O276" s="89"/>
    </row>
    <row r="277" spans="2:15" ht="33.75" customHeight="1">
      <c r="B277" s="668" t="s">
        <v>809</v>
      </c>
      <c r="C277" s="669"/>
      <c r="D277" s="662" t="s">
        <v>403</v>
      </c>
      <c r="E277" s="663"/>
      <c r="F277" s="663"/>
      <c r="G277" s="663"/>
      <c r="H277" s="663"/>
      <c r="I277" s="663"/>
      <c r="J277" s="664"/>
      <c r="K277" s="1684">
        <v>100</v>
      </c>
      <c r="L277" s="245"/>
      <c r="M277" s="246"/>
      <c r="N277" s="89"/>
      <c r="O277" s="89"/>
    </row>
    <row r="278" spans="2:15" ht="33.75" customHeight="1">
      <c r="B278" s="668" t="s">
        <v>810</v>
      </c>
      <c r="C278" s="669"/>
      <c r="D278" s="662" t="s">
        <v>1707</v>
      </c>
      <c r="E278" s="663"/>
      <c r="F278" s="663"/>
      <c r="G278" s="663"/>
      <c r="H278" s="663"/>
      <c r="I278" s="663"/>
      <c r="J278" s="664"/>
      <c r="K278" s="1684">
        <v>100</v>
      </c>
      <c r="L278" s="245"/>
      <c r="M278" s="246"/>
      <c r="N278" s="89"/>
      <c r="O278" s="89"/>
    </row>
    <row r="279" spans="2:15" ht="33.75" customHeight="1" thickBot="1">
      <c r="B279" s="670" t="s">
        <v>811</v>
      </c>
      <c r="C279" s="671"/>
      <c r="D279" s="665" t="s">
        <v>410</v>
      </c>
      <c r="E279" s="666"/>
      <c r="F279" s="666"/>
      <c r="G279" s="666"/>
      <c r="H279" s="666"/>
      <c r="I279" s="666"/>
      <c r="J279" s="667"/>
      <c r="K279" s="1685">
        <v>100</v>
      </c>
      <c r="L279" s="247"/>
      <c r="M279" s="248"/>
      <c r="N279" s="89"/>
      <c r="O279" s="89"/>
    </row>
    <row r="280" spans="2:15">
      <c r="N280" s="89"/>
      <c r="O280" s="89"/>
    </row>
    <row r="281" spans="2:15" ht="18.75" thickBot="1">
      <c r="N281" s="89"/>
      <c r="O281" s="89"/>
    </row>
    <row r="282" spans="2:15" ht="44.25" customHeight="1">
      <c r="B282" s="625" t="s">
        <v>339</v>
      </c>
      <c r="C282" s="626"/>
      <c r="D282" s="627" t="s">
        <v>816</v>
      </c>
      <c r="E282" s="627"/>
      <c r="F282" s="627"/>
      <c r="G282" s="627"/>
      <c r="H282" s="627"/>
      <c r="I282" s="627"/>
      <c r="J282" s="627"/>
      <c r="K282" s="627"/>
      <c r="L282" s="627"/>
      <c r="M282" s="628"/>
      <c r="N282" s="89"/>
      <c r="O282" s="89"/>
    </row>
    <row r="283" spans="2:15" ht="44.25" customHeight="1">
      <c r="B283" s="629" t="s">
        <v>1708</v>
      </c>
      <c r="C283" s="630"/>
      <c r="D283" s="631" t="s">
        <v>1709</v>
      </c>
      <c r="E283" s="631"/>
      <c r="F283" s="631"/>
      <c r="G283" s="631"/>
      <c r="H283" s="631"/>
      <c r="I283" s="631"/>
      <c r="J283" s="631"/>
      <c r="K283" s="631"/>
      <c r="L283" s="631"/>
      <c r="M283" s="632"/>
      <c r="N283" s="89"/>
      <c r="O283" s="89"/>
    </row>
    <row r="284" spans="2:15" ht="44.25" customHeight="1" thickBot="1">
      <c r="B284" s="633" t="s">
        <v>340</v>
      </c>
      <c r="C284" s="634"/>
      <c r="D284" s="635" t="s">
        <v>817</v>
      </c>
      <c r="E284" s="635"/>
      <c r="F284" s="635"/>
      <c r="G284" s="635"/>
      <c r="H284" s="635"/>
      <c r="I284" s="635"/>
      <c r="J284" s="635"/>
      <c r="K284" s="635"/>
      <c r="L284" s="635"/>
      <c r="M284" s="636"/>
    </row>
  </sheetData>
  <sheetProtection algorithmName="SHA-512" hashValue="L/dQW4SSxxVv9bYU4DjyrEit/aFOcF4y9LYIevCLGIqtGtSJL4OOY4QduKbXTHrsl/nG3J5DQwSc9h/4i++TSw==" saltValue="a1W1aShkJuwlreqSZbexpg==" spinCount="100000" sheet="1" selectLockedCells="1" selectUnlockedCells="1"/>
  <mergeCells count="1469">
    <mergeCell ref="B2:E3"/>
    <mergeCell ref="B4:G4"/>
    <mergeCell ref="B5:G5"/>
    <mergeCell ref="F2:AA2"/>
    <mergeCell ref="F3:AA3"/>
    <mergeCell ref="AB2:AK3"/>
    <mergeCell ref="B262:C265"/>
    <mergeCell ref="E262:I262"/>
    <mergeCell ref="J262:N262"/>
    <mergeCell ref="AA262:AB262"/>
    <mergeCell ref="AC262:AF262"/>
    <mergeCell ref="AG262:AK262"/>
    <mergeCell ref="E263:I263"/>
    <mergeCell ref="J263:N263"/>
    <mergeCell ref="E264:I264"/>
    <mergeCell ref="J264:N264"/>
    <mergeCell ref="R264:S264"/>
    <mergeCell ref="U264:V264"/>
    <mergeCell ref="E257:I257"/>
    <mergeCell ref="J257:N257"/>
    <mergeCell ref="R257:T257"/>
    <mergeCell ref="U257:W257"/>
    <mergeCell ref="AC240:AF240"/>
    <mergeCell ref="AG240:AK240"/>
    <mergeCell ref="C249:P249"/>
    <mergeCell ref="B250:C252"/>
    <mergeCell ref="B256:C261"/>
    <mergeCell ref="E256:I256"/>
    <mergeCell ref="J256:N256"/>
    <mergeCell ref="AA256:AB256"/>
    <mergeCell ref="AC256:AF256"/>
    <mergeCell ref="AG256:AK256"/>
    <mergeCell ref="AP264:AQ264"/>
    <mergeCell ref="E265:I265"/>
    <mergeCell ref="J265:N265"/>
    <mergeCell ref="R265:S265"/>
    <mergeCell ref="U265:V265"/>
    <mergeCell ref="AM265:AN265"/>
    <mergeCell ref="AG258:AK258"/>
    <mergeCell ref="E259:I259"/>
    <mergeCell ref="J259:N259"/>
    <mergeCell ref="AA259:AB259"/>
    <mergeCell ref="AC259:AF259"/>
    <mergeCell ref="AG259:AK259"/>
    <mergeCell ref="E261:I261"/>
    <mergeCell ref="J261:N261"/>
    <mergeCell ref="R261:T261"/>
    <mergeCell ref="U261:W261"/>
    <mergeCell ref="AM261:AO261"/>
    <mergeCell ref="AP261:AR261"/>
    <mergeCell ref="AP265:AQ265"/>
    <mergeCell ref="E260:I260"/>
    <mergeCell ref="AM264:AN264"/>
    <mergeCell ref="AA260:AB260"/>
    <mergeCell ref="AC260:AF260"/>
    <mergeCell ref="AG260:AK260"/>
    <mergeCell ref="AA257:AB257"/>
    <mergeCell ref="AC257:AF257"/>
    <mergeCell ref="AG257:AK257"/>
    <mergeCell ref="E258:I258"/>
    <mergeCell ref="J258:N258"/>
    <mergeCell ref="AA258:AB258"/>
    <mergeCell ref="AC258:AF258"/>
    <mergeCell ref="AV251:AV252"/>
    <mergeCell ref="B253:C255"/>
    <mergeCell ref="E253:I253"/>
    <mergeCell ref="J253:N253"/>
    <mergeCell ref="AA253:AB253"/>
    <mergeCell ref="AC253:AF253"/>
    <mergeCell ref="AG253:AK253"/>
    <mergeCell ref="E254:I254"/>
    <mergeCell ref="J254:N254"/>
    <mergeCell ref="AA254:AB254"/>
    <mergeCell ref="AC254:AF254"/>
    <mergeCell ref="AG254:AK254"/>
    <mergeCell ref="E255:I255"/>
    <mergeCell ref="J255:N255"/>
    <mergeCell ref="AA255:AB255"/>
    <mergeCell ref="AC255:AF255"/>
    <mergeCell ref="AG255:AK255"/>
    <mergeCell ref="D250:D252"/>
    <mergeCell ref="E250:I252"/>
    <mergeCell ref="J250:N252"/>
    <mergeCell ref="O250:O252"/>
    <mergeCell ref="P250:P252"/>
    <mergeCell ref="Q250:Q251"/>
    <mergeCell ref="R250:Z250"/>
    <mergeCell ref="AA250:AK250"/>
    <mergeCell ref="AM250:AU250"/>
    <mergeCell ref="R251:W252"/>
    <mergeCell ref="X251:Z251"/>
    <mergeCell ref="AA251:AB252"/>
    <mergeCell ref="AC251:AF252"/>
    <mergeCell ref="AG251:AK252"/>
    <mergeCell ref="AM251:AR252"/>
    <mergeCell ref="AS251:AU251"/>
    <mergeCell ref="B213:C213"/>
    <mergeCell ref="E213:I213"/>
    <mergeCell ref="J213:N213"/>
    <mergeCell ref="B240:C240"/>
    <mergeCell ref="B242:C242"/>
    <mergeCell ref="D242:P242"/>
    <mergeCell ref="R242:AK242"/>
    <mergeCell ref="B243:C243"/>
    <mergeCell ref="D243:P243"/>
    <mergeCell ref="R243:V248"/>
    <mergeCell ref="W243:AA243"/>
    <mergeCell ref="AC243:AK243"/>
    <mergeCell ref="B244:C244"/>
    <mergeCell ref="D244:P244"/>
    <mergeCell ref="W244:AA244"/>
    <mergeCell ref="AC244:AK244"/>
    <mergeCell ref="D245:P245"/>
    <mergeCell ref="W245:AA245"/>
    <mergeCell ref="AC245:AK245"/>
    <mergeCell ref="B246:C246"/>
    <mergeCell ref="D246:P246"/>
    <mergeCell ref="W246:AA246"/>
    <mergeCell ref="AC246:AK246"/>
    <mergeCell ref="B247:C247"/>
    <mergeCell ref="D247:P247"/>
    <mergeCell ref="Q247:Q248"/>
    <mergeCell ref="W247:AA247"/>
    <mergeCell ref="AC247:AK247"/>
    <mergeCell ref="B248:C248"/>
    <mergeCell ref="D248:P248"/>
    <mergeCell ref="W248:AA248"/>
    <mergeCell ref="AC248:AK248"/>
    <mergeCell ref="B209:C209"/>
    <mergeCell ref="E209:I209"/>
    <mergeCell ref="J209:N209"/>
    <mergeCell ref="B210:C212"/>
    <mergeCell ref="E210:I210"/>
    <mergeCell ref="J210:N210"/>
    <mergeCell ref="E211:I211"/>
    <mergeCell ref="J211:N211"/>
    <mergeCell ref="E212:I212"/>
    <mergeCell ref="J212:N212"/>
    <mergeCell ref="AA211:AB211"/>
    <mergeCell ref="E240:I240"/>
    <mergeCell ref="J240:N240"/>
    <mergeCell ref="E237:I237"/>
    <mergeCell ref="J237:N237"/>
    <mergeCell ref="E238:I238"/>
    <mergeCell ref="J238:N238"/>
    <mergeCell ref="R223:Z223"/>
    <mergeCell ref="AC211:AF211"/>
    <mergeCell ref="AG211:AK211"/>
    <mergeCell ref="AA210:AB210"/>
    <mergeCell ref="AC210:AF210"/>
    <mergeCell ref="AG210:AK210"/>
    <mergeCell ref="R238:T238"/>
    <mergeCell ref="AG206:AK206"/>
    <mergeCell ref="C202:P202"/>
    <mergeCell ref="Q203:Q204"/>
    <mergeCell ref="P203:P205"/>
    <mergeCell ref="R203:Z203"/>
    <mergeCell ref="B203:C205"/>
    <mergeCell ref="B206:C206"/>
    <mergeCell ref="AA203:AK203"/>
    <mergeCell ref="E206:I206"/>
    <mergeCell ref="J206:N206"/>
    <mergeCell ref="B200:C200"/>
    <mergeCell ref="B192:C193"/>
    <mergeCell ref="E192:I192"/>
    <mergeCell ref="J192:N192"/>
    <mergeCell ref="E193:I193"/>
    <mergeCell ref="J193:N193"/>
    <mergeCell ref="R193:T193"/>
    <mergeCell ref="U193:W193"/>
    <mergeCell ref="AM193:AO193"/>
    <mergeCell ref="AP193:AR193"/>
    <mergeCell ref="B190:C191"/>
    <mergeCell ref="E190:I190"/>
    <mergeCell ref="J190:N190"/>
    <mergeCell ref="E191:I191"/>
    <mergeCell ref="J191:N191"/>
    <mergeCell ref="R191:T191"/>
    <mergeCell ref="U191:W191"/>
    <mergeCell ref="W175:AA175"/>
    <mergeCell ref="AC175:AK175"/>
    <mergeCell ref="B176:C176"/>
    <mergeCell ref="D176:P176"/>
    <mergeCell ref="D177:P177"/>
    <mergeCell ref="B178:C178"/>
    <mergeCell ref="D178:P178"/>
    <mergeCell ref="W178:AA178"/>
    <mergeCell ref="W179:AA179"/>
    <mergeCell ref="AC179:AK179"/>
    <mergeCell ref="B180:C180"/>
    <mergeCell ref="D180:P180"/>
    <mergeCell ref="AS183:AU183"/>
    <mergeCell ref="AV183:AV184"/>
    <mergeCell ref="B185:C189"/>
    <mergeCell ref="AA186:AB186"/>
    <mergeCell ref="AC186:AF186"/>
    <mergeCell ref="AG186:AK186"/>
    <mergeCell ref="R187:S187"/>
    <mergeCell ref="R188:S188"/>
    <mergeCell ref="U188:V188"/>
    <mergeCell ref="AM188:AN188"/>
    <mergeCell ref="AP188:AQ188"/>
    <mergeCell ref="E189:I189"/>
    <mergeCell ref="J189:N189"/>
    <mergeCell ref="U187:V187"/>
    <mergeCell ref="AP187:AQ187"/>
    <mergeCell ref="E188:I188"/>
    <mergeCell ref="J188:N188"/>
    <mergeCell ref="B182:C184"/>
    <mergeCell ref="D182:D184"/>
    <mergeCell ref="AM187:AN187"/>
    <mergeCell ref="E186:I186"/>
    <mergeCell ref="J186:N186"/>
    <mergeCell ref="E187:I187"/>
    <mergeCell ref="J187:N187"/>
    <mergeCell ref="AM182:AU182"/>
    <mergeCell ref="AM189:AN189"/>
    <mergeCell ref="AP189:AQ189"/>
    <mergeCell ref="AC183:AF184"/>
    <mergeCell ref="AG183:AK184"/>
    <mergeCell ref="Q179:Q180"/>
    <mergeCell ref="AA182:AK182"/>
    <mergeCell ref="X183:Z183"/>
    <mergeCell ref="AA183:AB184"/>
    <mergeCell ref="B174:C174"/>
    <mergeCell ref="R174:AK174"/>
    <mergeCell ref="B175:C175"/>
    <mergeCell ref="D175:P175"/>
    <mergeCell ref="R175:V180"/>
    <mergeCell ref="R183:W184"/>
    <mergeCell ref="AB176:AB177"/>
    <mergeCell ref="AC176:AK177"/>
    <mergeCell ref="E182:I184"/>
    <mergeCell ref="J182:N184"/>
    <mergeCell ref="O182:O184"/>
    <mergeCell ref="P182:P184"/>
    <mergeCell ref="R182:Z182"/>
    <mergeCell ref="AC178:AK178"/>
    <mergeCell ref="B179:C179"/>
    <mergeCell ref="D179:P179"/>
    <mergeCell ref="B170:C170"/>
    <mergeCell ref="AA170:AB170"/>
    <mergeCell ref="AC170:AF170"/>
    <mergeCell ref="AG170:AK170"/>
    <mergeCell ref="B171:C172"/>
    <mergeCell ref="E171:I171"/>
    <mergeCell ref="J171:N171"/>
    <mergeCell ref="AA171:AB171"/>
    <mergeCell ref="AC171:AF171"/>
    <mergeCell ref="AG171:AK171"/>
    <mergeCell ref="E172:I172"/>
    <mergeCell ref="J172:N172"/>
    <mergeCell ref="AA172:AB172"/>
    <mergeCell ref="AC172:AF172"/>
    <mergeCell ref="AG172:AK172"/>
    <mergeCell ref="W180:AA180"/>
    <mergeCell ref="AC180:AK180"/>
    <mergeCell ref="C181:P181"/>
    <mergeCell ref="AM164:AU164"/>
    <mergeCell ref="R165:W166"/>
    <mergeCell ref="X165:Z165"/>
    <mergeCell ref="AA165:AB166"/>
    <mergeCell ref="AC165:AF166"/>
    <mergeCell ref="AG165:AK166"/>
    <mergeCell ref="AM165:AR166"/>
    <mergeCell ref="AS165:AU165"/>
    <mergeCell ref="AV165:AV166"/>
    <mergeCell ref="B167:C167"/>
    <mergeCell ref="E167:I167"/>
    <mergeCell ref="J167:N167"/>
    <mergeCell ref="AA167:AB167"/>
    <mergeCell ref="AC167:AF167"/>
    <mergeCell ref="AG167:AK167"/>
    <mergeCell ref="E185:I185"/>
    <mergeCell ref="J185:N185"/>
    <mergeCell ref="R185:T185"/>
    <mergeCell ref="U185:W185"/>
    <mergeCell ref="AM185:AO185"/>
    <mergeCell ref="AP185:AR185"/>
    <mergeCell ref="B168:C169"/>
    <mergeCell ref="E168:I168"/>
    <mergeCell ref="J168:N168"/>
    <mergeCell ref="E169:I169"/>
    <mergeCell ref="J169:N169"/>
    <mergeCell ref="AA169:AB169"/>
    <mergeCell ref="AC169:AF169"/>
    <mergeCell ref="AG169:AK169"/>
    <mergeCell ref="E170:I170"/>
    <mergeCell ref="J170:N170"/>
    <mergeCell ref="Q182:Q183"/>
    <mergeCell ref="D174:P174"/>
    <mergeCell ref="AM183:AR184"/>
    <mergeCell ref="W158:AA158"/>
    <mergeCell ref="AC158:AK158"/>
    <mergeCell ref="D159:P159"/>
    <mergeCell ref="W159:AA159"/>
    <mergeCell ref="AC159:AK159"/>
    <mergeCell ref="B160:C160"/>
    <mergeCell ref="D160:P160"/>
    <mergeCell ref="W160:AA160"/>
    <mergeCell ref="AC160:AK160"/>
    <mergeCell ref="B161:C161"/>
    <mergeCell ref="D161:P161"/>
    <mergeCell ref="Q161:Q162"/>
    <mergeCell ref="W161:AA161"/>
    <mergeCell ref="AC161:AK161"/>
    <mergeCell ref="B162:C162"/>
    <mergeCell ref="D162:P162"/>
    <mergeCell ref="W162:AA162"/>
    <mergeCell ref="AC162:AK162"/>
    <mergeCell ref="B158:C158"/>
    <mergeCell ref="D158:P158"/>
    <mergeCell ref="C163:P163"/>
    <mergeCell ref="B164:C166"/>
    <mergeCell ref="D164:D166"/>
    <mergeCell ref="E164:I166"/>
    <mergeCell ref="J164:N166"/>
    <mergeCell ref="O164:O166"/>
    <mergeCell ref="P164:P166"/>
    <mergeCell ref="Q164:Q165"/>
    <mergeCell ref="R164:Z164"/>
    <mergeCell ref="AA164:AK164"/>
    <mergeCell ref="AG153:AK153"/>
    <mergeCell ref="C145:P145"/>
    <mergeCell ref="Q146:Q147"/>
    <mergeCell ref="R135:AK135"/>
    <mergeCell ref="D136:P136"/>
    <mergeCell ref="D137:P137"/>
    <mergeCell ref="Q140:Q144"/>
    <mergeCell ref="W140:AA140"/>
    <mergeCell ref="AC140:AK140"/>
    <mergeCell ref="W144:AA144"/>
    <mergeCell ref="AC144:AK144"/>
    <mergeCell ref="J152:N152"/>
    <mergeCell ref="AA150:AB150"/>
    <mergeCell ref="AC150:AF150"/>
    <mergeCell ref="AG150:AK150"/>
    <mergeCell ref="AC141:AK141"/>
    <mergeCell ref="W142:AA142"/>
    <mergeCell ref="AC142:AK142"/>
    <mergeCell ref="W143:AA143"/>
    <mergeCell ref="AC143:AK143"/>
    <mergeCell ref="D143:P144"/>
    <mergeCell ref="B140:C141"/>
    <mergeCell ref="D135:P135"/>
    <mergeCell ref="B152:C154"/>
    <mergeCell ref="E152:I152"/>
    <mergeCell ref="E153:I153"/>
    <mergeCell ref="J153:N153"/>
    <mergeCell ref="AC151:AF151"/>
    <mergeCell ref="AG151:AK151"/>
    <mergeCell ref="AC154:AF154"/>
    <mergeCell ref="E133:I133"/>
    <mergeCell ref="J133:N133"/>
    <mergeCell ref="E129:I129"/>
    <mergeCell ref="J129:N129"/>
    <mergeCell ref="B127:C132"/>
    <mergeCell ref="D142:P142"/>
    <mergeCell ref="B142:C142"/>
    <mergeCell ref="B143:C144"/>
    <mergeCell ref="AA133:AB133"/>
    <mergeCell ref="AC133:AF133"/>
    <mergeCell ref="AG133:AK133"/>
    <mergeCell ref="O146:O148"/>
    <mergeCell ref="B133:C133"/>
    <mergeCell ref="R132:T132"/>
    <mergeCell ref="U132:W132"/>
    <mergeCell ref="AG124:AK124"/>
    <mergeCell ref="B136:C136"/>
    <mergeCell ref="B137:C137"/>
    <mergeCell ref="D146:D148"/>
    <mergeCell ref="E146:I148"/>
    <mergeCell ref="J146:N148"/>
    <mergeCell ref="B125:C126"/>
    <mergeCell ref="AA125:AB125"/>
    <mergeCell ref="AC125:AF125"/>
    <mergeCell ref="AG125:AK125"/>
    <mergeCell ref="R126:T126"/>
    <mergeCell ref="U126:W126"/>
    <mergeCell ref="P146:P148"/>
    <mergeCell ref="AM132:AO132"/>
    <mergeCell ref="AP132:AR132"/>
    <mergeCell ref="E127:I127"/>
    <mergeCell ref="J127:N127"/>
    <mergeCell ref="E128:I128"/>
    <mergeCell ref="J128:N128"/>
    <mergeCell ref="E130:I130"/>
    <mergeCell ref="J130:N130"/>
    <mergeCell ref="E132:I132"/>
    <mergeCell ref="J132:N132"/>
    <mergeCell ref="AA128:AB128"/>
    <mergeCell ref="AC128:AF128"/>
    <mergeCell ref="AG128:AK128"/>
    <mergeCell ref="AA129:AB129"/>
    <mergeCell ref="AC129:AF129"/>
    <mergeCell ref="AG129:AK129"/>
    <mergeCell ref="U131:W131"/>
    <mergeCell ref="R127:T127"/>
    <mergeCell ref="U127:W127"/>
    <mergeCell ref="AM127:AO127"/>
    <mergeCell ref="AP127:AR127"/>
    <mergeCell ref="AM126:AO126"/>
    <mergeCell ref="AP126:AR126"/>
    <mergeCell ref="B123:C124"/>
    <mergeCell ref="AA123:AB123"/>
    <mergeCell ref="AC123:AF123"/>
    <mergeCell ref="AG123:AK123"/>
    <mergeCell ref="AA124:AB124"/>
    <mergeCell ref="AC124:AF124"/>
    <mergeCell ref="E121:I121"/>
    <mergeCell ref="J121:N121"/>
    <mergeCell ref="E124:I124"/>
    <mergeCell ref="J124:N124"/>
    <mergeCell ref="E125:I125"/>
    <mergeCell ref="J125:N125"/>
    <mergeCell ref="E126:I126"/>
    <mergeCell ref="J126:N126"/>
    <mergeCell ref="AG122:AK122"/>
    <mergeCell ref="AV116:AV117"/>
    <mergeCell ref="B118:C118"/>
    <mergeCell ref="AA118:AB118"/>
    <mergeCell ref="AC118:AF118"/>
    <mergeCell ref="AG118:AK118"/>
    <mergeCell ref="E122:I122"/>
    <mergeCell ref="J122:N122"/>
    <mergeCell ref="E123:I123"/>
    <mergeCell ref="J123:N123"/>
    <mergeCell ref="B119:C122"/>
    <mergeCell ref="AA119:AB119"/>
    <mergeCell ref="AC119:AF119"/>
    <mergeCell ref="AG119:AK119"/>
    <mergeCell ref="AA120:AB120"/>
    <mergeCell ref="AC120:AF120"/>
    <mergeCell ref="AG120:AK120"/>
    <mergeCell ref="AM121:AO121"/>
    <mergeCell ref="AP121:AR121"/>
    <mergeCell ref="E115:I117"/>
    <mergeCell ref="J115:N117"/>
    <mergeCell ref="O115:O117"/>
    <mergeCell ref="E118:I118"/>
    <mergeCell ref="J118:N118"/>
    <mergeCell ref="E119:I119"/>
    <mergeCell ref="J119:N119"/>
    <mergeCell ref="E120:I120"/>
    <mergeCell ref="J120:N120"/>
    <mergeCell ref="AA122:AB122"/>
    <mergeCell ref="AC122:AF122"/>
    <mergeCell ref="C114:P114"/>
    <mergeCell ref="B115:C117"/>
    <mergeCell ref="D115:D117"/>
    <mergeCell ref="P115:P117"/>
    <mergeCell ref="Q115:Q116"/>
    <mergeCell ref="R115:Z115"/>
    <mergeCell ref="AA115:AK115"/>
    <mergeCell ref="AM115:AU115"/>
    <mergeCell ref="R116:W117"/>
    <mergeCell ref="X116:Z116"/>
    <mergeCell ref="AA116:AB117"/>
    <mergeCell ref="AC116:AF117"/>
    <mergeCell ref="AG116:AK117"/>
    <mergeCell ref="AM116:AR117"/>
    <mergeCell ref="AS116:AU116"/>
    <mergeCell ref="R107:AK107"/>
    <mergeCell ref="B108:C108"/>
    <mergeCell ref="D108:P108"/>
    <mergeCell ref="R108:V113"/>
    <mergeCell ref="W108:AA108"/>
    <mergeCell ref="AC108:AK108"/>
    <mergeCell ref="B109:C109"/>
    <mergeCell ref="D109:P109"/>
    <mergeCell ref="W109:AA109"/>
    <mergeCell ref="AC109:AK109"/>
    <mergeCell ref="D110:P110"/>
    <mergeCell ref="W110:AA110"/>
    <mergeCell ref="AC110:AK110"/>
    <mergeCell ref="B111:C111"/>
    <mergeCell ref="D111:P111"/>
    <mergeCell ref="W111:AA111"/>
    <mergeCell ref="AC111:AK111"/>
    <mergeCell ref="B112:C112"/>
    <mergeCell ref="D112:P112"/>
    <mergeCell ref="Q112:Q113"/>
    <mergeCell ref="W112:AA112"/>
    <mergeCell ref="AC112:AK112"/>
    <mergeCell ref="B113:C113"/>
    <mergeCell ref="D113:P113"/>
    <mergeCell ref="W113:AA113"/>
    <mergeCell ref="AC113:AK113"/>
    <mergeCell ref="E105:I105"/>
    <mergeCell ref="B107:C107"/>
    <mergeCell ref="J96:N96"/>
    <mergeCell ref="E97:I97"/>
    <mergeCell ref="J97:N97"/>
    <mergeCell ref="E98:I98"/>
    <mergeCell ref="J98:N98"/>
    <mergeCell ref="E99:I99"/>
    <mergeCell ref="E100:I100"/>
    <mergeCell ref="E101:I101"/>
    <mergeCell ref="E102:I102"/>
    <mergeCell ref="E103:I103"/>
    <mergeCell ref="E104:I104"/>
    <mergeCell ref="B101:C105"/>
    <mergeCell ref="D107:P107"/>
    <mergeCell ref="R89:T89"/>
    <mergeCell ref="U89:W89"/>
    <mergeCell ref="R91:T91"/>
    <mergeCell ref="AA94:AB94"/>
    <mergeCell ref="AC94:AF94"/>
    <mergeCell ref="AG94:AK94"/>
    <mergeCell ref="R95:T95"/>
    <mergeCell ref="U95:W95"/>
    <mergeCell ref="AA95:AB95"/>
    <mergeCell ref="E79:I79"/>
    <mergeCell ref="J79:N79"/>
    <mergeCell ref="E80:I80"/>
    <mergeCell ref="J80:N80"/>
    <mergeCell ref="E92:I92"/>
    <mergeCell ref="J92:N92"/>
    <mergeCell ref="E93:I93"/>
    <mergeCell ref="J93:N93"/>
    <mergeCell ref="E91:I91"/>
    <mergeCell ref="J91:N91"/>
    <mergeCell ref="E94:I94"/>
    <mergeCell ref="J94:N94"/>
    <mergeCell ref="E95:I95"/>
    <mergeCell ref="J95:N95"/>
    <mergeCell ref="E81:I81"/>
    <mergeCell ref="J81:N81"/>
    <mergeCell ref="E82:I82"/>
    <mergeCell ref="E89:I89"/>
    <mergeCell ref="J89:N89"/>
    <mergeCell ref="E90:I90"/>
    <mergeCell ref="J90:N90"/>
    <mergeCell ref="AC89:AF89"/>
    <mergeCell ref="AG89:AK89"/>
    <mergeCell ref="B96:C100"/>
    <mergeCell ref="AA96:AB96"/>
    <mergeCell ref="AC96:AF96"/>
    <mergeCell ref="AG96:AK96"/>
    <mergeCell ref="R97:T97"/>
    <mergeCell ref="U97:W97"/>
    <mergeCell ref="AA97:AB97"/>
    <mergeCell ref="AC97:AF97"/>
    <mergeCell ref="AG97:AK97"/>
    <mergeCell ref="AG88:AK88"/>
    <mergeCell ref="B91:C95"/>
    <mergeCell ref="AG91:AK91"/>
    <mergeCell ref="R92:T92"/>
    <mergeCell ref="U92:W92"/>
    <mergeCell ref="AA92:AB92"/>
    <mergeCell ref="AC92:AF92"/>
    <mergeCell ref="AG92:AK92"/>
    <mergeCell ref="E96:I96"/>
    <mergeCell ref="AC99:AF99"/>
    <mergeCell ref="AG99:AK99"/>
    <mergeCell ref="R100:T100"/>
    <mergeCell ref="U100:W100"/>
    <mergeCell ref="AA100:AB100"/>
    <mergeCell ref="AC100:AF100"/>
    <mergeCell ref="AG100:AK100"/>
    <mergeCell ref="B89:C90"/>
    <mergeCell ref="AA89:AB89"/>
    <mergeCell ref="B81:C88"/>
    <mergeCell ref="AA81:AB81"/>
    <mergeCell ref="AC81:AF81"/>
    <mergeCell ref="AG81:AK81"/>
    <mergeCell ref="AM100:AO100"/>
    <mergeCell ref="AP100:AR100"/>
    <mergeCell ref="R90:T90"/>
    <mergeCell ref="U90:W90"/>
    <mergeCell ref="AA90:AB90"/>
    <mergeCell ref="AC90:AF90"/>
    <mergeCell ref="AG90:AK90"/>
    <mergeCell ref="AM90:AO90"/>
    <mergeCell ref="AP90:AR90"/>
    <mergeCell ref="AC95:AF95"/>
    <mergeCell ref="AG95:AK95"/>
    <mergeCell ref="AM95:AO95"/>
    <mergeCell ref="AP95:AR95"/>
    <mergeCell ref="R93:T93"/>
    <mergeCell ref="U93:W93"/>
    <mergeCell ref="AM93:AO93"/>
    <mergeCell ref="AP93:AR93"/>
    <mergeCell ref="AA91:AB91"/>
    <mergeCell ref="AC91:AF91"/>
    <mergeCell ref="AP91:AR91"/>
    <mergeCell ref="AM94:AO94"/>
    <mergeCell ref="AP94:AR94"/>
    <mergeCell ref="AM96:AO96"/>
    <mergeCell ref="U98:W98"/>
    <mergeCell ref="R99:T99"/>
    <mergeCell ref="AM82:AO82"/>
    <mergeCell ref="AP82:AR82"/>
    <mergeCell ref="AA83:AB83"/>
    <mergeCell ref="AC83:AF83"/>
    <mergeCell ref="AG83:AK83"/>
    <mergeCell ref="AA87:AB87"/>
    <mergeCell ref="AC87:AF87"/>
    <mergeCell ref="AG87:AK87"/>
    <mergeCell ref="R88:T88"/>
    <mergeCell ref="U88:W88"/>
    <mergeCell ref="AA88:AB88"/>
    <mergeCell ref="AC88:AF88"/>
    <mergeCell ref="AM88:AO88"/>
    <mergeCell ref="AP88:AR88"/>
    <mergeCell ref="U86:W86"/>
    <mergeCell ref="R87:T87"/>
    <mergeCell ref="AP86:AR86"/>
    <mergeCell ref="AM87:AO87"/>
    <mergeCell ref="AP87:AR87"/>
    <mergeCell ref="U87:W87"/>
    <mergeCell ref="J82:N82"/>
    <mergeCell ref="E83:I83"/>
    <mergeCell ref="J83:N83"/>
    <mergeCell ref="E87:I87"/>
    <mergeCell ref="E88:I88"/>
    <mergeCell ref="B74:C80"/>
    <mergeCell ref="AA74:AB74"/>
    <mergeCell ref="AC74:AF74"/>
    <mergeCell ref="AG74:AK74"/>
    <mergeCell ref="R75:T75"/>
    <mergeCell ref="U75:W75"/>
    <mergeCell ref="AA75:AB75"/>
    <mergeCell ref="AC75:AF75"/>
    <mergeCell ref="AG75:AK75"/>
    <mergeCell ref="AM75:AO75"/>
    <mergeCell ref="AP75:AR75"/>
    <mergeCell ref="AA76:AB76"/>
    <mergeCell ref="AC76:AF76"/>
    <mergeCell ref="AG76:AK76"/>
    <mergeCell ref="AA79:AB79"/>
    <mergeCell ref="AC79:AF79"/>
    <mergeCell ref="AG79:AK79"/>
    <mergeCell ref="R80:T80"/>
    <mergeCell ref="U80:W80"/>
    <mergeCell ref="AA80:AB80"/>
    <mergeCell ref="AC80:AF80"/>
    <mergeCell ref="AG80:AK80"/>
    <mergeCell ref="AM80:AO80"/>
    <mergeCell ref="AP80:AR80"/>
    <mergeCell ref="E74:I74"/>
    <mergeCell ref="E75:I75"/>
    <mergeCell ref="E76:I76"/>
    <mergeCell ref="J76:N76"/>
    <mergeCell ref="B64:C64"/>
    <mergeCell ref="D64:P64"/>
    <mergeCell ref="R64:V69"/>
    <mergeCell ref="W64:AA66"/>
    <mergeCell ref="AB64:AB66"/>
    <mergeCell ref="AC64:AK66"/>
    <mergeCell ref="B65:C65"/>
    <mergeCell ref="D65:P65"/>
    <mergeCell ref="D66:P66"/>
    <mergeCell ref="B67:C67"/>
    <mergeCell ref="D67:P67"/>
    <mergeCell ref="W67:AA69"/>
    <mergeCell ref="AB67:AB69"/>
    <mergeCell ref="AC67:AK69"/>
    <mergeCell ref="B68:C68"/>
    <mergeCell ref="D63:P63"/>
    <mergeCell ref="AV72:AV73"/>
    <mergeCell ref="E71:I73"/>
    <mergeCell ref="J71:N73"/>
    <mergeCell ref="O71:O73"/>
    <mergeCell ref="Y19:AA21"/>
    <mergeCell ref="Y22:AA22"/>
    <mergeCell ref="R19:X21"/>
    <mergeCell ref="R22:X22"/>
    <mergeCell ref="P19:Q22"/>
    <mergeCell ref="E35:I35"/>
    <mergeCell ref="J35:N35"/>
    <mergeCell ref="E40:I40"/>
    <mergeCell ref="J40:N40"/>
    <mergeCell ref="E41:I41"/>
    <mergeCell ref="J41:N41"/>
    <mergeCell ref="E42:I42"/>
    <mergeCell ref="J42:N42"/>
    <mergeCell ref="E43:I43"/>
    <mergeCell ref="C70:P70"/>
    <mergeCell ref="B71:C73"/>
    <mergeCell ref="D71:D73"/>
    <mergeCell ref="P71:P73"/>
    <mergeCell ref="Q71:Q72"/>
    <mergeCell ref="R71:Z71"/>
    <mergeCell ref="AA71:AK71"/>
    <mergeCell ref="W25:AA25"/>
    <mergeCell ref="AC25:AK25"/>
    <mergeCell ref="W26:AA27"/>
    <mergeCell ref="AB26:AB27"/>
    <mergeCell ref="AC26:AK27"/>
    <mergeCell ref="W28:AA29"/>
    <mergeCell ref="AB28:AB29"/>
    <mergeCell ref="AC48:AF48"/>
    <mergeCell ref="AG48:AK48"/>
    <mergeCell ref="R49:T49"/>
    <mergeCell ref="U49:W49"/>
    <mergeCell ref="AA49:AB49"/>
    <mergeCell ref="AC49:AF49"/>
    <mergeCell ref="AG49:AK49"/>
    <mergeCell ref="AC72:AF73"/>
    <mergeCell ref="AG72:AK73"/>
    <mergeCell ref="E59:I59"/>
    <mergeCell ref="J59:N59"/>
    <mergeCell ref="AA61:AB61"/>
    <mergeCell ref="AC61:AF61"/>
    <mergeCell ref="AG61:AK61"/>
    <mergeCell ref="E50:I50"/>
    <mergeCell ref="J50:N50"/>
    <mergeCell ref="E54:I54"/>
    <mergeCell ref="AA72:AB73"/>
    <mergeCell ref="R72:W73"/>
    <mergeCell ref="X72:Z72"/>
    <mergeCell ref="AA58:AB58"/>
    <mergeCell ref="E56:I56"/>
    <mergeCell ref="J56:N56"/>
    <mergeCell ref="AM239:AN239"/>
    <mergeCell ref="AP239:AQ239"/>
    <mergeCell ref="AM50:AN50"/>
    <mergeCell ref="AP50:AQ50"/>
    <mergeCell ref="R51:S51"/>
    <mergeCell ref="U51:V51"/>
    <mergeCell ref="AA51:AB51"/>
    <mergeCell ref="AC51:AF51"/>
    <mergeCell ref="AG51:AK51"/>
    <mergeCell ref="AM51:AN51"/>
    <mergeCell ref="AP51:AQ51"/>
    <mergeCell ref="AA53:AB53"/>
    <mergeCell ref="AC53:AF53"/>
    <mergeCell ref="AG53:AK53"/>
    <mergeCell ref="AM238:AO238"/>
    <mergeCell ref="AP238:AR238"/>
    <mergeCell ref="AA234:AB234"/>
    <mergeCell ref="AC234:AF234"/>
    <mergeCell ref="AP235:AR235"/>
    <mergeCell ref="R236:S236"/>
    <mergeCell ref="AM233:AN233"/>
    <mergeCell ref="U236:V236"/>
    <mergeCell ref="AA236:AB236"/>
    <mergeCell ref="AC236:AF236"/>
    <mergeCell ref="AG236:AK236"/>
    <mergeCell ref="AM236:AN236"/>
    <mergeCell ref="AP236:AQ236"/>
    <mergeCell ref="AA223:AK223"/>
    <mergeCell ref="AM71:AU71"/>
    <mergeCell ref="AM72:AR73"/>
    <mergeCell ref="AP233:AQ233"/>
    <mergeCell ref="AM229:AN229"/>
    <mergeCell ref="R239:S239"/>
    <mergeCell ref="U239:V239"/>
    <mergeCell ref="AA239:AB239"/>
    <mergeCell ref="AC239:AF239"/>
    <mergeCell ref="AG239:AK239"/>
    <mergeCell ref="E239:I239"/>
    <mergeCell ref="J239:N239"/>
    <mergeCell ref="D68:P68"/>
    <mergeCell ref="Q68:Q69"/>
    <mergeCell ref="B69:C69"/>
    <mergeCell ref="D69:P69"/>
    <mergeCell ref="E60:I60"/>
    <mergeCell ref="J60:N60"/>
    <mergeCell ref="E61:I61"/>
    <mergeCell ref="J61:N61"/>
    <mergeCell ref="B237:C239"/>
    <mergeCell ref="AA237:AB237"/>
    <mergeCell ref="AC237:AF237"/>
    <mergeCell ref="R230:T230"/>
    <mergeCell ref="U230:W230"/>
    <mergeCell ref="AC228:AF228"/>
    <mergeCell ref="AA228:AB228"/>
    <mergeCell ref="U228:V228"/>
    <mergeCell ref="U238:W238"/>
    <mergeCell ref="AA238:AB238"/>
    <mergeCell ref="AC238:AF238"/>
    <mergeCell ref="AG238:AK238"/>
    <mergeCell ref="B234:C236"/>
    <mergeCell ref="J232:N232"/>
    <mergeCell ref="E233:I233"/>
    <mergeCell ref="J233:N233"/>
    <mergeCell ref="R228:S228"/>
    <mergeCell ref="AV224:AV225"/>
    <mergeCell ref="B226:C230"/>
    <mergeCell ref="AA226:AB226"/>
    <mergeCell ref="AC226:AF226"/>
    <mergeCell ref="AG226:AK226"/>
    <mergeCell ref="R227:T227"/>
    <mergeCell ref="U227:W227"/>
    <mergeCell ref="AA227:AB227"/>
    <mergeCell ref="AC227:AF227"/>
    <mergeCell ref="AG227:AK227"/>
    <mergeCell ref="AM227:AO227"/>
    <mergeCell ref="AP227:AR227"/>
    <mergeCell ref="R229:S229"/>
    <mergeCell ref="U229:V229"/>
    <mergeCell ref="AA229:AB229"/>
    <mergeCell ref="B220:C220"/>
    <mergeCell ref="D220:P220"/>
    <mergeCell ref="Q220:Q221"/>
    <mergeCell ref="AA224:AB225"/>
    <mergeCell ref="AC224:AF225"/>
    <mergeCell ref="AG224:AK225"/>
    <mergeCell ref="P223:P225"/>
    <mergeCell ref="Q223:Q224"/>
    <mergeCell ref="AP229:AQ229"/>
    <mergeCell ref="AM230:AO230"/>
    <mergeCell ref="AP230:AR230"/>
    <mergeCell ref="AM228:AN228"/>
    <mergeCell ref="AG228:AK228"/>
    <mergeCell ref="R224:W225"/>
    <mergeCell ref="X224:Z224"/>
    <mergeCell ref="AS224:AU224"/>
    <mergeCell ref="AD19:AD21"/>
    <mergeCell ref="AE19:AE21"/>
    <mergeCell ref="AF19:AF21"/>
    <mergeCell ref="AG19:AG21"/>
    <mergeCell ref="J203:N205"/>
    <mergeCell ref="O203:O205"/>
    <mergeCell ref="AG50:AK50"/>
    <mergeCell ref="AA60:AB60"/>
    <mergeCell ref="D140:P141"/>
    <mergeCell ref="B138:C139"/>
    <mergeCell ref="D138:P139"/>
    <mergeCell ref="B195:C195"/>
    <mergeCell ref="B196:C196"/>
    <mergeCell ref="B197:C197"/>
    <mergeCell ref="J154:N154"/>
    <mergeCell ref="B231:C233"/>
    <mergeCell ref="AA231:AB231"/>
    <mergeCell ref="AC231:AF231"/>
    <mergeCell ref="AG231:AK231"/>
    <mergeCell ref="R232:T232"/>
    <mergeCell ref="U232:W232"/>
    <mergeCell ref="AA232:AB232"/>
    <mergeCell ref="AC232:AF232"/>
    <mergeCell ref="AG232:AK232"/>
    <mergeCell ref="AM232:AO232"/>
    <mergeCell ref="AP232:AR232"/>
    <mergeCell ref="R233:S233"/>
    <mergeCell ref="U233:V233"/>
    <mergeCell ref="AA233:AB233"/>
    <mergeCell ref="AC233:AF233"/>
    <mergeCell ref="AG233:AK233"/>
    <mergeCell ref="P18:T18"/>
    <mergeCell ref="B20:H21"/>
    <mergeCell ref="B215:C215"/>
    <mergeCell ref="R215:AK215"/>
    <mergeCell ref="B216:C216"/>
    <mergeCell ref="D216:P216"/>
    <mergeCell ref="R216:V221"/>
    <mergeCell ref="W216:AA217"/>
    <mergeCell ref="AB216:AB217"/>
    <mergeCell ref="AC216:AK217"/>
    <mergeCell ref="B217:C217"/>
    <mergeCell ref="D217:P217"/>
    <mergeCell ref="D218:P218"/>
    <mergeCell ref="W218:AA219"/>
    <mergeCell ref="AC218:AK218"/>
    <mergeCell ref="B219:C219"/>
    <mergeCell ref="D219:P219"/>
    <mergeCell ref="B48:C53"/>
    <mergeCell ref="E57:I57"/>
    <mergeCell ref="J54:N54"/>
    <mergeCell ref="E55:I55"/>
    <mergeCell ref="J55:N55"/>
    <mergeCell ref="J57:N57"/>
    <mergeCell ref="J58:N58"/>
    <mergeCell ref="E48:I48"/>
    <mergeCell ref="J48:N48"/>
    <mergeCell ref="E49:I49"/>
    <mergeCell ref="J49:N49"/>
    <mergeCell ref="E51:I51"/>
    <mergeCell ref="J51:N51"/>
    <mergeCell ref="E53:I53"/>
    <mergeCell ref="J53:N53"/>
    <mergeCell ref="AG237:AK237"/>
    <mergeCell ref="U11:AB11"/>
    <mergeCell ref="P12:T12"/>
    <mergeCell ref="E58:I58"/>
    <mergeCell ref="AC28:AK29"/>
    <mergeCell ref="AA32:AK32"/>
    <mergeCell ref="AC35:AF35"/>
    <mergeCell ref="AG35:AK35"/>
    <mergeCell ref="AC30:AK30"/>
    <mergeCell ref="AG39:AK39"/>
    <mergeCell ref="AA44:AB44"/>
    <mergeCell ref="AC44:AF44"/>
    <mergeCell ref="AG44:AK44"/>
    <mergeCell ref="AA45:AB45"/>
    <mergeCell ref="AC45:AF45"/>
    <mergeCell ref="AG45:AK45"/>
    <mergeCell ref="AC43:AF43"/>
    <mergeCell ref="AG43:AK43"/>
    <mergeCell ref="AB19:AB21"/>
    <mergeCell ref="R24:AK24"/>
    <mergeCell ref="R25:V30"/>
    <mergeCell ref="W30:AA30"/>
    <mergeCell ref="R50:S50"/>
    <mergeCell ref="U50:V50"/>
    <mergeCell ref="AA50:AB50"/>
    <mergeCell ref="AC50:AF50"/>
    <mergeCell ref="AC19:AC21"/>
    <mergeCell ref="D28:P28"/>
    <mergeCell ref="D25:P25"/>
    <mergeCell ref="D26:P26"/>
    <mergeCell ref="J36:N36"/>
    <mergeCell ref="D24:P24"/>
    <mergeCell ref="AG213:AK213"/>
    <mergeCell ref="E234:I234"/>
    <mergeCell ref="J234:N234"/>
    <mergeCell ref="E235:I235"/>
    <mergeCell ref="J235:N235"/>
    <mergeCell ref="E223:I225"/>
    <mergeCell ref="J223:N225"/>
    <mergeCell ref="O223:O225"/>
    <mergeCell ref="E226:I226"/>
    <mergeCell ref="J226:N226"/>
    <mergeCell ref="E227:I227"/>
    <mergeCell ref="J227:N227"/>
    <mergeCell ref="E228:I228"/>
    <mergeCell ref="J228:N228"/>
    <mergeCell ref="E229:I229"/>
    <mergeCell ref="J229:N229"/>
    <mergeCell ref="E230:I230"/>
    <mergeCell ref="J230:N230"/>
    <mergeCell ref="AC219:AK219"/>
    <mergeCell ref="C222:P222"/>
    <mergeCell ref="B223:C225"/>
    <mergeCell ref="D223:D225"/>
    <mergeCell ref="AC220:AK220"/>
    <mergeCell ref="B221:C221"/>
    <mergeCell ref="D221:P221"/>
    <mergeCell ref="W221:AA221"/>
    <mergeCell ref="AC221:AK221"/>
    <mergeCell ref="AC229:AF229"/>
    <mergeCell ref="AG229:AK229"/>
    <mergeCell ref="O8:O9"/>
    <mergeCell ref="B8:D18"/>
    <mergeCell ref="J236:N236"/>
    <mergeCell ref="E231:I231"/>
    <mergeCell ref="J231:N231"/>
    <mergeCell ref="E232:I232"/>
    <mergeCell ref="W220:AA220"/>
    <mergeCell ref="R235:T235"/>
    <mergeCell ref="E236:I236"/>
    <mergeCell ref="D215:P215"/>
    <mergeCell ref="AA213:AB213"/>
    <mergeCell ref="U12:AB12"/>
    <mergeCell ref="P13:T13"/>
    <mergeCell ref="U13:AB13"/>
    <mergeCell ref="F10:F15"/>
    <mergeCell ref="F17:F18"/>
    <mergeCell ref="AA206:AB206"/>
    <mergeCell ref="E10:E18"/>
    <mergeCell ref="U18:AB18"/>
    <mergeCell ref="AA151:AB151"/>
    <mergeCell ref="R196:V201"/>
    <mergeCell ref="AA154:AB154"/>
    <mergeCell ref="R156:AK156"/>
    <mergeCell ref="R157:V162"/>
    <mergeCell ref="D27:P27"/>
    <mergeCell ref="J46:N46"/>
    <mergeCell ref="E47:I47"/>
    <mergeCell ref="J47:N47"/>
    <mergeCell ref="J43:N43"/>
    <mergeCell ref="E46:I46"/>
    <mergeCell ref="D29:P29"/>
    <mergeCell ref="D30:P30"/>
    <mergeCell ref="C1:P1"/>
    <mergeCell ref="AP55:AR55"/>
    <mergeCell ref="AC57:AF57"/>
    <mergeCell ref="AG57:AK57"/>
    <mergeCell ref="AM55:AO55"/>
    <mergeCell ref="AH19:AH21"/>
    <mergeCell ref="AI19:AI21"/>
    <mergeCell ref="AJ19:AJ21"/>
    <mergeCell ref="AK19:AK21"/>
    <mergeCell ref="P17:T17"/>
    <mergeCell ref="U17:AB17"/>
    <mergeCell ref="N8:N9"/>
    <mergeCell ref="P10:T10"/>
    <mergeCell ref="U10:AB10"/>
    <mergeCell ref="P11:T11"/>
    <mergeCell ref="A1:A207"/>
    <mergeCell ref="C31:P31"/>
    <mergeCell ref="Q29:Q30"/>
    <mergeCell ref="P32:P34"/>
    <mergeCell ref="R33:W34"/>
    <mergeCell ref="R32:Z32"/>
    <mergeCell ref="U16:AB16"/>
    <mergeCell ref="U14:AB14"/>
    <mergeCell ref="U15:AB15"/>
    <mergeCell ref="AC8:AK8"/>
    <mergeCell ref="U8:AB9"/>
    <mergeCell ref="P8:T9"/>
    <mergeCell ref="P16:T16"/>
    <mergeCell ref="P14:T14"/>
    <mergeCell ref="P15:T15"/>
    <mergeCell ref="AA35:AB35"/>
    <mergeCell ref="E154:I154"/>
    <mergeCell ref="AP60:AQ60"/>
    <mergeCell ref="AA130:AB130"/>
    <mergeCell ref="AC130:AF130"/>
    <mergeCell ref="AG130:AK130"/>
    <mergeCell ref="AM131:AO131"/>
    <mergeCell ref="AP131:AR131"/>
    <mergeCell ref="AC55:AF55"/>
    <mergeCell ref="AV33:AV34"/>
    <mergeCell ref="AM32:AU32"/>
    <mergeCell ref="AS33:AU33"/>
    <mergeCell ref="R55:T55"/>
    <mergeCell ref="U55:W55"/>
    <mergeCell ref="AC40:AF40"/>
    <mergeCell ref="AG40:AK40"/>
    <mergeCell ref="AA55:AB55"/>
    <mergeCell ref="AG47:AK47"/>
    <mergeCell ref="AA57:AB57"/>
    <mergeCell ref="AC42:AF42"/>
    <mergeCell ref="AG42:AK42"/>
    <mergeCell ref="AS72:AU72"/>
    <mergeCell ref="R63:AK63"/>
    <mergeCell ref="AM92:AO92"/>
    <mergeCell ref="AP92:AR92"/>
    <mergeCell ref="AA93:AB93"/>
    <mergeCell ref="AC93:AF93"/>
    <mergeCell ref="AG93:AK93"/>
    <mergeCell ref="AM97:AO97"/>
    <mergeCell ref="AP97:AR97"/>
    <mergeCell ref="AA98:AB98"/>
    <mergeCell ref="AC98:AF98"/>
    <mergeCell ref="AG98:AK98"/>
    <mergeCell ref="AA99:AB99"/>
    <mergeCell ref="AM33:AR34"/>
    <mergeCell ref="AM146:AU146"/>
    <mergeCell ref="R147:W148"/>
    <mergeCell ref="X147:Z147"/>
    <mergeCell ref="AA147:AB148"/>
    <mergeCell ref="AC147:AF148"/>
    <mergeCell ref="AG147:AK148"/>
    <mergeCell ref="AM147:AR148"/>
    <mergeCell ref="AS147:AU147"/>
    <mergeCell ref="AA36:AB36"/>
    <mergeCell ref="AC36:AF36"/>
    <mergeCell ref="AG36:AK36"/>
    <mergeCell ref="AA37:AB37"/>
    <mergeCell ref="AC37:AF37"/>
    <mergeCell ref="AG37:AK37"/>
    <mergeCell ref="AA38:AB38"/>
    <mergeCell ref="AC38:AF38"/>
    <mergeCell ref="AG38:AK38"/>
    <mergeCell ref="AA39:AB39"/>
    <mergeCell ref="AC39:AF39"/>
    <mergeCell ref="AA59:AB59"/>
    <mergeCell ref="AM60:AN60"/>
    <mergeCell ref="R136:V144"/>
    <mergeCell ref="W136:AA136"/>
    <mergeCell ref="W137:AA137"/>
    <mergeCell ref="W138:AA138"/>
    <mergeCell ref="W139:AA139"/>
    <mergeCell ref="AC136:AK136"/>
    <mergeCell ref="AC137:AK137"/>
    <mergeCell ref="AC138:AK138"/>
    <mergeCell ref="AC139:AK139"/>
    <mergeCell ref="W141:AA141"/>
    <mergeCell ref="AV147:AV148"/>
    <mergeCell ref="AM203:AU203"/>
    <mergeCell ref="R204:W205"/>
    <mergeCell ref="X204:Z204"/>
    <mergeCell ref="AA204:AB205"/>
    <mergeCell ref="AC204:AF205"/>
    <mergeCell ref="AG204:AK205"/>
    <mergeCell ref="AM204:AR205"/>
    <mergeCell ref="AS204:AU204"/>
    <mergeCell ref="AV204:AV205"/>
    <mergeCell ref="AG154:AK154"/>
    <mergeCell ref="AA146:AK146"/>
    <mergeCell ref="R195:AK195"/>
    <mergeCell ref="R189:S189"/>
    <mergeCell ref="U189:V189"/>
    <mergeCell ref="R190:S190"/>
    <mergeCell ref="U190:V190"/>
    <mergeCell ref="R192:T192"/>
    <mergeCell ref="U192:W192"/>
    <mergeCell ref="AC157:AK157"/>
    <mergeCell ref="R146:Z146"/>
    <mergeCell ref="AA168:AK168"/>
    <mergeCell ref="AA185:AK185"/>
    <mergeCell ref="AA187:AK187"/>
    <mergeCell ref="AA188:AK188"/>
    <mergeCell ref="AA189:AK189"/>
    <mergeCell ref="AA190:AK190"/>
    <mergeCell ref="AA191:AK191"/>
    <mergeCell ref="AA192:AK192"/>
    <mergeCell ref="AA193:AK193"/>
    <mergeCell ref="AA153:AB153"/>
    <mergeCell ref="AC153:AF153"/>
    <mergeCell ref="E37:I37"/>
    <mergeCell ref="J37:N37"/>
    <mergeCell ref="E38:I38"/>
    <mergeCell ref="J38:N38"/>
    <mergeCell ref="E39:I39"/>
    <mergeCell ref="J39:N39"/>
    <mergeCell ref="B35:C45"/>
    <mergeCell ref="E44:I44"/>
    <mergeCell ref="J44:N44"/>
    <mergeCell ref="E45:I45"/>
    <mergeCell ref="J45:N45"/>
    <mergeCell ref="R37:S37"/>
    <mergeCell ref="U37:V37"/>
    <mergeCell ref="R42:T42"/>
    <mergeCell ref="U42:W42"/>
    <mergeCell ref="B19:O19"/>
    <mergeCell ref="B24:C24"/>
    <mergeCell ref="B25:C25"/>
    <mergeCell ref="B26:C26"/>
    <mergeCell ref="B28:C28"/>
    <mergeCell ref="B29:C29"/>
    <mergeCell ref="B30:C30"/>
    <mergeCell ref="B32:C34"/>
    <mergeCell ref="B46:C47"/>
    <mergeCell ref="D32:D34"/>
    <mergeCell ref="I22:O22"/>
    <mergeCell ref="I20:O21"/>
    <mergeCell ref="B22:H22"/>
    <mergeCell ref="B135:C135"/>
    <mergeCell ref="B57:C61"/>
    <mergeCell ref="B54:C56"/>
    <mergeCell ref="X33:Z33"/>
    <mergeCell ref="Q32:Q33"/>
    <mergeCell ref="AA33:AB34"/>
    <mergeCell ref="AC33:AF34"/>
    <mergeCell ref="AG33:AK34"/>
    <mergeCell ref="AC58:AF58"/>
    <mergeCell ref="AG58:AK58"/>
    <mergeCell ref="AC59:AF59"/>
    <mergeCell ref="AG59:AK59"/>
    <mergeCell ref="AC60:AF60"/>
    <mergeCell ref="AG60:AK60"/>
    <mergeCell ref="R60:S60"/>
    <mergeCell ref="U60:V60"/>
    <mergeCell ref="E32:I34"/>
    <mergeCell ref="J32:N34"/>
    <mergeCell ref="O32:O34"/>
    <mergeCell ref="B63:C63"/>
    <mergeCell ref="J101:N105"/>
    <mergeCell ref="J99:N100"/>
    <mergeCell ref="R74:T74"/>
    <mergeCell ref="U74:W74"/>
    <mergeCell ref="R76:T76"/>
    <mergeCell ref="U76:W76"/>
    <mergeCell ref="R77:T77"/>
    <mergeCell ref="E208:I208"/>
    <mergeCell ref="J208:N208"/>
    <mergeCell ref="AA208:AB208"/>
    <mergeCell ref="AC208:AF208"/>
    <mergeCell ref="AG208:AK208"/>
    <mergeCell ref="D196:P196"/>
    <mergeCell ref="D197:P197"/>
    <mergeCell ref="D198:P198"/>
    <mergeCell ref="D199:P199"/>
    <mergeCell ref="D200:P200"/>
    <mergeCell ref="Q200:Q201"/>
    <mergeCell ref="D201:P201"/>
    <mergeCell ref="D203:D205"/>
    <mergeCell ref="E203:I205"/>
    <mergeCell ref="B201:C201"/>
    <mergeCell ref="B146:C148"/>
    <mergeCell ref="B199:C199"/>
    <mergeCell ref="W196:AA196"/>
    <mergeCell ref="B156:C156"/>
    <mergeCell ref="B157:C157"/>
    <mergeCell ref="D157:P157"/>
    <mergeCell ref="B149:C151"/>
    <mergeCell ref="E149:I149"/>
    <mergeCell ref="J149:N149"/>
    <mergeCell ref="E150:I150"/>
    <mergeCell ref="J150:N150"/>
    <mergeCell ref="E151:I151"/>
    <mergeCell ref="J151:N151"/>
    <mergeCell ref="D156:P156"/>
    <mergeCell ref="D195:P195"/>
    <mergeCell ref="W157:AA157"/>
    <mergeCell ref="AC206:AF206"/>
    <mergeCell ref="AM37:AN37"/>
    <mergeCell ref="AP37:AQ37"/>
    <mergeCell ref="AM42:AO42"/>
    <mergeCell ref="AP42:AR42"/>
    <mergeCell ref="AM44:AN44"/>
    <mergeCell ref="AP44:AQ44"/>
    <mergeCell ref="AM45:AN45"/>
    <mergeCell ref="AP45:AQ45"/>
    <mergeCell ref="AM52:AN52"/>
    <mergeCell ref="AP52:AQ52"/>
    <mergeCell ref="AM53:AN53"/>
    <mergeCell ref="AP53:AQ53"/>
    <mergeCell ref="AM57:AN57"/>
    <mergeCell ref="AP57:AQ57"/>
    <mergeCell ref="AA52:AB52"/>
    <mergeCell ref="AC52:AF52"/>
    <mergeCell ref="AG52:AK52"/>
    <mergeCell ref="AA40:AB40"/>
    <mergeCell ref="AA41:AB41"/>
    <mergeCell ref="AA42:AB42"/>
    <mergeCell ref="AA46:AB46"/>
    <mergeCell ref="AA47:AB47"/>
    <mergeCell ref="AC41:AF41"/>
    <mergeCell ref="AG41:AK41"/>
    <mergeCell ref="AC46:AF46"/>
    <mergeCell ref="AG46:AK46"/>
    <mergeCell ref="AC47:AF47"/>
    <mergeCell ref="AG55:AK55"/>
    <mergeCell ref="AM49:AO49"/>
    <mergeCell ref="AP49:AR49"/>
    <mergeCell ref="AA43:AB43"/>
    <mergeCell ref="AA48:AB48"/>
    <mergeCell ref="AP253:AR253"/>
    <mergeCell ref="AM256:AO256"/>
    <mergeCell ref="AP256:AR256"/>
    <mergeCell ref="AM263:AN263"/>
    <mergeCell ref="AP263:AQ263"/>
    <mergeCell ref="AM190:AN190"/>
    <mergeCell ref="AP190:AQ190"/>
    <mergeCell ref="AM192:AO192"/>
    <mergeCell ref="AP192:AR192"/>
    <mergeCell ref="AP228:AQ228"/>
    <mergeCell ref="AA212:AB212"/>
    <mergeCell ref="AC212:AF212"/>
    <mergeCell ref="AG212:AK212"/>
    <mergeCell ref="AG234:AK234"/>
    <mergeCell ref="AA235:AB235"/>
    <mergeCell ref="AC235:AF235"/>
    <mergeCell ref="AG235:AK235"/>
    <mergeCell ref="AM235:AO235"/>
    <mergeCell ref="AM224:AR225"/>
    <mergeCell ref="AM223:AU223"/>
    <mergeCell ref="AM191:AO191"/>
    <mergeCell ref="AP191:AR191"/>
    <mergeCell ref="AM257:AO257"/>
    <mergeCell ref="AP257:AR257"/>
    <mergeCell ref="AA230:AK230"/>
    <mergeCell ref="AC196:AK196"/>
    <mergeCell ref="W197:AA197"/>
    <mergeCell ref="AC197:AK197"/>
    <mergeCell ref="W198:AA198"/>
    <mergeCell ref="AC198:AK198"/>
    <mergeCell ref="W199:AA200"/>
    <mergeCell ref="AC199:AK199"/>
    <mergeCell ref="AP77:AR77"/>
    <mergeCell ref="AM78:AO78"/>
    <mergeCell ref="AP78:AR78"/>
    <mergeCell ref="AM79:AO79"/>
    <mergeCell ref="AP79:AR79"/>
    <mergeCell ref="AM81:AO81"/>
    <mergeCell ref="AP81:AR81"/>
    <mergeCell ref="AM83:AO83"/>
    <mergeCell ref="AP83:AR83"/>
    <mergeCell ref="AM84:AO84"/>
    <mergeCell ref="AP84:AR84"/>
    <mergeCell ref="AM85:AO85"/>
    <mergeCell ref="AP85:AR85"/>
    <mergeCell ref="U77:W77"/>
    <mergeCell ref="R78:T78"/>
    <mergeCell ref="U78:W78"/>
    <mergeCell ref="R79:T79"/>
    <mergeCell ref="U79:W79"/>
    <mergeCell ref="R81:T81"/>
    <mergeCell ref="U81:W81"/>
    <mergeCell ref="R83:T83"/>
    <mergeCell ref="U83:W83"/>
    <mergeCell ref="R84:T84"/>
    <mergeCell ref="U84:W84"/>
    <mergeCell ref="R85:T85"/>
    <mergeCell ref="U85:W85"/>
    <mergeCell ref="AG85:AK85"/>
    <mergeCell ref="R82:T82"/>
    <mergeCell ref="U82:W82"/>
    <mergeCell ref="AA82:AB82"/>
    <mergeCell ref="AC82:AF82"/>
    <mergeCell ref="AG82:AK82"/>
    <mergeCell ref="AP149:AR149"/>
    <mergeCell ref="AM152:AO152"/>
    <mergeCell ref="AP152:AR152"/>
    <mergeCell ref="R209:T209"/>
    <mergeCell ref="U209:W209"/>
    <mergeCell ref="AM209:AO209"/>
    <mergeCell ref="AP209:AR209"/>
    <mergeCell ref="R54:T54"/>
    <mergeCell ref="U54:W54"/>
    <mergeCell ref="AM54:AO54"/>
    <mergeCell ref="AP54:AR54"/>
    <mergeCell ref="R168:T168"/>
    <mergeCell ref="U168:W168"/>
    <mergeCell ref="AM168:AO168"/>
    <mergeCell ref="AP168:AR168"/>
    <mergeCell ref="AP96:AR96"/>
    <mergeCell ref="AM98:AO98"/>
    <mergeCell ref="AP98:AR98"/>
    <mergeCell ref="AM99:AO99"/>
    <mergeCell ref="AP99:AR99"/>
    <mergeCell ref="AA77:AB77"/>
    <mergeCell ref="AC77:AF77"/>
    <mergeCell ref="AG77:AK77"/>
    <mergeCell ref="AA78:AB78"/>
    <mergeCell ref="AM74:AO74"/>
    <mergeCell ref="AP101:AR101"/>
    <mergeCell ref="AM102:AO102"/>
    <mergeCell ref="AP102:AR102"/>
    <mergeCell ref="AP74:AR74"/>
    <mergeCell ref="AM76:AO76"/>
    <mergeCell ref="AP76:AR76"/>
    <mergeCell ref="AM77:AO77"/>
    <mergeCell ref="E8:M9"/>
    <mergeCell ref="H10:M10"/>
    <mergeCell ref="H11:M11"/>
    <mergeCell ref="H12:M12"/>
    <mergeCell ref="H13:M13"/>
    <mergeCell ref="H14:M14"/>
    <mergeCell ref="H15:M15"/>
    <mergeCell ref="H16:M16"/>
    <mergeCell ref="B271:C271"/>
    <mergeCell ref="B272:C272"/>
    <mergeCell ref="E36:I36"/>
    <mergeCell ref="R253:T253"/>
    <mergeCell ref="U253:W253"/>
    <mergeCell ref="R256:T256"/>
    <mergeCell ref="U256:W256"/>
    <mergeCell ref="R263:S263"/>
    <mergeCell ref="U263:V263"/>
    <mergeCell ref="U235:W235"/>
    <mergeCell ref="R44:S44"/>
    <mergeCell ref="U44:V44"/>
    <mergeCell ref="R45:S45"/>
    <mergeCell ref="U45:V45"/>
    <mergeCell ref="U96:W96"/>
    <mergeCell ref="R98:T98"/>
    <mergeCell ref="E52:I52"/>
    <mergeCell ref="E86:I86"/>
    <mergeCell ref="U99:W99"/>
    <mergeCell ref="W201:AA201"/>
    <mergeCell ref="B207:C208"/>
    <mergeCell ref="E207:I207"/>
    <mergeCell ref="J207:N207"/>
    <mergeCell ref="AA207:AB207"/>
    <mergeCell ref="B276:C276"/>
    <mergeCell ref="R149:T149"/>
    <mergeCell ref="U149:W149"/>
    <mergeCell ref="R152:T152"/>
    <mergeCell ref="U152:W152"/>
    <mergeCell ref="R94:T94"/>
    <mergeCell ref="U94:W94"/>
    <mergeCell ref="R96:T96"/>
    <mergeCell ref="J260:N260"/>
    <mergeCell ref="R52:S52"/>
    <mergeCell ref="U52:V52"/>
    <mergeCell ref="R53:S53"/>
    <mergeCell ref="U53:V53"/>
    <mergeCell ref="R57:S57"/>
    <mergeCell ref="U57:V57"/>
    <mergeCell ref="W176:AA177"/>
    <mergeCell ref="J86:N86"/>
    <mergeCell ref="J52:N52"/>
    <mergeCell ref="E131:I131"/>
    <mergeCell ref="J131:N131"/>
    <mergeCell ref="R121:T121"/>
    <mergeCell ref="U121:W121"/>
    <mergeCell ref="R131:T131"/>
    <mergeCell ref="J74:N75"/>
    <mergeCell ref="E77:I77"/>
    <mergeCell ref="J77:N77"/>
    <mergeCell ref="E78:I78"/>
    <mergeCell ref="J78:N78"/>
    <mergeCell ref="E84:I84"/>
    <mergeCell ref="J84:N85"/>
    <mergeCell ref="E85:I85"/>
    <mergeCell ref="J87:N88"/>
    <mergeCell ref="B282:C282"/>
    <mergeCell ref="D282:M282"/>
    <mergeCell ref="B283:C283"/>
    <mergeCell ref="D283:M283"/>
    <mergeCell ref="B284:C284"/>
    <mergeCell ref="D284:M284"/>
    <mergeCell ref="H4:AK4"/>
    <mergeCell ref="H5:AK5"/>
    <mergeCell ref="B6:G6"/>
    <mergeCell ref="H6:AK6"/>
    <mergeCell ref="B7:G7"/>
    <mergeCell ref="H7:AK7"/>
    <mergeCell ref="H17:M17"/>
    <mergeCell ref="H18:M18"/>
    <mergeCell ref="B268:M268"/>
    <mergeCell ref="K269:M269"/>
    <mergeCell ref="B269:J270"/>
    <mergeCell ref="D271:J271"/>
    <mergeCell ref="D272:J272"/>
    <mergeCell ref="D273:J273"/>
    <mergeCell ref="D274:J274"/>
    <mergeCell ref="D275:J275"/>
    <mergeCell ref="D276:J276"/>
    <mergeCell ref="D277:J277"/>
    <mergeCell ref="D278:J278"/>
    <mergeCell ref="D279:J279"/>
    <mergeCell ref="B277:C277"/>
    <mergeCell ref="B278:C278"/>
    <mergeCell ref="B279:C279"/>
    <mergeCell ref="B273:C273"/>
    <mergeCell ref="B274:C274"/>
    <mergeCell ref="B275:C275"/>
    <mergeCell ref="AP103:AR103"/>
    <mergeCell ref="AM104:AO104"/>
    <mergeCell ref="AP104:AR104"/>
    <mergeCell ref="AM105:AO105"/>
    <mergeCell ref="AP105:AR105"/>
    <mergeCell ref="AA54:AK54"/>
    <mergeCell ref="AA56:AK56"/>
    <mergeCell ref="AP56:AR56"/>
    <mergeCell ref="AA149:AK149"/>
    <mergeCell ref="AA152:AK152"/>
    <mergeCell ref="AA101:AK101"/>
    <mergeCell ref="AA102:AK102"/>
    <mergeCell ref="AA103:AK103"/>
    <mergeCell ref="AA104:AK104"/>
    <mergeCell ref="AA105:AK105"/>
    <mergeCell ref="AA121:AK121"/>
    <mergeCell ref="AA126:AK126"/>
    <mergeCell ref="AA127:AK127"/>
    <mergeCell ref="AA131:AK131"/>
    <mergeCell ref="AA132:AK132"/>
    <mergeCell ref="AC78:AF78"/>
    <mergeCell ref="AG78:AK78"/>
    <mergeCell ref="AA84:AB84"/>
    <mergeCell ref="AC84:AF84"/>
    <mergeCell ref="AG84:AK84"/>
    <mergeCell ref="AA85:AB85"/>
    <mergeCell ref="AC85:AF85"/>
    <mergeCell ref="AM86:AO86"/>
    <mergeCell ref="AM89:AO89"/>
    <mergeCell ref="AP89:AR89"/>
    <mergeCell ref="AM91:AO91"/>
    <mergeCell ref="AM149:AO149"/>
    <mergeCell ref="AA209:AK209"/>
    <mergeCell ref="AA261:AK261"/>
    <mergeCell ref="AA263:AK263"/>
    <mergeCell ref="AA264:AK264"/>
    <mergeCell ref="AA265:AK265"/>
    <mergeCell ref="R56:T56"/>
    <mergeCell ref="U56:W56"/>
    <mergeCell ref="AM56:AO56"/>
    <mergeCell ref="AM101:AO101"/>
    <mergeCell ref="R101:T101"/>
    <mergeCell ref="U101:W101"/>
    <mergeCell ref="R102:T102"/>
    <mergeCell ref="U102:W102"/>
    <mergeCell ref="R103:T103"/>
    <mergeCell ref="U103:W103"/>
    <mergeCell ref="R104:T104"/>
    <mergeCell ref="U104:W104"/>
    <mergeCell ref="R105:T105"/>
    <mergeCell ref="U105:W105"/>
    <mergeCell ref="AM253:AO253"/>
    <mergeCell ref="AC200:AK200"/>
    <mergeCell ref="AC201:AK201"/>
    <mergeCell ref="AC207:AF207"/>
    <mergeCell ref="AM103:AO103"/>
    <mergeCell ref="R86:T86"/>
    <mergeCell ref="U91:W91"/>
    <mergeCell ref="AA86:AB86"/>
    <mergeCell ref="AC86:AF86"/>
    <mergeCell ref="AG86:AK86"/>
    <mergeCell ref="AG207:AK207"/>
    <mergeCell ref="AA240:AB240"/>
    <mergeCell ref="AC213:AF213"/>
  </mergeCells>
  <phoneticPr fontId="4" type="noConversion"/>
  <hyperlinks>
    <hyperlink ref="AC88" r:id="rId1" display="https://www.subredsur.gov.co/transparencia/planeacion/informes-gestion-auditoria/rencidion-cuentas-ciudadania/" xr:uid="{00CB82BF-CB2C-415F-8D1D-7B31D8EDE82C}"/>
    <hyperlink ref="AC36" r:id="rId2" xr:uid="{C88BBD5B-7816-4E0F-86C0-B7B9AC42A88F}"/>
    <hyperlink ref="AC37" r:id="rId3" display="https://www.subredsur.gov.co/" xr:uid="{DA3CC9EB-0563-4BA4-B493-5A93F1121574}"/>
    <hyperlink ref="AC38" r:id="rId4" xr:uid="{7DBC2BEC-492B-4688-A7AB-1333901667A4}"/>
    <hyperlink ref="AC39" r:id="rId5" display="https://www.subredsur.gov.co/transparencia/contratacion/" xr:uid="{7D8C2B1E-9436-4A23-84FE-AE863D68531E}"/>
    <hyperlink ref="AC40" r:id="rId6" xr:uid="{B4051602-4541-45AE-92AE-FD9542C4FC80}"/>
    <hyperlink ref="AC42" r:id="rId7" xr:uid="{D2BF4B10-F0EC-4D35-B213-70858026F4BE}"/>
    <hyperlink ref="AC43" r:id="rId8" xr:uid="{66CB122E-DCDD-428B-96A4-83738DB18F5D}"/>
    <hyperlink ref="AC46" r:id="rId9" xr:uid="{52890A00-2AE4-424F-A92D-C256DE4C5E44}"/>
    <hyperlink ref="AC55" r:id="rId10" xr:uid="{49FC8A01-342F-4D58-A207-BEBE94B3AFF0}"/>
    <hyperlink ref="AC47" r:id="rId11" xr:uid="{218C4AC0-2A79-4B9B-95E3-D76F0371F135}"/>
    <hyperlink ref="AC52" r:id="rId12" display="https://subredsurgovco-my.sharepoint.com/personal/riesgos_planeacion_subredsur_gov_co/_layouts/15/onedrive.aspx?ct=1715803770049&amp;or=OWA%2DNT%2DMail&amp;cid=6a35435a%2D15a6%2D4ddc%2Dc639%2D4bdaa5ec16be&amp;ga=1&amp;id=%2Fpersonal%2Friesgos%5Fplaneacion%5Fsubredsur%5Fgov%5Fco%2FDocuments%2F16%2E%20PTEP%20%2D%20I%20CUATRIMESTRE%202024%2F1%2E%20ACCESO%20A%20LA%20INFORMACI%C3%93N%20P%C3%9ABLICA%2F3%2E5" xr:uid="{0818D197-B50F-4E99-81B3-64A2705042D9}"/>
    <hyperlink ref="AC53" r:id="rId13" xr:uid="{9D812C43-80C2-4FA6-8CD4-768510F54B3B}"/>
    <hyperlink ref="AV41" r:id="rId14" display="https://www.subredsur.gov.co/mapa-del-sitio-web/" xr:uid="{E21F157D-9495-485E-A837-22DA8E740EAF}"/>
    <hyperlink ref="AV90" r:id="rId15" display="https://www.subredsur.gov.co/informe-de-rendicion-de-cuentas-2023-3/_x000a_Se evalúa desde la tercera línea de defensa, la actividad del componente y se verifican los soportes correspondientes al cumplimiento del porcentaje de la meta asociada al producto del cuatrimestre.   Los soportes reposan en el drive establecido desde desarrollo institucional. " xr:uid="{873D87C4-6E74-4823-B8E0-526B9334FED1}"/>
    <hyperlink ref="AV128" r:id="rId16" display="https://www.subredsur.gov.co/informe-de-satisfaccion-i-trimestre-2024/_x000a__x000a_Se evalúa desde la tercera línea de defensa, la actividad del componente y se verifican los soportes correspondientes al cumplimiento del porcentaje de la meta asociada al producto del cuatrimestre.   Los soportes reposan en el drive establecido desde desarrollo institucional. " xr:uid="{0D4E9E0F-FC34-437A-B2FC-687973843053}"/>
  </hyperlinks>
  <printOptions horizontalCentered="1"/>
  <pageMargins left="0" right="0" top="0" bottom="0" header="0" footer="0"/>
  <pageSetup paperSize="14" scale="45" orientation="landscape" r:id="rId17"/>
  <drawing r:id="rId1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55257-F1F2-447E-989A-1AA23F8C457C}">
  <sheetPr>
    <tabColor rgb="FFFFFF00"/>
  </sheetPr>
  <dimension ref="A1:T39"/>
  <sheetViews>
    <sheetView workbookViewId="0">
      <selection activeCell="B4" sqref="B4:S38"/>
    </sheetView>
  </sheetViews>
  <sheetFormatPr baseColWidth="10" defaultRowHeight="15"/>
  <cols>
    <col min="1" max="1" width="1.85546875" customWidth="1"/>
    <col min="19" max="19" width="10" customWidth="1"/>
    <col min="20" max="20" width="1.85546875" customWidth="1"/>
  </cols>
  <sheetData>
    <row r="1" spans="1:20" ht="9" customHeight="1" thickBot="1">
      <c r="A1" s="1142"/>
      <c r="B1" s="1142"/>
      <c r="C1" s="1142"/>
      <c r="D1" s="1142"/>
      <c r="E1" s="1142"/>
      <c r="F1" s="1142"/>
      <c r="G1" s="1142"/>
      <c r="H1" s="1142"/>
      <c r="I1" s="1142"/>
      <c r="J1" s="1142"/>
      <c r="K1" s="1142"/>
      <c r="L1" s="1142"/>
      <c r="M1" s="1142"/>
      <c r="N1" s="1142"/>
      <c r="O1" s="1142"/>
      <c r="P1" s="1142"/>
      <c r="Q1" s="1142"/>
      <c r="R1" s="1142"/>
      <c r="S1" s="1142"/>
      <c r="T1" s="1142"/>
    </row>
    <row r="2" spans="1:20">
      <c r="A2" s="1142"/>
      <c r="B2" s="1136" t="s">
        <v>742</v>
      </c>
      <c r="C2" s="1137"/>
      <c r="D2" s="1137"/>
      <c r="E2" s="1137"/>
      <c r="F2" s="1137"/>
      <c r="G2" s="1137"/>
      <c r="H2" s="1137"/>
      <c r="I2" s="1137"/>
      <c r="J2" s="1137"/>
      <c r="K2" s="1137"/>
      <c r="L2" s="1137"/>
      <c r="M2" s="1137"/>
      <c r="N2" s="1137"/>
      <c r="O2" s="1137"/>
      <c r="P2" s="1137"/>
      <c r="Q2" s="1137"/>
      <c r="R2" s="1137"/>
      <c r="S2" s="1138"/>
      <c r="T2" s="1142"/>
    </row>
    <row r="3" spans="1:20" ht="15.75" thickBot="1">
      <c r="A3" s="1142"/>
      <c r="B3" s="1139"/>
      <c r="C3" s="1140"/>
      <c r="D3" s="1140"/>
      <c r="E3" s="1140"/>
      <c r="F3" s="1140"/>
      <c r="G3" s="1140"/>
      <c r="H3" s="1140"/>
      <c r="I3" s="1140"/>
      <c r="J3" s="1140"/>
      <c r="K3" s="1140"/>
      <c r="L3" s="1140"/>
      <c r="M3" s="1140"/>
      <c r="N3" s="1140"/>
      <c r="O3" s="1140"/>
      <c r="P3" s="1140"/>
      <c r="Q3" s="1140"/>
      <c r="R3" s="1140"/>
      <c r="S3" s="1141"/>
      <c r="T3" s="1142"/>
    </row>
    <row r="4" spans="1:20">
      <c r="A4" s="1142"/>
      <c r="B4" s="1127"/>
      <c r="C4" s="1128"/>
      <c r="D4" s="1128"/>
      <c r="E4" s="1128"/>
      <c r="F4" s="1128"/>
      <c r="G4" s="1128"/>
      <c r="H4" s="1128"/>
      <c r="I4" s="1128"/>
      <c r="J4" s="1128"/>
      <c r="K4" s="1128"/>
      <c r="L4" s="1128"/>
      <c r="M4" s="1128"/>
      <c r="N4" s="1128"/>
      <c r="O4" s="1128"/>
      <c r="P4" s="1128"/>
      <c r="Q4" s="1128"/>
      <c r="R4" s="1128"/>
      <c r="S4" s="1129"/>
      <c r="T4" s="1142"/>
    </row>
    <row r="5" spans="1:20">
      <c r="A5" s="1142"/>
      <c r="B5" s="1130"/>
      <c r="C5" s="1131"/>
      <c r="D5" s="1131"/>
      <c r="E5" s="1131"/>
      <c r="F5" s="1131"/>
      <c r="G5" s="1131"/>
      <c r="H5" s="1131"/>
      <c r="I5" s="1131"/>
      <c r="J5" s="1131"/>
      <c r="K5" s="1131"/>
      <c r="L5" s="1131"/>
      <c r="M5" s="1131"/>
      <c r="N5" s="1131"/>
      <c r="O5" s="1131"/>
      <c r="P5" s="1131"/>
      <c r="Q5" s="1131"/>
      <c r="R5" s="1131"/>
      <c r="S5" s="1132"/>
      <c r="T5" s="1142"/>
    </row>
    <row r="6" spans="1:20">
      <c r="A6" s="1142"/>
      <c r="B6" s="1130"/>
      <c r="C6" s="1131"/>
      <c r="D6" s="1131"/>
      <c r="E6" s="1131"/>
      <c r="F6" s="1131"/>
      <c r="G6" s="1131"/>
      <c r="H6" s="1131"/>
      <c r="I6" s="1131"/>
      <c r="J6" s="1131"/>
      <c r="K6" s="1131"/>
      <c r="L6" s="1131"/>
      <c r="M6" s="1131"/>
      <c r="N6" s="1131"/>
      <c r="O6" s="1131"/>
      <c r="P6" s="1131"/>
      <c r="Q6" s="1131"/>
      <c r="R6" s="1131"/>
      <c r="S6" s="1132"/>
      <c r="T6" s="1142"/>
    </row>
    <row r="7" spans="1:20">
      <c r="A7" s="1142"/>
      <c r="B7" s="1130"/>
      <c r="C7" s="1131"/>
      <c r="D7" s="1131"/>
      <c r="E7" s="1131"/>
      <c r="F7" s="1131"/>
      <c r="G7" s="1131"/>
      <c r="H7" s="1131"/>
      <c r="I7" s="1131"/>
      <c r="J7" s="1131"/>
      <c r="K7" s="1131"/>
      <c r="L7" s="1131"/>
      <c r="M7" s="1131"/>
      <c r="N7" s="1131"/>
      <c r="O7" s="1131"/>
      <c r="P7" s="1131"/>
      <c r="Q7" s="1131"/>
      <c r="R7" s="1131"/>
      <c r="S7" s="1132"/>
      <c r="T7" s="1142"/>
    </row>
    <row r="8" spans="1:20">
      <c r="A8" s="1142"/>
      <c r="B8" s="1130"/>
      <c r="C8" s="1131"/>
      <c r="D8" s="1131"/>
      <c r="E8" s="1131"/>
      <c r="F8" s="1131"/>
      <c r="G8" s="1131"/>
      <c r="H8" s="1131"/>
      <c r="I8" s="1131"/>
      <c r="J8" s="1131"/>
      <c r="K8" s="1131"/>
      <c r="L8" s="1131"/>
      <c r="M8" s="1131"/>
      <c r="N8" s="1131"/>
      <c r="O8" s="1131"/>
      <c r="P8" s="1131"/>
      <c r="Q8" s="1131"/>
      <c r="R8" s="1131"/>
      <c r="S8" s="1132"/>
      <c r="T8" s="1142"/>
    </row>
    <row r="9" spans="1:20">
      <c r="A9" s="1142"/>
      <c r="B9" s="1130"/>
      <c r="C9" s="1131"/>
      <c r="D9" s="1131"/>
      <c r="E9" s="1131"/>
      <c r="F9" s="1131"/>
      <c r="G9" s="1131"/>
      <c r="H9" s="1131"/>
      <c r="I9" s="1131"/>
      <c r="J9" s="1131"/>
      <c r="K9" s="1131"/>
      <c r="L9" s="1131"/>
      <c r="M9" s="1131"/>
      <c r="N9" s="1131"/>
      <c r="O9" s="1131"/>
      <c r="P9" s="1131"/>
      <c r="Q9" s="1131"/>
      <c r="R9" s="1131"/>
      <c r="S9" s="1132"/>
      <c r="T9" s="1142"/>
    </row>
    <row r="10" spans="1:20">
      <c r="A10" s="1142"/>
      <c r="B10" s="1130"/>
      <c r="C10" s="1131"/>
      <c r="D10" s="1131"/>
      <c r="E10" s="1131"/>
      <c r="F10" s="1131"/>
      <c r="G10" s="1131"/>
      <c r="H10" s="1131"/>
      <c r="I10" s="1131"/>
      <c r="J10" s="1131"/>
      <c r="K10" s="1131"/>
      <c r="L10" s="1131"/>
      <c r="M10" s="1131"/>
      <c r="N10" s="1131"/>
      <c r="O10" s="1131"/>
      <c r="P10" s="1131"/>
      <c r="Q10" s="1131"/>
      <c r="R10" s="1131"/>
      <c r="S10" s="1132"/>
      <c r="T10" s="1142"/>
    </row>
    <row r="11" spans="1:20">
      <c r="A11" s="1142"/>
      <c r="B11" s="1130"/>
      <c r="C11" s="1131"/>
      <c r="D11" s="1131"/>
      <c r="E11" s="1131"/>
      <c r="F11" s="1131"/>
      <c r="G11" s="1131"/>
      <c r="H11" s="1131"/>
      <c r="I11" s="1131"/>
      <c r="J11" s="1131"/>
      <c r="K11" s="1131"/>
      <c r="L11" s="1131"/>
      <c r="M11" s="1131"/>
      <c r="N11" s="1131"/>
      <c r="O11" s="1131"/>
      <c r="P11" s="1131"/>
      <c r="Q11" s="1131"/>
      <c r="R11" s="1131"/>
      <c r="S11" s="1132"/>
      <c r="T11" s="1142"/>
    </row>
    <row r="12" spans="1:20">
      <c r="A12" s="1142"/>
      <c r="B12" s="1130"/>
      <c r="C12" s="1131"/>
      <c r="D12" s="1131"/>
      <c r="E12" s="1131"/>
      <c r="F12" s="1131"/>
      <c r="G12" s="1131"/>
      <c r="H12" s="1131"/>
      <c r="I12" s="1131"/>
      <c r="J12" s="1131"/>
      <c r="K12" s="1131"/>
      <c r="L12" s="1131"/>
      <c r="M12" s="1131"/>
      <c r="N12" s="1131"/>
      <c r="O12" s="1131"/>
      <c r="P12" s="1131"/>
      <c r="Q12" s="1131"/>
      <c r="R12" s="1131"/>
      <c r="S12" s="1132"/>
      <c r="T12" s="1142"/>
    </row>
    <row r="13" spans="1:20">
      <c r="A13" s="1142"/>
      <c r="B13" s="1130"/>
      <c r="C13" s="1131"/>
      <c r="D13" s="1131"/>
      <c r="E13" s="1131"/>
      <c r="F13" s="1131"/>
      <c r="G13" s="1131"/>
      <c r="H13" s="1131"/>
      <c r="I13" s="1131"/>
      <c r="J13" s="1131"/>
      <c r="K13" s="1131"/>
      <c r="L13" s="1131"/>
      <c r="M13" s="1131"/>
      <c r="N13" s="1131"/>
      <c r="O13" s="1131"/>
      <c r="P13" s="1131"/>
      <c r="Q13" s="1131"/>
      <c r="R13" s="1131"/>
      <c r="S13" s="1132"/>
      <c r="T13" s="1142"/>
    </row>
    <row r="14" spans="1:20">
      <c r="A14" s="1142"/>
      <c r="B14" s="1130"/>
      <c r="C14" s="1131"/>
      <c r="D14" s="1131"/>
      <c r="E14" s="1131"/>
      <c r="F14" s="1131"/>
      <c r="G14" s="1131"/>
      <c r="H14" s="1131"/>
      <c r="I14" s="1131"/>
      <c r="J14" s="1131"/>
      <c r="K14" s="1131"/>
      <c r="L14" s="1131"/>
      <c r="M14" s="1131"/>
      <c r="N14" s="1131"/>
      <c r="O14" s="1131"/>
      <c r="P14" s="1131"/>
      <c r="Q14" s="1131"/>
      <c r="R14" s="1131"/>
      <c r="S14" s="1132"/>
      <c r="T14" s="1142"/>
    </row>
    <row r="15" spans="1:20">
      <c r="A15" s="1142"/>
      <c r="B15" s="1130"/>
      <c r="C15" s="1131"/>
      <c r="D15" s="1131"/>
      <c r="E15" s="1131"/>
      <c r="F15" s="1131"/>
      <c r="G15" s="1131"/>
      <c r="H15" s="1131"/>
      <c r="I15" s="1131"/>
      <c r="J15" s="1131"/>
      <c r="K15" s="1131"/>
      <c r="L15" s="1131"/>
      <c r="M15" s="1131"/>
      <c r="N15" s="1131"/>
      <c r="O15" s="1131"/>
      <c r="P15" s="1131"/>
      <c r="Q15" s="1131"/>
      <c r="R15" s="1131"/>
      <c r="S15" s="1132"/>
      <c r="T15" s="1142"/>
    </row>
    <row r="16" spans="1:20">
      <c r="A16" s="1142"/>
      <c r="B16" s="1130"/>
      <c r="C16" s="1131"/>
      <c r="D16" s="1131"/>
      <c r="E16" s="1131"/>
      <c r="F16" s="1131"/>
      <c r="G16" s="1131"/>
      <c r="H16" s="1131"/>
      <c r="I16" s="1131"/>
      <c r="J16" s="1131"/>
      <c r="K16" s="1131"/>
      <c r="L16" s="1131"/>
      <c r="M16" s="1131"/>
      <c r="N16" s="1131"/>
      <c r="O16" s="1131"/>
      <c r="P16" s="1131"/>
      <c r="Q16" s="1131"/>
      <c r="R16" s="1131"/>
      <c r="S16" s="1132"/>
      <c r="T16" s="1142"/>
    </row>
    <row r="17" spans="1:20">
      <c r="A17" s="1142"/>
      <c r="B17" s="1130"/>
      <c r="C17" s="1131"/>
      <c r="D17" s="1131"/>
      <c r="E17" s="1131"/>
      <c r="F17" s="1131"/>
      <c r="G17" s="1131"/>
      <c r="H17" s="1131"/>
      <c r="I17" s="1131"/>
      <c r="J17" s="1131"/>
      <c r="K17" s="1131"/>
      <c r="L17" s="1131"/>
      <c r="M17" s="1131"/>
      <c r="N17" s="1131"/>
      <c r="O17" s="1131"/>
      <c r="P17" s="1131"/>
      <c r="Q17" s="1131"/>
      <c r="R17" s="1131"/>
      <c r="S17" s="1132"/>
      <c r="T17" s="1142"/>
    </row>
    <row r="18" spans="1:20">
      <c r="A18" s="1142"/>
      <c r="B18" s="1130"/>
      <c r="C18" s="1131"/>
      <c r="D18" s="1131"/>
      <c r="E18" s="1131"/>
      <c r="F18" s="1131"/>
      <c r="G18" s="1131"/>
      <c r="H18" s="1131"/>
      <c r="I18" s="1131"/>
      <c r="J18" s="1131"/>
      <c r="K18" s="1131"/>
      <c r="L18" s="1131"/>
      <c r="M18" s="1131"/>
      <c r="N18" s="1131"/>
      <c r="O18" s="1131"/>
      <c r="P18" s="1131"/>
      <c r="Q18" s="1131"/>
      <c r="R18" s="1131"/>
      <c r="S18" s="1132"/>
      <c r="T18" s="1142"/>
    </row>
    <row r="19" spans="1:20">
      <c r="A19" s="1142"/>
      <c r="B19" s="1130"/>
      <c r="C19" s="1131"/>
      <c r="D19" s="1131"/>
      <c r="E19" s="1131"/>
      <c r="F19" s="1131"/>
      <c r="G19" s="1131"/>
      <c r="H19" s="1131"/>
      <c r="I19" s="1131"/>
      <c r="J19" s="1131"/>
      <c r="K19" s="1131"/>
      <c r="L19" s="1131"/>
      <c r="M19" s="1131"/>
      <c r="N19" s="1131"/>
      <c r="O19" s="1131"/>
      <c r="P19" s="1131"/>
      <c r="Q19" s="1131"/>
      <c r="R19" s="1131"/>
      <c r="S19" s="1132"/>
      <c r="T19" s="1142"/>
    </row>
    <row r="20" spans="1:20">
      <c r="A20" s="1142"/>
      <c r="B20" s="1130"/>
      <c r="C20" s="1131"/>
      <c r="D20" s="1131"/>
      <c r="E20" s="1131"/>
      <c r="F20" s="1131"/>
      <c r="G20" s="1131"/>
      <c r="H20" s="1131"/>
      <c r="I20" s="1131"/>
      <c r="J20" s="1131"/>
      <c r="K20" s="1131"/>
      <c r="L20" s="1131"/>
      <c r="M20" s="1131"/>
      <c r="N20" s="1131"/>
      <c r="O20" s="1131"/>
      <c r="P20" s="1131"/>
      <c r="Q20" s="1131"/>
      <c r="R20" s="1131"/>
      <c r="S20" s="1132"/>
      <c r="T20" s="1142"/>
    </row>
    <row r="21" spans="1:20">
      <c r="A21" s="1142"/>
      <c r="B21" s="1130"/>
      <c r="C21" s="1131"/>
      <c r="D21" s="1131"/>
      <c r="E21" s="1131"/>
      <c r="F21" s="1131"/>
      <c r="G21" s="1131"/>
      <c r="H21" s="1131"/>
      <c r="I21" s="1131"/>
      <c r="J21" s="1131"/>
      <c r="K21" s="1131"/>
      <c r="L21" s="1131"/>
      <c r="M21" s="1131"/>
      <c r="N21" s="1131"/>
      <c r="O21" s="1131"/>
      <c r="P21" s="1131"/>
      <c r="Q21" s="1131"/>
      <c r="R21" s="1131"/>
      <c r="S21" s="1132"/>
      <c r="T21" s="1142"/>
    </row>
    <row r="22" spans="1:20">
      <c r="A22" s="1142"/>
      <c r="B22" s="1130"/>
      <c r="C22" s="1131"/>
      <c r="D22" s="1131"/>
      <c r="E22" s="1131"/>
      <c r="F22" s="1131"/>
      <c r="G22" s="1131"/>
      <c r="H22" s="1131"/>
      <c r="I22" s="1131"/>
      <c r="J22" s="1131"/>
      <c r="K22" s="1131"/>
      <c r="L22" s="1131"/>
      <c r="M22" s="1131"/>
      <c r="N22" s="1131"/>
      <c r="O22" s="1131"/>
      <c r="P22" s="1131"/>
      <c r="Q22" s="1131"/>
      <c r="R22" s="1131"/>
      <c r="S22" s="1132"/>
      <c r="T22" s="1142"/>
    </row>
    <row r="23" spans="1:20">
      <c r="A23" s="1142"/>
      <c r="B23" s="1130"/>
      <c r="C23" s="1131"/>
      <c r="D23" s="1131"/>
      <c r="E23" s="1131"/>
      <c r="F23" s="1131"/>
      <c r="G23" s="1131"/>
      <c r="H23" s="1131"/>
      <c r="I23" s="1131"/>
      <c r="J23" s="1131"/>
      <c r="K23" s="1131"/>
      <c r="L23" s="1131"/>
      <c r="M23" s="1131"/>
      <c r="N23" s="1131"/>
      <c r="O23" s="1131"/>
      <c r="P23" s="1131"/>
      <c r="Q23" s="1131"/>
      <c r="R23" s="1131"/>
      <c r="S23" s="1132"/>
      <c r="T23" s="1142"/>
    </row>
    <row r="24" spans="1:20">
      <c r="A24" s="1142"/>
      <c r="B24" s="1130"/>
      <c r="C24" s="1131"/>
      <c r="D24" s="1131"/>
      <c r="E24" s="1131"/>
      <c r="F24" s="1131"/>
      <c r="G24" s="1131"/>
      <c r="H24" s="1131"/>
      <c r="I24" s="1131"/>
      <c r="J24" s="1131"/>
      <c r="K24" s="1131"/>
      <c r="L24" s="1131"/>
      <c r="M24" s="1131"/>
      <c r="N24" s="1131"/>
      <c r="O24" s="1131"/>
      <c r="P24" s="1131"/>
      <c r="Q24" s="1131"/>
      <c r="R24" s="1131"/>
      <c r="S24" s="1132"/>
      <c r="T24" s="1142"/>
    </row>
    <row r="25" spans="1:20">
      <c r="A25" s="1142"/>
      <c r="B25" s="1130"/>
      <c r="C25" s="1131"/>
      <c r="D25" s="1131"/>
      <c r="E25" s="1131"/>
      <c r="F25" s="1131"/>
      <c r="G25" s="1131"/>
      <c r="H25" s="1131"/>
      <c r="I25" s="1131"/>
      <c r="J25" s="1131"/>
      <c r="K25" s="1131"/>
      <c r="L25" s="1131"/>
      <c r="M25" s="1131"/>
      <c r="N25" s="1131"/>
      <c r="O25" s="1131"/>
      <c r="P25" s="1131"/>
      <c r="Q25" s="1131"/>
      <c r="R25" s="1131"/>
      <c r="S25" s="1132"/>
      <c r="T25" s="1142"/>
    </row>
    <row r="26" spans="1:20">
      <c r="A26" s="1142"/>
      <c r="B26" s="1130"/>
      <c r="C26" s="1131"/>
      <c r="D26" s="1131"/>
      <c r="E26" s="1131"/>
      <c r="F26" s="1131"/>
      <c r="G26" s="1131"/>
      <c r="H26" s="1131"/>
      <c r="I26" s="1131"/>
      <c r="J26" s="1131"/>
      <c r="K26" s="1131"/>
      <c r="L26" s="1131"/>
      <c r="M26" s="1131"/>
      <c r="N26" s="1131"/>
      <c r="O26" s="1131"/>
      <c r="P26" s="1131"/>
      <c r="Q26" s="1131"/>
      <c r="R26" s="1131"/>
      <c r="S26" s="1132"/>
      <c r="T26" s="1142"/>
    </row>
    <row r="27" spans="1:20">
      <c r="A27" s="1142"/>
      <c r="B27" s="1130"/>
      <c r="C27" s="1131"/>
      <c r="D27" s="1131"/>
      <c r="E27" s="1131"/>
      <c r="F27" s="1131"/>
      <c r="G27" s="1131"/>
      <c r="H27" s="1131"/>
      <c r="I27" s="1131"/>
      <c r="J27" s="1131"/>
      <c r="K27" s="1131"/>
      <c r="L27" s="1131"/>
      <c r="M27" s="1131"/>
      <c r="N27" s="1131"/>
      <c r="O27" s="1131"/>
      <c r="P27" s="1131"/>
      <c r="Q27" s="1131"/>
      <c r="R27" s="1131"/>
      <c r="S27" s="1132"/>
      <c r="T27" s="1142"/>
    </row>
    <row r="28" spans="1:20">
      <c r="A28" s="1142"/>
      <c r="B28" s="1130"/>
      <c r="C28" s="1131"/>
      <c r="D28" s="1131"/>
      <c r="E28" s="1131"/>
      <c r="F28" s="1131"/>
      <c r="G28" s="1131"/>
      <c r="H28" s="1131"/>
      <c r="I28" s="1131"/>
      <c r="J28" s="1131"/>
      <c r="K28" s="1131"/>
      <c r="L28" s="1131"/>
      <c r="M28" s="1131"/>
      <c r="N28" s="1131"/>
      <c r="O28" s="1131"/>
      <c r="P28" s="1131"/>
      <c r="Q28" s="1131"/>
      <c r="R28" s="1131"/>
      <c r="S28" s="1132"/>
      <c r="T28" s="1142"/>
    </row>
    <row r="29" spans="1:20">
      <c r="A29" s="1142"/>
      <c r="B29" s="1130"/>
      <c r="C29" s="1131"/>
      <c r="D29" s="1131"/>
      <c r="E29" s="1131"/>
      <c r="F29" s="1131"/>
      <c r="G29" s="1131"/>
      <c r="H29" s="1131"/>
      <c r="I29" s="1131"/>
      <c r="J29" s="1131"/>
      <c r="K29" s="1131"/>
      <c r="L29" s="1131"/>
      <c r="M29" s="1131"/>
      <c r="N29" s="1131"/>
      <c r="O29" s="1131"/>
      <c r="P29" s="1131"/>
      <c r="Q29" s="1131"/>
      <c r="R29" s="1131"/>
      <c r="S29" s="1132"/>
      <c r="T29" s="1142"/>
    </row>
    <row r="30" spans="1:20">
      <c r="A30" s="1142"/>
      <c r="B30" s="1130"/>
      <c r="C30" s="1131"/>
      <c r="D30" s="1131"/>
      <c r="E30" s="1131"/>
      <c r="F30" s="1131"/>
      <c r="G30" s="1131"/>
      <c r="H30" s="1131"/>
      <c r="I30" s="1131"/>
      <c r="J30" s="1131"/>
      <c r="K30" s="1131"/>
      <c r="L30" s="1131"/>
      <c r="M30" s="1131"/>
      <c r="N30" s="1131"/>
      <c r="O30" s="1131"/>
      <c r="P30" s="1131"/>
      <c r="Q30" s="1131"/>
      <c r="R30" s="1131"/>
      <c r="S30" s="1132"/>
      <c r="T30" s="1142"/>
    </row>
    <row r="31" spans="1:20">
      <c r="A31" s="1142"/>
      <c r="B31" s="1130"/>
      <c r="C31" s="1131"/>
      <c r="D31" s="1131"/>
      <c r="E31" s="1131"/>
      <c r="F31" s="1131"/>
      <c r="G31" s="1131"/>
      <c r="H31" s="1131"/>
      <c r="I31" s="1131"/>
      <c r="J31" s="1131"/>
      <c r="K31" s="1131"/>
      <c r="L31" s="1131"/>
      <c r="M31" s="1131"/>
      <c r="N31" s="1131"/>
      <c r="O31" s="1131"/>
      <c r="P31" s="1131"/>
      <c r="Q31" s="1131"/>
      <c r="R31" s="1131"/>
      <c r="S31" s="1132"/>
      <c r="T31" s="1142"/>
    </row>
    <row r="32" spans="1:20">
      <c r="A32" s="1142"/>
      <c r="B32" s="1130"/>
      <c r="C32" s="1131"/>
      <c r="D32" s="1131"/>
      <c r="E32" s="1131"/>
      <c r="F32" s="1131"/>
      <c r="G32" s="1131"/>
      <c r="H32" s="1131"/>
      <c r="I32" s="1131"/>
      <c r="J32" s="1131"/>
      <c r="K32" s="1131"/>
      <c r="L32" s="1131"/>
      <c r="M32" s="1131"/>
      <c r="N32" s="1131"/>
      <c r="O32" s="1131"/>
      <c r="P32" s="1131"/>
      <c r="Q32" s="1131"/>
      <c r="R32" s="1131"/>
      <c r="S32" s="1132"/>
      <c r="T32" s="1142"/>
    </row>
    <row r="33" spans="1:20">
      <c r="A33" s="1142"/>
      <c r="B33" s="1130"/>
      <c r="C33" s="1131"/>
      <c r="D33" s="1131"/>
      <c r="E33" s="1131"/>
      <c r="F33" s="1131"/>
      <c r="G33" s="1131"/>
      <c r="H33" s="1131"/>
      <c r="I33" s="1131"/>
      <c r="J33" s="1131"/>
      <c r="K33" s="1131"/>
      <c r="L33" s="1131"/>
      <c r="M33" s="1131"/>
      <c r="N33" s="1131"/>
      <c r="O33" s="1131"/>
      <c r="P33" s="1131"/>
      <c r="Q33" s="1131"/>
      <c r="R33" s="1131"/>
      <c r="S33" s="1132"/>
      <c r="T33" s="1142"/>
    </row>
    <row r="34" spans="1:20">
      <c r="A34" s="1142"/>
      <c r="B34" s="1130"/>
      <c r="C34" s="1131"/>
      <c r="D34" s="1131"/>
      <c r="E34" s="1131"/>
      <c r="F34" s="1131"/>
      <c r="G34" s="1131"/>
      <c r="H34" s="1131"/>
      <c r="I34" s="1131"/>
      <c r="J34" s="1131"/>
      <c r="K34" s="1131"/>
      <c r="L34" s="1131"/>
      <c r="M34" s="1131"/>
      <c r="N34" s="1131"/>
      <c r="O34" s="1131"/>
      <c r="P34" s="1131"/>
      <c r="Q34" s="1131"/>
      <c r="R34" s="1131"/>
      <c r="S34" s="1132"/>
      <c r="T34" s="1142"/>
    </row>
    <row r="35" spans="1:20">
      <c r="A35" s="1142"/>
      <c r="B35" s="1130"/>
      <c r="C35" s="1131"/>
      <c r="D35" s="1131"/>
      <c r="E35" s="1131"/>
      <c r="F35" s="1131"/>
      <c r="G35" s="1131"/>
      <c r="H35" s="1131"/>
      <c r="I35" s="1131"/>
      <c r="J35" s="1131"/>
      <c r="K35" s="1131"/>
      <c r="L35" s="1131"/>
      <c r="M35" s="1131"/>
      <c r="N35" s="1131"/>
      <c r="O35" s="1131"/>
      <c r="P35" s="1131"/>
      <c r="Q35" s="1131"/>
      <c r="R35" s="1131"/>
      <c r="S35" s="1132"/>
      <c r="T35" s="1142"/>
    </row>
    <row r="36" spans="1:20">
      <c r="A36" s="1142"/>
      <c r="B36" s="1130"/>
      <c r="C36" s="1131"/>
      <c r="D36" s="1131"/>
      <c r="E36" s="1131"/>
      <c r="F36" s="1131"/>
      <c r="G36" s="1131"/>
      <c r="H36" s="1131"/>
      <c r="I36" s="1131"/>
      <c r="J36" s="1131"/>
      <c r="K36" s="1131"/>
      <c r="L36" s="1131"/>
      <c r="M36" s="1131"/>
      <c r="N36" s="1131"/>
      <c r="O36" s="1131"/>
      <c r="P36" s="1131"/>
      <c r="Q36" s="1131"/>
      <c r="R36" s="1131"/>
      <c r="S36" s="1132"/>
      <c r="T36" s="1142"/>
    </row>
    <row r="37" spans="1:20">
      <c r="A37" s="1142"/>
      <c r="B37" s="1130"/>
      <c r="C37" s="1131"/>
      <c r="D37" s="1131"/>
      <c r="E37" s="1131"/>
      <c r="F37" s="1131"/>
      <c r="G37" s="1131"/>
      <c r="H37" s="1131"/>
      <c r="I37" s="1131"/>
      <c r="J37" s="1131"/>
      <c r="K37" s="1131"/>
      <c r="L37" s="1131"/>
      <c r="M37" s="1131"/>
      <c r="N37" s="1131"/>
      <c r="O37" s="1131"/>
      <c r="P37" s="1131"/>
      <c r="Q37" s="1131"/>
      <c r="R37" s="1131"/>
      <c r="S37" s="1132"/>
      <c r="T37" s="1142"/>
    </row>
    <row r="38" spans="1:20" ht="15.75" thickBot="1">
      <c r="A38" s="1142"/>
      <c r="B38" s="1133"/>
      <c r="C38" s="1134"/>
      <c r="D38" s="1134"/>
      <c r="E38" s="1134"/>
      <c r="F38" s="1134"/>
      <c r="G38" s="1134"/>
      <c r="H38" s="1134"/>
      <c r="I38" s="1134"/>
      <c r="J38" s="1134"/>
      <c r="K38" s="1134"/>
      <c r="L38" s="1134"/>
      <c r="M38" s="1134"/>
      <c r="N38" s="1134"/>
      <c r="O38" s="1134"/>
      <c r="P38" s="1134"/>
      <c r="Q38" s="1134"/>
      <c r="R38" s="1134"/>
      <c r="S38" s="1135"/>
      <c r="T38" s="1142"/>
    </row>
    <row r="39" spans="1:20">
      <c r="A39" s="1142"/>
      <c r="B39" s="1143"/>
      <c r="C39" s="1143"/>
      <c r="D39" s="1143"/>
      <c r="E39" s="1143"/>
      <c r="F39" s="1143"/>
      <c r="G39" s="1143"/>
      <c r="H39" s="1143"/>
      <c r="I39" s="1143"/>
      <c r="J39" s="1143"/>
      <c r="K39" s="1143"/>
      <c r="L39" s="1143"/>
      <c r="M39" s="1143"/>
      <c r="N39" s="1143"/>
      <c r="O39" s="1143"/>
      <c r="P39" s="1143"/>
      <c r="Q39" s="1143"/>
      <c r="R39" s="1143"/>
      <c r="S39" s="1143"/>
      <c r="T39" s="1142"/>
    </row>
  </sheetData>
  <sheetProtection algorithmName="SHA-512" hashValue="sk36JjBVGW+yAxyHIwbYbzBVUN7Ml6AXqwE2cz9f2vtOoewHN8tUmUMI/mu+TlVgcKyXFWozVB08ZTgtAj+Hdw==" saltValue="sbYorR+sohXY6wE/H2owxQ==" spinCount="100000" sheet="1" objects="1" scenarios="1" selectLockedCells="1" selectUnlockedCells="1"/>
  <mergeCells count="6">
    <mergeCell ref="B4:S38"/>
    <mergeCell ref="B2:S3"/>
    <mergeCell ref="B1:T1"/>
    <mergeCell ref="A1:A39"/>
    <mergeCell ref="T2:T39"/>
    <mergeCell ref="B39:S3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9BC93-DA13-48EA-B9A9-7D241D2E3105}">
  <sheetPr>
    <tabColor rgb="FFFFC000"/>
  </sheetPr>
  <dimension ref="A1:T20"/>
  <sheetViews>
    <sheetView topLeftCell="A6" workbookViewId="0">
      <selection activeCell="W19" sqref="W19"/>
    </sheetView>
  </sheetViews>
  <sheetFormatPr baseColWidth="10" defaultRowHeight="15"/>
  <cols>
    <col min="1" max="1" width="1.85546875" customWidth="1"/>
    <col min="7" max="7" width="14" customWidth="1"/>
    <col min="8" max="8" width="20" customWidth="1"/>
    <col min="10" max="10" width="13.140625" customWidth="1"/>
    <col min="11" max="12" width="8.85546875" customWidth="1"/>
    <col min="14" max="14" width="9.28515625" customWidth="1"/>
    <col min="18" max="18" width="13" customWidth="1"/>
    <col min="19" max="19" width="13.28515625" customWidth="1"/>
    <col min="20" max="20" width="1.85546875" customWidth="1"/>
  </cols>
  <sheetData>
    <row r="1" spans="1:20" ht="15.75" thickBot="1">
      <c r="A1" s="1142"/>
      <c r="B1" s="1144"/>
      <c r="C1" s="1144"/>
      <c r="D1" s="1144"/>
      <c r="E1" s="1144"/>
      <c r="F1" s="1144"/>
      <c r="G1" s="1144"/>
      <c r="H1" s="1144"/>
      <c r="I1" s="1144"/>
      <c r="J1" s="1144"/>
      <c r="K1" s="1144"/>
      <c r="L1" s="1144"/>
      <c r="M1" s="1144"/>
      <c r="N1" s="1144"/>
      <c r="O1" s="1144"/>
      <c r="P1" s="1144"/>
      <c r="Q1" s="1144"/>
      <c r="R1" s="1144"/>
      <c r="S1" s="1144"/>
      <c r="T1" s="1142"/>
    </row>
    <row r="2" spans="1:20">
      <c r="A2" s="1142"/>
      <c r="B2" s="1147"/>
      <c r="C2" s="1147"/>
      <c r="D2" s="1147"/>
      <c r="E2" s="1147"/>
      <c r="F2" s="1147"/>
      <c r="G2" s="1147"/>
      <c r="H2" s="1147"/>
      <c r="I2" s="1147"/>
      <c r="J2" s="1147"/>
      <c r="K2" s="1147"/>
      <c r="L2" s="1147"/>
      <c r="M2" s="1147"/>
      <c r="N2" s="1147"/>
      <c r="O2" s="1147"/>
      <c r="P2" s="1147"/>
      <c r="Q2" s="1147"/>
      <c r="R2" s="1147"/>
      <c r="S2" s="1148"/>
      <c r="T2" s="1142"/>
    </row>
    <row r="3" spans="1:20" ht="15.75" thickBot="1">
      <c r="A3" s="1142"/>
      <c r="B3" s="1149"/>
      <c r="C3" s="1149"/>
      <c r="D3" s="1149"/>
      <c r="E3" s="1149"/>
      <c r="F3" s="1149"/>
      <c r="G3" s="1149"/>
      <c r="H3" s="1149"/>
      <c r="I3" s="1149"/>
      <c r="J3" s="1149"/>
      <c r="K3" s="1149"/>
      <c r="L3" s="1149"/>
      <c r="M3" s="1149"/>
      <c r="N3" s="1149"/>
      <c r="O3" s="1149"/>
      <c r="P3" s="1149"/>
      <c r="Q3" s="1149"/>
      <c r="R3" s="1149"/>
      <c r="S3" s="1150"/>
      <c r="T3" s="1142"/>
    </row>
    <row r="4" spans="1:20" ht="15.75" thickBot="1">
      <c r="A4" s="1142"/>
      <c r="B4" s="234"/>
      <c r="C4" s="234"/>
      <c r="D4" s="234"/>
      <c r="E4" s="234"/>
      <c r="F4" s="234"/>
      <c r="G4" s="234"/>
      <c r="H4" s="234"/>
      <c r="I4" s="234"/>
      <c r="J4" s="234"/>
      <c r="K4" s="234"/>
      <c r="L4" s="234"/>
      <c r="M4" s="234"/>
      <c r="N4" s="234"/>
      <c r="O4" s="234"/>
      <c r="P4" s="234"/>
      <c r="Q4" s="234"/>
      <c r="R4" s="234"/>
      <c r="S4" s="235"/>
      <c r="T4" s="1142"/>
    </row>
    <row r="5" spans="1:20" ht="16.5" thickBot="1">
      <c r="A5" s="1142"/>
      <c r="B5" s="1155" t="s">
        <v>743</v>
      </c>
      <c r="C5" s="1155"/>
      <c r="D5" s="1156" t="s">
        <v>744</v>
      </c>
      <c r="E5" s="1156"/>
      <c r="F5" s="1156"/>
      <c r="G5" s="1156"/>
      <c r="H5" s="1156"/>
      <c r="I5" s="1156"/>
      <c r="J5" s="236"/>
      <c r="K5" s="236"/>
      <c r="L5" s="236"/>
      <c r="M5" s="236"/>
      <c r="N5" s="236"/>
      <c r="O5" s="236"/>
      <c r="P5" s="236"/>
      <c r="Q5" s="236"/>
      <c r="R5" s="236"/>
      <c r="S5" s="237"/>
      <c r="T5" s="1142"/>
    </row>
    <row r="6" spans="1:20" ht="15.75" thickBot="1">
      <c r="A6" s="1142"/>
      <c r="B6" s="236"/>
      <c r="C6" s="236"/>
      <c r="D6" s="236"/>
      <c r="E6" s="236"/>
      <c r="F6" s="236"/>
      <c r="G6" s="236"/>
      <c r="H6" s="236"/>
      <c r="I6" s="236"/>
      <c r="J6" s="236"/>
      <c r="K6" s="236"/>
      <c r="L6" s="1155" t="s">
        <v>745</v>
      </c>
      <c r="M6" s="1155"/>
      <c r="N6" s="1156" t="s">
        <v>746</v>
      </c>
      <c r="O6" s="1156"/>
      <c r="P6" s="1156"/>
      <c r="Q6" s="236"/>
      <c r="R6" s="236"/>
      <c r="S6" s="237"/>
      <c r="T6" s="1142"/>
    </row>
    <row r="7" spans="1:20" ht="15.75" thickBot="1">
      <c r="A7" s="1142"/>
      <c r="B7" s="1155" t="s">
        <v>747</v>
      </c>
      <c r="C7" s="1155"/>
      <c r="D7" s="1156" t="s">
        <v>748</v>
      </c>
      <c r="E7" s="1156"/>
      <c r="F7" s="1156"/>
      <c r="G7" s="1156"/>
      <c r="H7" s="1156"/>
      <c r="I7" s="1156"/>
      <c r="J7" s="236"/>
      <c r="K7" s="236"/>
      <c r="L7" s="1155"/>
      <c r="M7" s="1155"/>
      <c r="N7" s="1156"/>
      <c r="O7" s="1156"/>
      <c r="P7" s="1156"/>
      <c r="Q7" s="236"/>
      <c r="R7" s="236"/>
      <c r="S7" s="237"/>
      <c r="T7" s="1142"/>
    </row>
    <row r="8" spans="1:20" ht="15.75" thickBot="1">
      <c r="A8" s="1142"/>
      <c r="B8" s="1155"/>
      <c r="C8" s="1155"/>
      <c r="D8" s="1156"/>
      <c r="E8" s="1156"/>
      <c r="F8" s="1156"/>
      <c r="G8" s="1156"/>
      <c r="H8" s="1156"/>
      <c r="I8" s="1156"/>
      <c r="J8" s="236"/>
      <c r="K8" s="236"/>
      <c r="L8" s="236"/>
      <c r="M8" s="236"/>
      <c r="N8" s="236"/>
      <c r="O8" s="236"/>
      <c r="P8" s="236"/>
      <c r="Q8" s="236"/>
      <c r="R8" s="236"/>
      <c r="S8" s="237"/>
      <c r="T8" s="1142"/>
    </row>
    <row r="9" spans="1:20" ht="15.75" thickBot="1">
      <c r="A9" s="1142"/>
      <c r="B9" s="236"/>
      <c r="C9" s="236"/>
      <c r="D9" s="236"/>
      <c r="E9" s="236"/>
      <c r="F9" s="236"/>
      <c r="G9" s="236"/>
      <c r="H9" s="236"/>
      <c r="I9" s="236"/>
      <c r="J9" s="236"/>
      <c r="K9" s="236"/>
      <c r="L9" s="1155" t="s">
        <v>749</v>
      </c>
      <c r="M9" s="1155"/>
      <c r="N9" s="1156" t="s">
        <v>750</v>
      </c>
      <c r="O9" s="1156"/>
      <c r="P9" s="1156"/>
      <c r="Q9" s="236"/>
      <c r="R9" s="236"/>
      <c r="S9" s="237"/>
      <c r="T9" s="1142"/>
    </row>
    <row r="10" spans="1:20" ht="15.75" thickBot="1">
      <c r="A10" s="1142"/>
      <c r="B10" s="1155" t="s">
        <v>751</v>
      </c>
      <c r="C10" s="1155"/>
      <c r="D10" s="1156" t="s">
        <v>752</v>
      </c>
      <c r="E10" s="1156"/>
      <c r="F10" s="1156"/>
      <c r="G10" s="1156"/>
      <c r="H10" s="1156"/>
      <c r="I10" s="1156"/>
      <c r="J10" s="236"/>
      <c r="K10" s="236"/>
      <c r="L10" s="1155"/>
      <c r="M10" s="1155"/>
      <c r="N10" s="1156"/>
      <c r="O10" s="1156"/>
      <c r="P10" s="1156"/>
      <c r="Q10" s="236"/>
      <c r="R10" s="236"/>
      <c r="S10" s="237"/>
      <c r="T10" s="1142"/>
    </row>
    <row r="11" spans="1:20" ht="15.75" thickBot="1">
      <c r="A11" s="1142"/>
      <c r="B11" s="1155"/>
      <c r="C11" s="1155"/>
      <c r="D11" s="1156"/>
      <c r="E11" s="1156"/>
      <c r="F11" s="1156"/>
      <c r="G11" s="1156"/>
      <c r="H11" s="1156"/>
      <c r="I11" s="1156"/>
      <c r="J11" s="236"/>
      <c r="K11" s="236"/>
      <c r="L11" s="236"/>
      <c r="M11" s="236"/>
      <c r="N11" s="236"/>
      <c r="O11" s="236"/>
      <c r="P11" s="236"/>
      <c r="Q11" s="236"/>
      <c r="R11" s="236"/>
      <c r="S11" s="237"/>
      <c r="T11" s="1142"/>
    </row>
    <row r="12" spans="1:20" ht="15.75" thickBot="1">
      <c r="A12" s="1142"/>
      <c r="B12" s="1155"/>
      <c r="C12" s="1155"/>
      <c r="D12" s="1156"/>
      <c r="E12" s="1156"/>
      <c r="F12" s="1156"/>
      <c r="G12" s="1156"/>
      <c r="H12" s="1156"/>
      <c r="I12" s="1156"/>
      <c r="J12" s="236"/>
      <c r="K12" s="236"/>
      <c r="L12" s="1151" t="s">
        <v>753</v>
      </c>
      <c r="M12" s="1151"/>
      <c r="N12" s="1151"/>
      <c r="O12" s="1151"/>
      <c r="P12" s="1151"/>
      <c r="Q12" s="236"/>
      <c r="R12" s="236"/>
      <c r="S12" s="237"/>
      <c r="T12" s="1142"/>
    </row>
    <row r="13" spans="1:20" ht="15.75" thickBot="1">
      <c r="A13" s="1142"/>
      <c r="B13" s="236"/>
      <c r="C13" s="236"/>
      <c r="D13" s="236"/>
      <c r="E13" s="236"/>
      <c r="F13" s="236"/>
      <c r="G13" s="236"/>
      <c r="H13" s="236"/>
      <c r="I13" s="236"/>
      <c r="J13" s="236"/>
      <c r="K13" s="236"/>
      <c r="L13" s="1151"/>
      <c r="M13" s="1151"/>
      <c r="N13" s="1151"/>
      <c r="O13" s="1151"/>
      <c r="P13" s="1151"/>
      <c r="Q13" s="236"/>
      <c r="R13" s="236"/>
      <c r="S13" s="237"/>
      <c r="T13" s="1142"/>
    </row>
    <row r="14" spans="1:20" ht="15.75" thickBot="1">
      <c r="A14" s="1142"/>
      <c r="B14" s="1155" t="s">
        <v>754</v>
      </c>
      <c r="C14" s="1155"/>
      <c r="D14" s="1156" t="s">
        <v>755</v>
      </c>
      <c r="E14" s="1156"/>
      <c r="F14" s="1156"/>
      <c r="G14" s="1156"/>
      <c r="H14" s="1156"/>
      <c r="I14" s="1156"/>
      <c r="J14" s="236"/>
      <c r="K14" s="236"/>
      <c r="L14" s="1151"/>
      <c r="M14" s="1151"/>
      <c r="N14" s="1151"/>
      <c r="O14" s="1151"/>
      <c r="P14" s="1151"/>
      <c r="Q14" s="236"/>
      <c r="R14" s="236"/>
      <c r="S14" s="237"/>
      <c r="T14" s="1142"/>
    </row>
    <row r="15" spans="1:20" ht="15.75" thickBot="1">
      <c r="A15" s="1142"/>
      <c r="B15" s="1155"/>
      <c r="C15" s="1155"/>
      <c r="D15" s="1156"/>
      <c r="E15" s="1156"/>
      <c r="F15" s="1156"/>
      <c r="G15" s="1156"/>
      <c r="H15" s="1156"/>
      <c r="I15" s="1156"/>
      <c r="J15" s="236"/>
      <c r="K15" s="236"/>
      <c r="L15" s="236"/>
      <c r="M15" s="236"/>
      <c r="N15" s="236"/>
      <c r="O15" s="236"/>
      <c r="P15" s="236"/>
      <c r="Q15" s="236"/>
      <c r="R15" s="236"/>
      <c r="S15" s="237"/>
      <c r="T15" s="1142"/>
    </row>
    <row r="16" spans="1:20" ht="16.5" thickBot="1">
      <c r="A16" s="1142"/>
      <c r="B16" s="1151" t="s">
        <v>753</v>
      </c>
      <c r="C16" s="1151"/>
      <c r="D16" s="1151"/>
      <c r="E16" s="1151"/>
      <c r="F16" s="1151"/>
      <c r="G16" s="1151"/>
      <c r="H16" s="1151"/>
      <c r="I16" s="1151"/>
      <c r="J16" s="1151"/>
      <c r="K16" s="1151"/>
      <c r="L16" s="1151"/>
      <c r="M16" s="1151"/>
      <c r="N16" s="1151"/>
      <c r="O16" s="1151"/>
      <c r="P16" s="1151"/>
      <c r="Q16" s="236"/>
      <c r="R16" s="236"/>
      <c r="S16" s="237"/>
      <c r="T16" s="1142"/>
    </row>
    <row r="17" spans="1:20" ht="15.75" thickBot="1">
      <c r="A17" s="1142"/>
      <c r="B17" s="1152" t="s">
        <v>67</v>
      </c>
      <c r="C17" s="1152"/>
      <c r="D17" s="1152"/>
      <c r="E17" s="1152"/>
      <c r="F17" s="1152"/>
      <c r="G17" s="1152" t="s">
        <v>68</v>
      </c>
      <c r="H17" s="1152"/>
      <c r="I17" s="1152"/>
      <c r="J17" s="1152"/>
      <c r="K17" s="1152"/>
      <c r="L17" s="1152"/>
      <c r="M17" s="1152"/>
      <c r="N17" s="1152"/>
      <c r="O17" s="1152" t="s">
        <v>69</v>
      </c>
      <c r="P17" s="1152"/>
      <c r="Q17" s="1152"/>
      <c r="R17" s="1152"/>
      <c r="S17" s="1153"/>
      <c r="T17" s="1142"/>
    </row>
    <row r="18" spans="1:20" ht="33.75" customHeight="1" thickBot="1">
      <c r="A18" s="1142"/>
      <c r="B18" s="241" t="s">
        <v>70</v>
      </c>
      <c r="C18" s="1154" t="s">
        <v>71</v>
      </c>
      <c r="D18" s="1154"/>
      <c r="E18" s="241" t="s">
        <v>72</v>
      </c>
      <c r="F18" s="241" t="s">
        <v>73</v>
      </c>
      <c r="G18" s="241" t="s">
        <v>74</v>
      </c>
      <c r="H18" s="241" t="s">
        <v>756</v>
      </c>
      <c r="I18" s="1154" t="s">
        <v>766</v>
      </c>
      <c r="J18" s="1154"/>
      <c r="K18" s="1154" t="s">
        <v>75</v>
      </c>
      <c r="L18" s="1154"/>
      <c r="M18" s="1154" t="s">
        <v>76</v>
      </c>
      <c r="N18" s="1154"/>
      <c r="O18" s="241" t="s">
        <v>77</v>
      </c>
      <c r="P18" s="1154" t="s">
        <v>78</v>
      </c>
      <c r="Q18" s="1154"/>
      <c r="R18" s="241" t="s">
        <v>79</v>
      </c>
      <c r="S18" s="242" t="s">
        <v>80</v>
      </c>
      <c r="T18" s="1142"/>
    </row>
    <row r="19" spans="1:20" ht="267.75" customHeight="1" thickBot="1">
      <c r="A19" s="1142"/>
      <c r="B19" s="238" t="s">
        <v>81</v>
      </c>
      <c r="C19" s="1145" t="s">
        <v>757</v>
      </c>
      <c r="D19" s="1145"/>
      <c r="E19" s="238" t="s">
        <v>758</v>
      </c>
      <c r="F19" s="238" t="s">
        <v>84</v>
      </c>
      <c r="G19" s="238" t="s">
        <v>759</v>
      </c>
      <c r="H19" s="238" t="s">
        <v>760</v>
      </c>
      <c r="I19" s="1145" t="s">
        <v>761</v>
      </c>
      <c r="J19" s="1145"/>
      <c r="K19" s="1145" t="s">
        <v>93</v>
      </c>
      <c r="L19" s="1145"/>
      <c r="M19" s="1145" t="s">
        <v>762</v>
      </c>
      <c r="N19" s="1145"/>
      <c r="O19" s="239" t="s">
        <v>763</v>
      </c>
      <c r="P19" s="1146" t="s">
        <v>764</v>
      </c>
      <c r="Q19" s="1146"/>
      <c r="R19" s="238" t="s">
        <v>765</v>
      </c>
      <c r="S19" s="240" t="s">
        <v>91</v>
      </c>
      <c r="T19" s="1142"/>
    </row>
    <row r="20" spans="1:20">
      <c r="A20" s="1142"/>
      <c r="B20" s="1143"/>
      <c r="C20" s="1143"/>
      <c r="D20" s="1143"/>
      <c r="E20" s="1143"/>
      <c r="F20" s="1143"/>
      <c r="G20" s="1143"/>
      <c r="H20" s="1143"/>
      <c r="I20" s="1143"/>
      <c r="J20" s="1143"/>
      <c r="K20" s="1143"/>
      <c r="L20" s="1143"/>
      <c r="M20" s="1143"/>
      <c r="N20" s="1143"/>
      <c r="O20" s="1143"/>
      <c r="P20" s="1143"/>
      <c r="Q20" s="1143"/>
      <c r="R20" s="1143"/>
      <c r="S20" s="1143"/>
      <c r="T20" s="1142"/>
    </row>
  </sheetData>
  <sheetProtection selectLockedCells="1" selectUnlockedCells="1"/>
  <mergeCells count="32">
    <mergeCell ref="B5:C5"/>
    <mergeCell ref="D5:I5"/>
    <mergeCell ref="L6:M7"/>
    <mergeCell ref="N6:P7"/>
    <mergeCell ref="B7:C8"/>
    <mergeCell ref="D7:I8"/>
    <mergeCell ref="B10:C12"/>
    <mergeCell ref="D10:I12"/>
    <mergeCell ref="L12:P14"/>
    <mergeCell ref="B14:C15"/>
    <mergeCell ref="D14:I15"/>
    <mergeCell ref="K18:L18"/>
    <mergeCell ref="M18:N18"/>
    <mergeCell ref="P18:Q18"/>
    <mergeCell ref="L9:M10"/>
    <mergeCell ref="N9:P10"/>
    <mergeCell ref="B1:S1"/>
    <mergeCell ref="T1:T20"/>
    <mergeCell ref="A1:A20"/>
    <mergeCell ref="B20:S20"/>
    <mergeCell ref="C19:D19"/>
    <mergeCell ref="I19:J19"/>
    <mergeCell ref="K19:L19"/>
    <mergeCell ref="M19:N19"/>
    <mergeCell ref="P19:Q19"/>
    <mergeCell ref="B2:S3"/>
    <mergeCell ref="B16:P16"/>
    <mergeCell ref="B17:F17"/>
    <mergeCell ref="G17:N17"/>
    <mergeCell ref="O17:S17"/>
    <mergeCell ref="C18:D18"/>
    <mergeCell ref="I18:J1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9E2A5-DCCD-4964-8623-FF9C6B2C20EE}">
  <sheetPr>
    <tabColor theme="9"/>
  </sheetPr>
  <dimension ref="A1:AC22"/>
  <sheetViews>
    <sheetView workbookViewId="0">
      <selection activeCell="B3" sqref="B3"/>
    </sheetView>
  </sheetViews>
  <sheetFormatPr baseColWidth="10" defaultColWidth="9.140625" defaultRowHeight="15"/>
  <cols>
    <col min="1" max="1" width="4.7109375" bestFit="1" customWidth="1"/>
    <col min="2" max="2" width="16.85546875" bestFit="1" customWidth="1"/>
    <col min="3" max="3" width="8.85546875" bestFit="1" customWidth="1"/>
    <col min="4" max="4" width="1.140625" bestFit="1" customWidth="1"/>
    <col min="5" max="5" width="25.140625" bestFit="1" customWidth="1"/>
    <col min="6" max="6" width="10.85546875" bestFit="1" customWidth="1"/>
    <col min="7" max="8" width="16.85546875" bestFit="1" customWidth="1"/>
    <col min="9" max="9" width="8.85546875" bestFit="1" customWidth="1"/>
    <col min="10" max="10" width="16" bestFit="1" customWidth="1"/>
    <col min="11" max="11" width="0.28515625" bestFit="1" customWidth="1"/>
    <col min="12" max="12" width="16" bestFit="1" customWidth="1"/>
    <col min="13" max="13" width="0.7109375" bestFit="1" customWidth="1"/>
    <col min="14" max="14" width="16.140625" bestFit="1" customWidth="1"/>
    <col min="15" max="15" width="12.5703125" bestFit="1" customWidth="1"/>
    <col min="16" max="16" width="4.42578125" bestFit="1" customWidth="1"/>
    <col min="17" max="17" width="20.85546875" bestFit="1" customWidth="1"/>
    <col min="18" max="18" width="16.85546875" bestFit="1" customWidth="1"/>
    <col min="19" max="19" width="17" bestFit="1" customWidth="1"/>
    <col min="20" max="20" width="20.85546875" bestFit="1" customWidth="1"/>
    <col min="21" max="21" width="22.140625" bestFit="1" customWidth="1"/>
    <col min="22" max="22" width="12.5703125" bestFit="1" customWidth="1"/>
    <col min="23" max="23" width="55.28515625" bestFit="1" customWidth="1"/>
    <col min="24" max="24" width="25.85546875" bestFit="1" customWidth="1"/>
    <col min="25" max="25" width="15.85546875" bestFit="1" customWidth="1"/>
    <col min="26" max="26" width="18.28515625" bestFit="1" customWidth="1"/>
    <col min="27" max="27" width="65.5703125" bestFit="1" customWidth="1"/>
    <col min="28" max="28" width="65.7109375" bestFit="1" customWidth="1"/>
    <col min="29" max="29" width="4.7109375" bestFit="1" customWidth="1"/>
    <col min="257" max="257" width="4.7109375" bestFit="1" customWidth="1"/>
    <col min="258" max="258" width="16.85546875" bestFit="1" customWidth="1"/>
    <col min="259" max="259" width="8.85546875" bestFit="1" customWidth="1"/>
    <col min="260" max="260" width="1.140625" bestFit="1" customWidth="1"/>
    <col min="261" max="261" width="25.140625" bestFit="1" customWidth="1"/>
    <col min="262" max="262" width="10.85546875" bestFit="1" customWidth="1"/>
    <col min="263" max="264" width="16.85546875" bestFit="1" customWidth="1"/>
    <col min="265" max="265" width="8.85546875" bestFit="1" customWidth="1"/>
    <col min="266" max="266" width="16" bestFit="1" customWidth="1"/>
    <col min="267" max="267" width="0.28515625" bestFit="1" customWidth="1"/>
    <col min="268" max="268" width="16" bestFit="1" customWidth="1"/>
    <col min="269" max="269" width="0.7109375" bestFit="1" customWidth="1"/>
    <col min="270" max="270" width="16.140625" bestFit="1" customWidth="1"/>
    <col min="271" max="271" width="12.5703125" bestFit="1" customWidth="1"/>
    <col min="272" max="272" width="4.42578125" bestFit="1" customWidth="1"/>
    <col min="273" max="273" width="20.85546875" bestFit="1" customWidth="1"/>
    <col min="274" max="274" width="16.85546875" bestFit="1" customWidth="1"/>
    <col min="275" max="275" width="17" bestFit="1" customWidth="1"/>
    <col min="276" max="276" width="20.85546875" bestFit="1" customWidth="1"/>
    <col min="277" max="277" width="22.140625" bestFit="1" customWidth="1"/>
    <col min="278" max="278" width="12.5703125" bestFit="1" customWidth="1"/>
    <col min="279" max="279" width="55.28515625" bestFit="1" customWidth="1"/>
    <col min="280" max="280" width="25.85546875" bestFit="1" customWidth="1"/>
    <col min="281" max="281" width="15.85546875" bestFit="1" customWidth="1"/>
    <col min="282" max="282" width="18.28515625" bestFit="1" customWidth="1"/>
    <col min="283" max="283" width="65.5703125" bestFit="1" customWidth="1"/>
    <col min="284" max="284" width="65.7109375" bestFit="1" customWidth="1"/>
    <col min="285" max="285" width="4.7109375" bestFit="1" customWidth="1"/>
    <col min="513" max="513" width="4.7109375" bestFit="1" customWidth="1"/>
    <col min="514" max="514" width="16.85546875" bestFit="1" customWidth="1"/>
    <col min="515" max="515" width="8.85546875" bestFit="1" customWidth="1"/>
    <col min="516" max="516" width="1.140625" bestFit="1" customWidth="1"/>
    <col min="517" max="517" width="25.140625" bestFit="1" customWidth="1"/>
    <col min="518" max="518" width="10.85546875" bestFit="1" customWidth="1"/>
    <col min="519" max="520" width="16.85546875" bestFit="1" customWidth="1"/>
    <col min="521" max="521" width="8.85546875" bestFit="1" customWidth="1"/>
    <col min="522" max="522" width="16" bestFit="1" customWidth="1"/>
    <col min="523" max="523" width="0.28515625" bestFit="1" customWidth="1"/>
    <col min="524" max="524" width="16" bestFit="1" customWidth="1"/>
    <col min="525" max="525" width="0.7109375" bestFit="1" customWidth="1"/>
    <col min="526" max="526" width="16.140625" bestFit="1" customWidth="1"/>
    <col min="527" max="527" width="12.5703125" bestFit="1" customWidth="1"/>
    <col min="528" max="528" width="4.42578125" bestFit="1" customWidth="1"/>
    <col min="529" max="529" width="20.85546875" bestFit="1" customWidth="1"/>
    <col min="530" max="530" width="16.85546875" bestFit="1" customWidth="1"/>
    <col min="531" max="531" width="17" bestFit="1" customWidth="1"/>
    <col min="532" max="532" width="20.85546875" bestFit="1" customWidth="1"/>
    <col min="533" max="533" width="22.140625" bestFit="1" customWidth="1"/>
    <col min="534" max="534" width="12.5703125" bestFit="1" customWidth="1"/>
    <col min="535" max="535" width="55.28515625" bestFit="1" customWidth="1"/>
    <col min="536" max="536" width="25.85546875" bestFit="1" customWidth="1"/>
    <col min="537" max="537" width="15.85546875" bestFit="1" customWidth="1"/>
    <col min="538" max="538" width="18.28515625" bestFit="1" customWidth="1"/>
    <col min="539" max="539" width="65.5703125" bestFit="1" customWidth="1"/>
    <col min="540" max="540" width="65.7109375" bestFit="1" customWidth="1"/>
    <col min="541" max="541" width="4.7109375" bestFit="1" customWidth="1"/>
    <col min="769" max="769" width="4.7109375" bestFit="1" customWidth="1"/>
    <col min="770" max="770" width="16.85546875" bestFit="1" customWidth="1"/>
    <col min="771" max="771" width="8.85546875" bestFit="1" customWidth="1"/>
    <col min="772" max="772" width="1.140625" bestFit="1" customWidth="1"/>
    <col min="773" max="773" width="25.140625" bestFit="1" customWidth="1"/>
    <col min="774" max="774" width="10.85546875" bestFit="1" customWidth="1"/>
    <col min="775" max="776" width="16.85546875" bestFit="1" customWidth="1"/>
    <col min="777" max="777" width="8.85546875" bestFit="1" customWidth="1"/>
    <col min="778" max="778" width="16" bestFit="1" customWidth="1"/>
    <col min="779" max="779" width="0.28515625" bestFit="1" customWidth="1"/>
    <col min="780" max="780" width="16" bestFit="1" customWidth="1"/>
    <col min="781" max="781" width="0.7109375" bestFit="1" customWidth="1"/>
    <col min="782" max="782" width="16.140625" bestFit="1" customWidth="1"/>
    <col min="783" max="783" width="12.5703125" bestFit="1" customWidth="1"/>
    <col min="784" max="784" width="4.42578125" bestFit="1" customWidth="1"/>
    <col min="785" max="785" width="20.85546875" bestFit="1" customWidth="1"/>
    <col min="786" max="786" width="16.85546875" bestFit="1" customWidth="1"/>
    <col min="787" max="787" width="17" bestFit="1" customWidth="1"/>
    <col min="788" max="788" width="20.85546875" bestFit="1" customWidth="1"/>
    <col min="789" max="789" width="22.140625" bestFit="1" customWidth="1"/>
    <col min="790" max="790" width="12.5703125" bestFit="1" customWidth="1"/>
    <col min="791" max="791" width="55.28515625" bestFit="1" customWidth="1"/>
    <col min="792" max="792" width="25.85546875" bestFit="1" customWidth="1"/>
    <col min="793" max="793" width="15.85546875" bestFit="1" customWidth="1"/>
    <col min="794" max="794" width="18.28515625" bestFit="1" customWidth="1"/>
    <col min="795" max="795" width="65.5703125" bestFit="1" customWidth="1"/>
    <col min="796" max="796" width="65.7109375" bestFit="1" customWidth="1"/>
    <col min="797" max="797" width="4.7109375" bestFit="1" customWidth="1"/>
    <col min="1025" max="1025" width="4.7109375" bestFit="1" customWidth="1"/>
    <col min="1026" max="1026" width="16.85546875" bestFit="1" customWidth="1"/>
    <col min="1027" max="1027" width="8.85546875" bestFit="1" customWidth="1"/>
    <col min="1028" max="1028" width="1.140625" bestFit="1" customWidth="1"/>
    <col min="1029" max="1029" width="25.140625" bestFit="1" customWidth="1"/>
    <col min="1030" max="1030" width="10.85546875" bestFit="1" customWidth="1"/>
    <col min="1031" max="1032" width="16.85546875" bestFit="1" customWidth="1"/>
    <col min="1033" max="1033" width="8.85546875" bestFit="1" customWidth="1"/>
    <col min="1034" max="1034" width="16" bestFit="1" customWidth="1"/>
    <col min="1035" max="1035" width="0.28515625" bestFit="1" customWidth="1"/>
    <col min="1036" max="1036" width="16" bestFit="1" customWidth="1"/>
    <col min="1037" max="1037" width="0.7109375" bestFit="1" customWidth="1"/>
    <col min="1038" max="1038" width="16.140625" bestFit="1" customWidth="1"/>
    <col min="1039" max="1039" width="12.5703125" bestFit="1" customWidth="1"/>
    <col min="1040" max="1040" width="4.42578125" bestFit="1" customWidth="1"/>
    <col min="1041" max="1041" width="20.85546875" bestFit="1" customWidth="1"/>
    <col min="1042" max="1042" width="16.85546875" bestFit="1" customWidth="1"/>
    <col min="1043" max="1043" width="17" bestFit="1" customWidth="1"/>
    <col min="1044" max="1044" width="20.85546875" bestFit="1" customWidth="1"/>
    <col min="1045" max="1045" width="22.140625" bestFit="1" customWidth="1"/>
    <col min="1046" max="1046" width="12.5703125" bestFit="1" customWidth="1"/>
    <col min="1047" max="1047" width="55.28515625" bestFit="1" customWidth="1"/>
    <col min="1048" max="1048" width="25.85546875" bestFit="1" customWidth="1"/>
    <col min="1049" max="1049" width="15.85546875" bestFit="1" customWidth="1"/>
    <col min="1050" max="1050" width="18.28515625" bestFit="1" customWidth="1"/>
    <col min="1051" max="1051" width="65.5703125" bestFit="1" customWidth="1"/>
    <col min="1052" max="1052" width="65.7109375" bestFit="1" customWidth="1"/>
    <col min="1053" max="1053" width="4.7109375" bestFit="1" customWidth="1"/>
    <col min="1281" max="1281" width="4.7109375" bestFit="1" customWidth="1"/>
    <col min="1282" max="1282" width="16.85546875" bestFit="1" customWidth="1"/>
    <col min="1283" max="1283" width="8.85546875" bestFit="1" customWidth="1"/>
    <col min="1284" max="1284" width="1.140625" bestFit="1" customWidth="1"/>
    <col min="1285" max="1285" width="25.140625" bestFit="1" customWidth="1"/>
    <col min="1286" max="1286" width="10.85546875" bestFit="1" customWidth="1"/>
    <col min="1287" max="1288" width="16.85546875" bestFit="1" customWidth="1"/>
    <col min="1289" max="1289" width="8.85546875" bestFit="1" customWidth="1"/>
    <col min="1290" max="1290" width="16" bestFit="1" customWidth="1"/>
    <col min="1291" max="1291" width="0.28515625" bestFit="1" customWidth="1"/>
    <col min="1292" max="1292" width="16" bestFit="1" customWidth="1"/>
    <col min="1293" max="1293" width="0.7109375" bestFit="1" customWidth="1"/>
    <col min="1294" max="1294" width="16.140625" bestFit="1" customWidth="1"/>
    <col min="1295" max="1295" width="12.5703125" bestFit="1" customWidth="1"/>
    <col min="1296" max="1296" width="4.42578125" bestFit="1" customWidth="1"/>
    <col min="1297" max="1297" width="20.85546875" bestFit="1" customWidth="1"/>
    <col min="1298" max="1298" width="16.85546875" bestFit="1" customWidth="1"/>
    <col min="1299" max="1299" width="17" bestFit="1" customWidth="1"/>
    <col min="1300" max="1300" width="20.85546875" bestFit="1" customWidth="1"/>
    <col min="1301" max="1301" width="22.140625" bestFit="1" customWidth="1"/>
    <col min="1302" max="1302" width="12.5703125" bestFit="1" customWidth="1"/>
    <col min="1303" max="1303" width="55.28515625" bestFit="1" customWidth="1"/>
    <col min="1304" max="1304" width="25.85546875" bestFit="1" customWidth="1"/>
    <col min="1305" max="1305" width="15.85546875" bestFit="1" customWidth="1"/>
    <col min="1306" max="1306" width="18.28515625" bestFit="1" customWidth="1"/>
    <col min="1307" max="1307" width="65.5703125" bestFit="1" customWidth="1"/>
    <col min="1308" max="1308" width="65.7109375" bestFit="1" customWidth="1"/>
    <col min="1309" max="1309" width="4.7109375" bestFit="1" customWidth="1"/>
    <col min="1537" max="1537" width="4.7109375" bestFit="1" customWidth="1"/>
    <col min="1538" max="1538" width="16.85546875" bestFit="1" customWidth="1"/>
    <col min="1539" max="1539" width="8.85546875" bestFit="1" customWidth="1"/>
    <col min="1540" max="1540" width="1.140625" bestFit="1" customWidth="1"/>
    <col min="1541" max="1541" width="25.140625" bestFit="1" customWidth="1"/>
    <col min="1542" max="1542" width="10.85546875" bestFit="1" customWidth="1"/>
    <col min="1543" max="1544" width="16.85546875" bestFit="1" customWidth="1"/>
    <col min="1545" max="1545" width="8.85546875" bestFit="1" customWidth="1"/>
    <col min="1546" max="1546" width="16" bestFit="1" customWidth="1"/>
    <col min="1547" max="1547" width="0.28515625" bestFit="1" customWidth="1"/>
    <col min="1548" max="1548" width="16" bestFit="1" customWidth="1"/>
    <col min="1549" max="1549" width="0.7109375" bestFit="1" customWidth="1"/>
    <col min="1550" max="1550" width="16.140625" bestFit="1" customWidth="1"/>
    <col min="1551" max="1551" width="12.5703125" bestFit="1" customWidth="1"/>
    <col min="1552" max="1552" width="4.42578125" bestFit="1" customWidth="1"/>
    <col min="1553" max="1553" width="20.85546875" bestFit="1" customWidth="1"/>
    <col min="1554" max="1554" width="16.85546875" bestFit="1" customWidth="1"/>
    <col min="1555" max="1555" width="17" bestFit="1" customWidth="1"/>
    <col min="1556" max="1556" width="20.85546875" bestFit="1" customWidth="1"/>
    <col min="1557" max="1557" width="22.140625" bestFit="1" customWidth="1"/>
    <col min="1558" max="1558" width="12.5703125" bestFit="1" customWidth="1"/>
    <col min="1559" max="1559" width="55.28515625" bestFit="1" customWidth="1"/>
    <col min="1560" max="1560" width="25.85546875" bestFit="1" customWidth="1"/>
    <col min="1561" max="1561" width="15.85546875" bestFit="1" customWidth="1"/>
    <col min="1562" max="1562" width="18.28515625" bestFit="1" customWidth="1"/>
    <col min="1563" max="1563" width="65.5703125" bestFit="1" customWidth="1"/>
    <col min="1564" max="1564" width="65.7109375" bestFit="1" customWidth="1"/>
    <col min="1565" max="1565" width="4.7109375" bestFit="1" customWidth="1"/>
    <col min="1793" max="1793" width="4.7109375" bestFit="1" customWidth="1"/>
    <col min="1794" max="1794" width="16.85546875" bestFit="1" customWidth="1"/>
    <col min="1795" max="1795" width="8.85546875" bestFit="1" customWidth="1"/>
    <col min="1796" max="1796" width="1.140625" bestFit="1" customWidth="1"/>
    <col min="1797" max="1797" width="25.140625" bestFit="1" customWidth="1"/>
    <col min="1798" max="1798" width="10.85546875" bestFit="1" customWidth="1"/>
    <col min="1799" max="1800" width="16.85546875" bestFit="1" customWidth="1"/>
    <col min="1801" max="1801" width="8.85546875" bestFit="1" customWidth="1"/>
    <col min="1802" max="1802" width="16" bestFit="1" customWidth="1"/>
    <col min="1803" max="1803" width="0.28515625" bestFit="1" customWidth="1"/>
    <col min="1804" max="1804" width="16" bestFit="1" customWidth="1"/>
    <col min="1805" max="1805" width="0.7109375" bestFit="1" customWidth="1"/>
    <col min="1806" max="1806" width="16.140625" bestFit="1" customWidth="1"/>
    <col min="1807" max="1807" width="12.5703125" bestFit="1" customWidth="1"/>
    <col min="1808" max="1808" width="4.42578125" bestFit="1" customWidth="1"/>
    <col min="1809" max="1809" width="20.85546875" bestFit="1" customWidth="1"/>
    <col min="1810" max="1810" width="16.85546875" bestFit="1" customWidth="1"/>
    <col min="1811" max="1811" width="17" bestFit="1" customWidth="1"/>
    <col min="1812" max="1812" width="20.85546875" bestFit="1" customWidth="1"/>
    <col min="1813" max="1813" width="22.140625" bestFit="1" customWidth="1"/>
    <col min="1814" max="1814" width="12.5703125" bestFit="1" customWidth="1"/>
    <col min="1815" max="1815" width="55.28515625" bestFit="1" customWidth="1"/>
    <col min="1816" max="1816" width="25.85546875" bestFit="1" customWidth="1"/>
    <col min="1817" max="1817" width="15.85546875" bestFit="1" customWidth="1"/>
    <col min="1818" max="1818" width="18.28515625" bestFit="1" customWidth="1"/>
    <col min="1819" max="1819" width="65.5703125" bestFit="1" customWidth="1"/>
    <col min="1820" max="1820" width="65.7109375" bestFit="1" customWidth="1"/>
    <col min="1821" max="1821" width="4.7109375" bestFit="1" customWidth="1"/>
    <col min="2049" max="2049" width="4.7109375" bestFit="1" customWidth="1"/>
    <col min="2050" max="2050" width="16.85546875" bestFit="1" customWidth="1"/>
    <col min="2051" max="2051" width="8.85546875" bestFit="1" customWidth="1"/>
    <col min="2052" max="2052" width="1.140625" bestFit="1" customWidth="1"/>
    <col min="2053" max="2053" width="25.140625" bestFit="1" customWidth="1"/>
    <col min="2054" max="2054" width="10.85546875" bestFit="1" customWidth="1"/>
    <col min="2055" max="2056" width="16.85546875" bestFit="1" customWidth="1"/>
    <col min="2057" max="2057" width="8.85546875" bestFit="1" customWidth="1"/>
    <col min="2058" max="2058" width="16" bestFit="1" customWidth="1"/>
    <col min="2059" max="2059" width="0.28515625" bestFit="1" customWidth="1"/>
    <col min="2060" max="2060" width="16" bestFit="1" customWidth="1"/>
    <col min="2061" max="2061" width="0.7109375" bestFit="1" customWidth="1"/>
    <col min="2062" max="2062" width="16.140625" bestFit="1" customWidth="1"/>
    <col min="2063" max="2063" width="12.5703125" bestFit="1" customWidth="1"/>
    <col min="2064" max="2064" width="4.42578125" bestFit="1" customWidth="1"/>
    <col min="2065" max="2065" width="20.85546875" bestFit="1" customWidth="1"/>
    <col min="2066" max="2066" width="16.85546875" bestFit="1" customWidth="1"/>
    <col min="2067" max="2067" width="17" bestFit="1" customWidth="1"/>
    <col min="2068" max="2068" width="20.85546875" bestFit="1" customWidth="1"/>
    <col min="2069" max="2069" width="22.140625" bestFit="1" customWidth="1"/>
    <col min="2070" max="2070" width="12.5703125" bestFit="1" customWidth="1"/>
    <col min="2071" max="2071" width="55.28515625" bestFit="1" customWidth="1"/>
    <col min="2072" max="2072" width="25.85546875" bestFit="1" customWidth="1"/>
    <col min="2073" max="2073" width="15.85546875" bestFit="1" customWidth="1"/>
    <col min="2074" max="2074" width="18.28515625" bestFit="1" customWidth="1"/>
    <col min="2075" max="2075" width="65.5703125" bestFit="1" customWidth="1"/>
    <col min="2076" max="2076" width="65.7109375" bestFit="1" customWidth="1"/>
    <col min="2077" max="2077" width="4.7109375" bestFit="1" customWidth="1"/>
    <col min="2305" max="2305" width="4.7109375" bestFit="1" customWidth="1"/>
    <col min="2306" max="2306" width="16.85546875" bestFit="1" customWidth="1"/>
    <col min="2307" max="2307" width="8.85546875" bestFit="1" customWidth="1"/>
    <col min="2308" max="2308" width="1.140625" bestFit="1" customWidth="1"/>
    <col min="2309" max="2309" width="25.140625" bestFit="1" customWidth="1"/>
    <col min="2310" max="2310" width="10.85546875" bestFit="1" customWidth="1"/>
    <col min="2311" max="2312" width="16.85546875" bestFit="1" customWidth="1"/>
    <col min="2313" max="2313" width="8.85546875" bestFit="1" customWidth="1"/>
    <col min="2314" max="2314" width="16" bestFit="1" customWidth="1"/>
    <col min="2315" max="2315" width="0.28515625" bestFit="1" customWidth="1"/>
    <col min="2316" max="2316" width="16" bestFit="1" customWidth="1"/>
    <col min="2317" max="2317" width="0.7109375" bestFit="1" customWidth="1"/>
    <col min="2318" max="2318" width="16.140625" bestFit="1" customWidth="1"/>
    <col min="2319" max="2319" width="12.5703125" bestFit="1" customWidth="1"/>
    <col min="2320" max="2320" width="4.42578125" bestFit="1" customWidth="1"/>
    <col min="2321" max="2321" width="20.85546875" bestFit="1" customWidth="1"/>
    <col min="2322" max="2322" width="16.85546875" bestFit="1" customWidth="1"/>
    <col min="2323" max="2323" width="17" bestFit="1" customWidth="1"/>
    <col min="2324" max="2324" width="20.85546875" bestFit="1" customWidth="1"/>
    <col min="2325" max="2325" width="22.140625" bestFit="1" customWidth="1"/>
    <col min="2326" max="2326" width="12.5703125" bestFit="1" customWidth="1"/>
    <col min="2327" max="2327" width="55.28515625" bestFit="1" customWidth="1"/>
    <col min="2328" max="2328" width="25.85546875" bestFit="1" customWidth="1"/>
    <col min="2329" max="2329" width="15.85546875" bestFit="1" customWidth="1"/>
    <col min="2330" max="2330" width="18.28515625" bestFit="1" customWidth="1"/>
    <col min="2331" max="2331" width="65.5703125" bestFit="1" customWidth="1"/>
    <col min="2332" max="2332" width="65.7109375" bestFit="1" customWidth="1"/>
    <col min="2333" max="2333" width="4.7109375" bestFit="1" customWidth="1"/>
    <col min="2561" max="2561" width="4.7109375" bestFit="1" customWidth="1"/>
    <col min="2562" max="2562" width="16.85546875" bestFit="1" customWidth="1"/>
    <col min="2563" max="2563" width="8.85546875" bestFit="1" customWidth="1"/>
    <col min="2564" max="2564" width="1.140625" bestFit="1" customWidth="1"/>
    <col min="2565" max="2565" width="25.140625" bestFit="1" customWidth="1"/>
    <col min="2566" max="2566" width="10.85546875" bestFit="1" customWidth="1"/>
    <col min="2567" max="2568" width="16.85546875" bestFit="1" customWidth="1"/>
    <col min="2569" max="2569" width="8.85546875" bestFit="1" customWidth="1"/>
    <col min="2570" max="2570" width="16" bestFit="1" customWidth="1"/>
    <col min="2571" max="2571" width="0.28515625" bestFit="1" customWidth="1"/>
    <col min="2572" max="2572" width="16" bestFit="1" customWidth="1"/>
    <col min="2573" max="2573" width="0.7109375" bestFit="1" customWidth="1"/>
    <col min="2574" max="2574" width="16.140625" bestFit="1" customWidth="1"/>
    <col min="2575" max="2575" width="12.5703125" bestFit="1" customWidth="1"/>
    <col min="2576" max="2576" width="4.42578125" bestFit="1" customWidth="1"/>
    <col min="2577" max="2577" width="20.85546875" bestFit="1" customWidth="1"/>
    <col min="2578" max="2578" width="16.85546875" bestFit="1" customWidth="1"/>
    <col min="2579" max="2579" width="17" bestFit="1" customWidth="1"/>
    <col min="2580" max="2580" width="20.85546875" bestFit="1" customWidth="1"/>
    <col min="2581" max="2581" width="22.140625" bestFit="1" customWidth="1"/>
    <col min="2582" max="2582" width="12.5703125" bestFit="1" customWidth="1"/>
    <col min="2583" max="2583" width="55.28515625" bestFit="1" customWidth="1"/>
    <col min="2584" max="2584" width="25.85546875" bestFit="1" customWidth="1"/>
    <col min="2585" max="2585" width="15.85546875" bestFit="1" customWidth="1"/>
    <col min="2586" max="2586" width="18.28515625" bestFit="1" customWidth="1"/>
    <col min="2587" max="2587" width="65.5703125" bestFit="1" customWidth="1"/>
    <col min="2588" max="2588" width="65.7109375" bestFit="1" customWidth="1"/>
    <col min="2589" max="2589" width="4.7109375" bestFit="1" customWidth="1"/>
    <col min="2817" max="2817" width="4.7109375" bestFit="1" customWidth="1"/>
    <col min="2818" max="2818" width="16.85546875" bestFit="1" customWidth="1"/>
    <col min="2819" max="2819" width="8.85546875" bestFit="1" customWidth="1"/>
    <col min="2820" max="2820" width="1.140625" bestFit="1" customWidth="1"/>
    <col min="2821" max="2821" width="25.140625" bestFit="1" customWidth="1"/>
    <col min="2822" max="2822" width="10.85546875" bestFit="1" customWidth="1"/>
    <col min="2823" max="2824" width="16.85546875" bestFit="1" customWidth="1"/>
    <col min="2825" max="2825" width="8.85546875" bestFit="1" customWidth="1"/>
    <col min="2826" max="2826" width="16" bestFit="1" customWidth="1"/>
    <col min="2827" max="2827" width="0.28515625" bestFit="1" customWidth="1"/>
    <col min="2828" max="2828" width="16" bestFit="1" customWidth="1"/>
    <col min="2829" max="2829" width="0.7109375" bestFit="1" customWidth="1"/>
    <col min="2830" max="2830" width="16.140625" bestFit="1" customWidth="1"/>
    <col min="2831" max="2831" width="12.5703125" bestFit="1" customWidth="1"/>
    <col min="2832" max="2832" width="4.42578125" bestFit="1" customWidth="1"/>
    <col min="2833" max="2833" width="20.85546875" bestFit="1" customWidth="1"/>
    <col min="2834" max="2834" width="16.85546875" bestFit="1" customWidth="1"/>
    <col min="2835" max="2835" width="17" bestFit="1" customWidth="1"/>
    <col min="2836" max="2836" width="20.85546875" bestFit="1" customWidth="1"/>
    <col min="2837" max="2837" width="22.140625" bestFit="1" customWidth="1"/>
    <col min="2838" max="2838" width="12.5703125" bestFit="1" customWidth="1"/>
    <col min="2839" max="2839" width="55.28515625" bestFit="1" customWidth="1"/>
    <col min="2840" max="2840" width="25.85546875" bestFit="1" customWidth="1"/>
    <col min="2841" max="2841" width="15.85546875" bestFit="1" customWidth="1"/>
    <col min="2842" max="2842" width="18.28515625" bestFit="1" customWidth="1"/>
    <col min="2843" max="2843" width="65.5703125" bestFit="1" customWidth="1"/>
    <col min="2844" max="2844" width="65.7109375" bestFit="1" customWidth="1"/>
    <col min="2845" max="2845" width="4.7109375" bestFit="1" customWidth="1"/>
    <col min="3073" max="3073" width="4.7109375" bestFit="1" customWidth="1"/>
    <col min="3074" max="3074" width="16.85546875" bestFit="1" customWidth="1"/>
    <col min="3075" max="3075" width="8.85546875" bestFit="1" customWidth="1"/>
    <col min="3076" max="3076" width="1.140625" bestFit="1" customWidth="1"/>
    <col min="3077" max="3077" width="25.140625" bestFit="1" customWidth="1"/>
    <col min="3078" max="3078" width="10.85546875" bestFit="1" customWidth="1"/>
    <col min="3079" max="3080" width="16.85546875" bestFit="1" customWidth="1"/>
    <col min="3081" max="3081" width="8.85546875" bestFit="1" customWidth="1"/>
    <col min="3082" max="3082" width="16" bestFit="1" customWidth="1"/>
    <col min="3083" max="3083" width="0.28515625" bestFit="1" customWidth="1"/>
    <col min="3084" max="3084" width="16" bestFit="1" customWidth="1"/>
    <col min="3085" max="3085" width="0.7109375" bestFit="1" customWidth="1"/>
    <col min="3086" max="3086" width="16.140625" bestFit="1" customWidth="1"/>
    <col min="3087" max="3087" width="12.5703125" bestFit="1" customWidth="1"/>
    <col min="3088" max="3088" width="4.42578125" bestFit="1" customWidth="1"/>
    <col min="3089" max="3089" width="20.85546875" bestFit="1" customWidth="1"/>
    <col min="3090" max="3090" width="16.85546875" bestFit="1" customWidth="1"/>
    <col min="3091" max="3091" width="17" bestFit="1" customWidth="1"/>
    <col min="3092" max="3092" width="20.85546875" bestFit="1" customWidth="1"/>
    <col min="3093" max="3093" width="22.140625" bestFit="1" customWidth="1"/>
    <col min="3094" max="3094" width="12.5703125" bestFit="1" customWidth="1"/>
    <col min="3095" max="3095" width="55.28515625" bestFit="1" customWidth="1"/>
    <col min="3096" max="3096" width="25.85546875" bestFit="1" customWidth="1"/>
    <col min="3097" max="3097" width="15.85546875" bestFit="1" customWidth="1"/>
    <col min="3098" max="3098" width="18.28515625" bestFit="1" customWidth="1"/>
    <col min="3099" max="3099" width="65.5703125" bestFit="1" customWidth="1"/>
    <col min="3100" max="3100" width="65.7109375" bestFit="1" customWidth="1"/>
    <col min="3101" max="3101" width="4.7109375" bestFit="1" customWidth="1"/>
    <col min="3329" max="3329" width="4.7109375" bestFit="1" customWidth="1"/>
    <col min="3330" max="3330" width="16.85546875" bestFit="1" customWidth="1"/>
    <col min="3331" max="3331" width="8.85546875" bestFit="1" customWidth="1"/>
    <col min="3332" max="3332" width="1.140625" bestFit="1" customWidth="1"/>
    <col min="3333" max="3333" width="25.140625" bestFit="1" customWidth="1"/>
    <col min="3334" max="3334" width="10.85546875" bestFit="1" customWidth="1"/>
    <col min="3335" max="3336" width="16.85546875" bestFit="1" customWidth="1"/>
    <col min="3337" max="3337" width="8.85546875" bestFit="1" customWidth="1"/>
    <col min="3338" max="3338" width="16" bestFit="1" customWidth="1"/>
    <col min="3339" max="3339" width="0.28515625" bestFit="1" customWidth="1"/>
    <col min="3340" max="3340" width="16" bestFit="1" customWidth="1"/>
    <col min="3341" max="3341" width="0.7109375" bestFit="1" customWidth="1"/>
    <col min="3342" max="3342" width="16.140625" bestFit="1" customWidth="1"/>
    <col min="3343" max="3343" width="12.5703125" bestFit="1" customWidth="1"/>
    <col min="3344" max="3344" width="4.42578125" bestFit="1" customWidth="1"/>
    <col min="3345" max="3345" width="20.85546875" bestFit="1" customWidth="1"/>
    <col min="3346" max="3346" width="16.85546875" bestFit="1" customWidth="1"/>
    <col min="3347" max="3347" width="17" bestFit="1" customWidth="1"/>
    <col min="3348" max="3348" width="20.85546875" bestFit="1" customWidth="1"/>
    <col min="3349" max="3349" width="22.140625" bestFit="1" customWidth="1"/>
    <col min="3350" max="3350" width="12.5703125" bestFit="1" customWidth="1"/>
    <col min="3351" max="3351" width="55.28515625" bestFit="1" customWidth="1"/>
    <col min="3352" max="3352" width="25.85546875" bestFit="1" customWidth="1"/>
    <col min="3353" max="3353" width="15.85546875" bestFit="1" customWidth="1"/>
    <col min="3354" max="3354" width="18.28515625" bestFit="1" customWidth="1"/>
    <col min="3355" max="3355" width="65.5703125" bestFit="1" customWidth="1"/>
    <col min="3356" max="3356" width="65.7109375" bestFit="1" customWidth="1"/>
    <col min="3357" max="3357" width="4.7109375" bestFit="1" customWidth="1"/>
    <col min="3585" max="3585" width="4.7109375" bestFit="1" customWidth="1"/>
    <col min="3586" max="3586" width="16.85546875" bestFit="1" customWidth="1"/>
    <col min="3587" max="3587" width="8.85546875" bestFit="1" customWidth="1"/>
    <col min="3588" max="3588" width="1.140625" bestFit="1" customWidth="1"/>
    <col min="3589" max="3589" width="25.140625" bestFit="1" customWidth="1"/>
    <col min="3590" max="3590" width="10.85546875" bestFit="1" customWidth="1"/>
    <col min="3591" max="3592" width="16.85546875" bestFit="1" customWidth="1"/>
    <col min="3593" max="3593" width="8.85546875" bestFit="1" customWidth="1"/>
    <col min="3594" max="3594" width="16" bestFit="1" customWidth="1"/>
    <col min="3595" max="3595" width="0.28515625" bestFit="1" customWidth="1"/>
    <col min="3596" max="3596" width="16" bestFit="1" customWidth="1"/>
    <col min="3597" max="3597" width="0.7109375" bestFit="1" customWidth="1"/>
    <col min="3598" max="3598" width="16.140625" bestFit="1" customWidth="1"/>
    <col min="3599" max="3599" width="12.5703125" bestFit="1" customWidth="1"/>
    <col min="3600" max="3600" width="4.42578125" bestFit="1" customWidth="1"/>
    <col min="3601" max="3601" width="20.85546875" bestFit="1" customWidth="1"/>
    <col min="3602" max="3602" width="16.85546875" bestFit="1" customWidth="1"/>
    <col min="3603" max="3603" width="17" bestFit="1" customWidth="1"/>
    <col min="3604" max="3604" width="20.85546875" bestFit="1" customWidth="1"/>
    <col min="3605" max="3605" width="22.140625" bestFit="1" customWidth="1"/>
    <col min="3606" max="3606" width="12.5703125" bestFit="1" customWidth="1"/>
    <col min="3607" max="3607" width="55.28515625" bestFit="1" customWidth="1"/>
    <col min="3608" max="3608" width="25.85546875" bestFit="1" customWidth="1"/>
    <col min="3609" max="3609" width="15.85546875" bestFit="1" customWidth="1"/>
    <col min="3610" max="3610" width="18.28515625" bestFit="1" customWidth="1"/>
    <col min="3611" max="3611" width="65.5703125" bestFit="1" customWidth="1"/>
    <col min="3612" max="3612" width="65.7109375" bestFit="1" customWidth="1"/>
    <col min="3613" max="3613" width="4.7109375" bestFit="1" customWidth="1"/>
    <col min="3841" max="3841" width="4.7109375" bestFit="1" customWidth="1"/>
    <col min="3842" max="3842" width="16.85546875" bestFit="1" customWidth="1"/>
    <col min="3843" max="3843" width="8.85546875" bestFit="1" customWidth="1"/>
    <col min="3844" max="3844" width="1.140625" bestFit="1" customWidth="1"/>
    <col min="3845" max="3845" width="25.140625" bestFit="1" customWidth="1"/>
    <col min="3846" max="3846" width="10.85546875" bestFit="1" customWidth="1"/>
    <col min="3847" max="3848" width="16.85546875" bestFit="1" customWidth="1"/>
    <col min="3849" max="3849" width="8.85546875" bestFit="1" customWidth="1"/>
    <col min="3850" max="3850" width="16" bestFit="1" customWidth="1"/>
    <col min="3851" max="3851" width="0.28515625" bestFit="1" customWidth="1"/>
    <col min="3852" max="3852" width="16" bestFit="1" customWidth="1"/>
    <col min="3853" max="3853" width="0.7109375" bestFit="1" customWidth="1"/>
    <col min="3854" max="3854" width="16.140625" bestFit="1" customWidth="1"/>
    <col min="3855" max="3855" width="12.5703125" bestFit="1" customWidth="1"/>
    <col min="3856" max="3856" width="4.42578125" bestFit="1" customWidth="1"/>
    <col min="3857" max="3857" width="20.85546875" bestFit="1" customWidth="1"/>
    <col min="3858" max="3858" width="16.85546875" bestFit="1" customWidth="1"/>
    <col min="3859" max="3859" width="17" bestFit="1" customWidth="1"/>
    <col min="3860" max="3860" width="20.85546875" bestFit="1" customWidth="1"/>
    <col min="3861" max="3861" width="22.140625" bestFit="1" customWidth="1"/>
    <col min="3862" max="3862" width="12.5703125" bestFit="1" customWidth="1"/>
    <col min="3863" max="3863" width="55.28515625" bestFit="1" customWidth="1"/>
    <col min="3864" max="3864" width="25.85546875" bestFit="1" customWidth="1"/>
    <col min="3865" max="3865" width="15.85546875" bestFit="1" customWidth="1"/>
    <col min="3866" max="3866" width="18.28515625" bestFit="1" customWidth="1"/>
    <col min="3867" max="3867" width="65.5703125" bestFit="1" customWidth="1"/>
    <col min="3868" max="3868" width="65.7109375" bestFit="1" customWidth="1"/>
    <col min="3869" max="3869" width="4.7109375" bestFit="1" customWidth="1"/>
    <col min="4097" max="4097" width="4.7109375" bestFit="1" customWidth="1"/>
    <col min="4098" max="4098" width="16.85546875" bestFit="1" customWidth="1"/>
    <col min="4099" max="4099" width="8.85546875" bestFit="1" customWidth="1"/>
    <col min="4100" max="4100" width="1.140625" bestFit="1" customWidth="1"/>
    <col min="4101" max="4101" width="25.140625" bestFit="1" customWidth="1"/>
    <col min="4102" max="4102" width="10.85546875" bestFit="1" customWidth="1"/>
    <col min="4103" max="4104" width="16.85546875" bestFit="1" customWidth="1"/>
    <col min="4105" max="4105" width="8.85546875" bestFit="1" customWidth="1"/>
    <col min="4106" max="4106" width="16" bestFit="1" customWidth="1"/>
    <col min="4107" max="4107" width="0.28515625" bestFit="1" customWidth="1"/>
    <col min="4108" max="4108" width="16" bestFit="1" customWidth="1"/>
    <col min="4109" max="4109" width="0.7109375" bestFit="1" customWidth="1"/>
    <col min="4110" max="4110" width="16.140625" bestFit="1" customWidth="1"/>
    <col min="4111" max="4111" width="12.5703125" bestFit="1" customWidth="1"/>
    <col min="4112" max="4112" width="4.42578125" bestFit="1" customWidth="1"/>
    <col min="4113" max="4113" width="20.85546875" bestFit="1" customWidth="1"/>
    <col min="4114" max="4114" width="16.85546875" bestFit="1" customWidth="1"/>
    <col min="4115" max="4115" width="17" bestFit="1" customWidth="1"/>
    <col min="4116" max="4116" width="20.85546875" bestFit="1" customWidth="1"/>
    <col min="4117" max="4117" width="22.140625" bestFit="1" customWidth="1"/>
    <col min="4118" max="4118" width="12.5703125" bestFit="1" customWidth="1"/>
    <col min="4119" max="4119" width="55.28515625" bestFit="1" customWidth="1"/>
    <col min="4120" max="4120" width="25.85546875" bestFit="1" customWidth="1"/>
    <col min="4121" max="4121" width="15.85546875" bestFit="1" customWidth="1"/>
    <col min="4122" max="4122" width="18.28515625" bestFit="1" customWidth="1"/>
    <col min="4123" max="4123" width="65.5703125" bestFit="1" customWidth="1"/>
    <col min="4124" max="4124" width="65.7109375" bestFit="1" customWidth="1"/>
    <col min="4125" max="4125" width="4.7109375" bestFit="1" customWidth="1"/>
    <col min="4353" max="4353" width="4.7109375" bestFit="1" customWidth="1"/>
    <col min="4354" max="4354" width="16.85546875" bestFit="1" customWidth="1"/>
    <col min="4355" max="4355" width="8.85546875" bestFit="1" customWidth="1"/>
    <col min="4356" max="4356" width="1.140625" bestFit="1" customWidth="1"/>
    <col min="4357" max="4357" width="25.140625" bestFit="1" customWidth="1"/>
    <col min="4358" max="4358" width="10.85546875" bestFit="1" customWidth="1"/>
    <col min="4359" max="4360" width="16.85546875" bestFit="1" customWidth="1"/>
    <col min="4361" max="4361" width="8.85546875" bestFit="1" customWidth="1"/>
    <col min="4362" max="4362" width="16" bestFit="1" customWidth="1"/>
    <col min="4363" max="4363" width="0.28515625" bestFit="1" customWidth="1"/>
    <col min="4364" max="4364" width="16" bestFit="1" customWidth="1"/>
    <col min="4365" max="4365" width="0.7109375" bestFit="1" customWidth="1"/>
    <col min="4366" max="4366" width="16.140625" bestFit="1" customWidth="1"/>
    <col min="4367" max="4367" width="12.5703125" bestFit="1" customWidth="1"/>
    <col min="4368" max="4368" width="4.42578125" bestFit="1" customWidth="1"/>
    <col min="4369" max="4369" width="20.85546875" bestFit="1" customWidth="1"/>
    <col min="4370" max="4370" width="16.85546875" bestFit="1" customWidth="1"/>
    <col min="4371" max="4371" width="17" bestFit="1" customWidth="1"/>
    <col min="4372" max="4372" width="20.85546875" bestFit="1" customWidth="1"/>
    <col min="4373" max="4373" width="22.140625" bestFit="1" customWidth="1"/>
    <col min="4374" max="4374" width="12.5703125" bestFit="1" customWidth="1"/>
    <col min="4375" max="4375" width="55.28515625" bestFit="1" customWidth="1"/>
    <col min="4376" max="4376" width="25.85546875" bestFit="1" customWidth="1"/>
    <col min="4377" max="4377" width="15.85546875" bestFit="1" customWidth="1"/>
    <col min="4378" max="4378" width="18.28515625" bestFit="1" customWidth="1"/>
    <col min="4379" max="4379" width="65.5703125" bestFit="1" customWidth="1"/>
    <col min="4380" max="4380" width="65.7109375" bestFit="1" customWidth="1"/>
    <col min="4381" max="4381" width="4.7109375" bestFit="1" customWidth="1"/>
    <col min="4609" max="4609" width="4.7109375" bestFit="1" customWidth="1"/>
    <col min="4610" max="4610" width="16.85546875" bestFit="1" customWidth="1"/>
    <col min="4611" max="4611" width="8.85546875" bestFit="1" customWidth="1"/>
    <col min="4612" max="4612" width="1.140625" bestFit="1" customWidth="1"/>
    <col min="4613" max="4613" width="25.140625" bestFit="1" customWidth="1"/>
    <col min="4614" max="4614" width="10.85546875" bestFit="1" customWidth="1"/>
    <col min="4615" max="4616" width="16.85546875" bestFit="1" customWidth="1"/>
    <col min="4617" max="4617" width="8.85546875" bestFit="1" customWidth="1"/>
    <col min="4618" max="4618" width="16" bestFit="1" customWidth="1"/>
    <col min="4619" max="4619" width="0.28515625" bestFit="1" customWidth="1"/>
    <col min="4620" max="4620" width="16" bestFit="1" customWidth="1"/>
    <col min="4621" max="4621" width="0.7109375" bestFit="1" customWidth="1"/>
    <col min="4622" max="4622" width="16.140625" bestFit="1" customWidth="1"/>
    <col min="4623" max="4623" width="12.5703125" bestFit="1" customWidth="1"/>
    <col min="4624" max="4624" width="4.42578125" bestFit="1" customWidth="1"/>
    <col min="4625" max="4625" width="20.85546875" bestFit="1" customWidth="1"/>
    <col min="4626" max="4626" width="16.85546875" bestFit="1" customWidth="1"/>
    <col min="4627" max="4627" width="17" bestFit="1" customWidth="1"/>
    <col min="4628" max="4628" width="20.85546875" bestFit="1" customWidth="1"/>
    <col min="4629" max="4629" width="22.140625" bestFit="1" customWidth="1"/>
    <col min="4630" max="4630" width="12.5703125" bestFit="1" customWidth="1"/>
    <col min="4631" max="4631" width="55.28515625" bestFit="1" customWidth="1"/>
    <col min="4632" max="4632" width="25.85546875" bestFit="1" customWidth="1"/>
    <col min="4633" max="4633" width="15.85546875" bestFit="1" customWidth="1"/>
    <col min="4634" max="4634" width="18.28515625" bestFit="1" customWidth="1"/>
    <col min="4635" max="4635" width="65.5703125" bestFit="1" customWidth="1"/>
    <col min="4636" max="4636" width="65.7109375" bestFit="1" customWidth="1"/>
    <col min="4637" max="4637" width="4.7109375" bestFit="1" customWidth="1"/>
    <col min="4865" max="4865" width="4.7109375" bestFit="1" customWidth="1"/>
    <col min="4866" max="4866" width="16.85546875" bestFit="1" customWidth="1"/>
    <col min="4867" max="4867" width="8.85546875" bestFit="1" customWidth="1"/>
    <col min="4868" max="4868" width="1.140625" bestFit="1" customWidth="1"/>
    <col min="4869" max="4869" width="25.140625" bestFit="1" customWidth="1"/>
    <col min="4870" max="4870" width="10.85546875" bestFit="1" customWidth="1"/>
    <col min="4871" max="4872" width="16.85546875" bestFit="1" customWidth="1"/>
    <col min="4873" max="4873" width="8.85546875" bestFit="1" customWidth="1"/>
    <col min="4874" max="4874" width="16" bestFit="1" customWidth="1"/>
    <col min="4875" max="4875" width="0.28515625" bestFit="1" customWidth="1"/>
    <col min="4876" max="4876" width="16" bestFit="1" customWidth="1"/>
    <col min="4877" max="4877" width="0.7109375" bestFit="1" customWidth="1"/>
    <col min="4878" max="4878" width="16.140625" bestFit="1" customWidth="1"/>
    <col min="4879" max="4879" width="12.5703125" bestFit="1" customWidth="1"/>
    <col min="4880" max="4880" width="4.42578125" bestFit="1" customWidth="1"/>
    <col min="4881" max="4881" width="20.85546875" bestFit="1" customWidth="1"/>
    <col min="4882" max="4882" width="16.85546875" bestFit="1" customWidth="1"/>
    <col min="4883" max="4883" width="17" bestFit="1" customWidth="1"/>
    <col min="4884" max="4884" width="20.85546875" bestFit="1" customWidth="1"/>
    <col min="4885" max="4885" width="22.140625" bestFit="1" customWidth="1"/>
    <col min="4886" max="4886" width="12.5703125" bestFit="1" customWidth="1"/>
    <col min="4887" max="4887" width="55.28515625" bestFit="1" customWidth="1"/>
    <col min="4888" max="4888" width="25.85546875" bestFit="1" customWidth="1"/>
    <col min="4889" max="4889" width="15.85546875" bestFit="1" customWidth="1"/>
    <col min="4890" max="4890" width="18.28515625" bestFit="1" customWidth="1"/>
    <col min="4891" max="4891" width="65.5703125" bestFit="1" customWidth="1"/>
    <col min="4892" max="4892" width="65.7109375" bestFit="1" customWidth="1"/>
    <col min="4893" max="4893" width="4.7109375" bestFit="1" customWidth="1"/>
    <col min="5121" max="5121" width="4.7109375" bestFit="1" customWidth="1"/>
    <col min="5122" max="5122" width="16.85546875" bestFit="1" customWidth="1"/>
    <col min="5123" max="5123" width="8.85546875" bestFit="1" customWidth="1"/>
    <col min="5124" max="5124" width="1.140625" bestFit="1" customWidth="1"/>
    <col min="5125" max="5125" width="25.140625" bestFit="1" customWidth="1"/>
    <col min="5126" max="5126" width="10.85546875" bestFit="1" customWidth="1"/>
    <col min="5127" max="5128" width="16.85546875" bestFit="1" customWidth="1"/>
    <col min="5129" max="5129" width="8.85546875" bestFit="1" customWidth="1"/>
    <col min="5130" max="5130" width="16" bestFit="1" customWidth="1"/>
    <col min="5131" max="5131" width="0.28515625" bestFit="1" customWidth="1"/>
    <col min="5132" max="5132" width="16" bestFit="1" customWidth="1"/>
    <col min="5133" max="5133" width="0.7109375" bestFit="1" customWidth="1"/>
    <col min="5134" max="5134" width="16.140625" bestFit="1" customWidth="1"/>
    <col min="5135" max="5135" width="12.5703125" bestFit="1" customWidth="1"/>
    <col min="5136" max="5136" width="4.42578125" bestFit="1" customWidth="1"/>
    <col min="5137" max="5137" width="20.85546875" bestFit="1" customWidth="1"/>
    <col min="5138" max="5138" width="16.85546875" bestFit="1" customWidth="1"/>
    <col min="5139" max="5139" width="17" bestFit="1" customWidth="1"/>
    <col min="5140" max="5140" width="20.85546875" bestFit="1" customWidth="1"/>
    <col min="5141" max="5141" width="22.140625" bestFit="1" customWidth="1"/>
    <col min="5142" max="5142" width="12.5703125" bestFit="1" customWidth="1"/>
    <col min="5143" max="5143" width="55.28515625" bestFit="1" customWidth="1"/>
    <col min="5144" max="5144" width="25.85546875" bestFit="1" customWidth="1"/>
    <col min="5145" max="5145" width="15.85546875" bestFit="1" customWidth="1"/>
    <col min="5146" max="5146" width="18.28515625" bestFit="1" customWidth="1"/>
    <col min="5147" max="5147" width="65.5703125" bestFit="1" customWidth="1"/>
    <col min="5148" max="5148" width="65.7109375" bestFit="1" customWidth="1"/>
    <col min="5149" max="5149" width="4.7109375" bestFit="1" customWidth="1"/>
    <col min="5377" max="5377" width="4.7109375" bestFit="1" customWidth="1"/>
    <col min="5378" max="5378" width="16.85546875" bestFit="1" customWidth="1"/>
    <col min="5379" max="5379" width="8.85546875" bestFit="1" customWidth="1"/>
    <col min="5380" max="5380" width="1.140625" bestFit="1" customWidth="1"/>
    <col min="5381" max="5381" width="25.140625" bestFit="1" customWidth="1"/>
    <col min="5382" max="5382" width="10.85546875" bestFit="1" customWidth="1"/>
    <col min="5383" max="5384" width="16.85546875" bestFit="1" customWidth="1"/>
    <col min="5385" max="5385" width="8.85546875" bestFit="1" customWidth="1"/>
    <col min="5386" max="5386" width="16" bestFit="1" customWidth="1"/>
    <col min="5387" max="5387" width="0.28515625" bestFit="1" customWidth="1"/>
    <col min="5388" max="5388" width="16" bestFit="1" customWidth="1"/>
    <col min="5389" max="5389" width="0.7109375" bestFit="1" customWidth="1"/>
    <col min="5390" max="5390" width="16.140625" bestFit="1" customWidth="1"/>
    <col min="5391" max="5391" width="12.5703125" bestFit="1" customWidth="1"/>
    <col min="5392" max="5392" width="4.42578125" bestFit="1" customWidth="1"/>
    <col min="5393" max="5393" width="20.85546875" bestFit="1" customWidth="1"/>
    <col min="5394" max="5394" width="16.85546875" bestFit="1" customWidth="1"/>
    <col min="5395" max="5395" width="17" bestFit="1" customWidth="1"/>
    <col min="5396" max="5396" width="20.85546875" bestFit="1" customWidth="1"/>
    <col min="5397" max="5397" width="22.140625" bestFit="1" customWidth="1"/>
    <col min="5398" max="5398" width="12.5703125" bestFit="1" customWidth="1"/>
    <col min="5399" max="5399" width="55.28515625" bestFit="1" customWidth="1"/>
    <col min="5400" max="5400" width="25.85546875" bestFit="1" customWidth="1"/>
    <col min="5401" max="5401" width="15.85546875" bestFit="1" customWidth="1"/>
    <col min="5402" max="5402" width="18.28515625" bestFit="1" customWidth="1"/>
    <col min="5403" max="5403" width="65.5703125" bestFit="1" customWidth="1"/>
    <col min="5404" max="5404" width="65.7109375" bestFit="1" customWidth="1"/>
    <col min="5405" max="5405" width="4.7109375" bestFit="1" customWidth="1"/>
    <col min="5633" max="5633" width="4.7109375" bestFit="1" customWidth="1"/>
    <col min="5634" max="5634" width="16.85546875" bestFit="1" customWidth="1"/>
    <col min="5635" max="5635" width="8.85546875" bestFit="1" customWidth="1"/>
    <col min="5636" max="5636" width="1.140625" bestFit="1" customWidth="1"/>
    <col min="5637" max="5637" width="25.140625" bestFit="1" customWidth="1"/>
    <col min="5638" max="5638" width="10.85546875" bestFit="1" customWidth="1"/>
    <col min="5639" max="5640" width="16.85546875" bestFit="1" customWidth="1"/>
    <col min="5641" max="5641" width="8.85546875" bestFit="1" customWidth="1"/>
    <col min="5642" max="5642" width="16" bestFit="1" customWidth="1"/>
    <col min="5643" max="5643" width="0.28515625" bestFit="1" customWidth="1"/>
    <col min="5644" max="5644" width="16" bestFit="1" customWidth="1"/>
    <col min="5645" max="5645" width="0.7109375" bestFit="1" customWidth="1"/>
    <col min="5646" max="5646" width="16.140625" bestFit="1" customWidth="1"/>
    <col min="5647" max="5647" width="12.5703125" bestFit="1" customWidth="1"/>
    <col min="5648" max="5648" width="4.42578125" bestFit="1" customWidth="1"/>
    <col min="5649" max="5649" width="20.85546875" bestFit="1" customWidth="1"/>
    <col min="5650" max="5650" width="16.85546875" bestFit="1" customWidth="1"/>
    <col min="5651" max="5651" width="17" bestFit="1" customWidth="1"/>
    <col min="5652" max="5652" width="20.85546875" bestFit="1" customWidth="1"/>
    <col min="5653" max="5653" width="22.140625" bestFit="1" customWidth="1"/>
    <col min="5654" max="5654" width="12.5703125" bestFit="1" customWidth="1"/>
    <col min="5655" max="5655" width="55.28515625" bestFit="1" customWidth="1"/>
    <col min="5656" max="5656" width="25.85546875" bestFit="1" customWidth="1"/>
    <col min="5657" max="5657" width="15.85546875" bestFit="1" customWidth="1"/>
    <col min="5658" max="5658" width="18.28515625" bestFit="1" customWidth="1"/>
    <col min="5659" max="5659" width="65.5703125" bestFit="1" customWidth="1"/>
    <col min="5660" max="5660" width="65.7109375" bestFit="1" customWidth="1"/>
    <col min="5661" max="5661" width="4.7109375" bestFit="1" customWidth="1"/>
    <col min="5889" max="5889" width="4.7109375" bestFit="1" customWidth="1"/>
    <col min="5890" max="5890" width="16.85546875" bestFit="1" customWidth="1"/>
    <col min="5891" max="5891" width="8.85546875" bestFit="1" customWidth="1"/>
    <col min="5892" max="5892" width="1.140625" bestFit="1" customWidth="1"/>
    <col min="5893" max="5893" width="25.140625" bestFit="1" customWidth="1"/>
    <col min="5894" max="5894" width="10.85546875" bestFit="1" customWidth="1"/>
    <col min="5895" max="5896" width="16.85546875" bestFit="1" customWidth="1"/>
    <col min="5897" max="5897" width="8.85546875" bestFit="1" customWidth="1"/>
    <col min="5898" max="5898" width="16" bestFit="1" customWidth="1"/>
    <col min="5899" max="5899" width="0.28515625" bestFit="1" customWidth="1"/>
    <col min="5900" max="5900" width="16" bestFit="1" customWidth="1"/>
    <col min="5901" max="5901" width="0.7109375" bestFit="1" customWidth="1"/>
    <col min="5902" max="5902" width="16.140625" bestFit="1" customWidth="1"/>
    <col min="5903" max="5903" width="12.5703125" bestFit="1" customWidth="1"/>
    <col min="5904" max="5904" width="4.42578125" bestFit="1" customWidth="1"/>
    <col min="5905" max="5905" width="20.85546875" bestFit="1" customWidth="1"/>
    <col min="5906" max="5906" width="16.85546875" bestFit="1" customWidth="1"/>
    <col min="5907" max="5907" width="17" bestFit="1" customWidth="1"/>
    <col min="5908" max="5908" width="20.85546875" bestFit="1" customWidth="1"/>
    <col min="5909" max="5909" width="22.140625" bestFit="1" customWidth="1"/>
    <col min="5910" max="5910" width="12.5703125" bestFit="1" customWidth="1"/>
    <col min="5911" max="5911" width="55.28515625" bestFit="1" customWidth="1"/>
    <col min="5912" max="5912" width="25.85546875" bestFit="1" customWidth="1"/>
    <col min="5913" max="5913" width="15.85546875" bestFit="1" customWidth="1"/>
    <col min="5914" max="5914" width="18.28515625" bestFit="1" customWidth="1"/>
    <col min="5915" max="5915" width="65.5703125" bestFit="1" customWidth="1"/>
    <col min="5916" max="5916" width="65.7109375" bestFit="1" customWidth="1"/>
    <col min="5917" max="5917" width="4.7109375" bestFit="1" customWidth="1"/>
    <col min="6145" max="6145" width="4.7109375" bestFit="1" customWidth="1"/>
    <col min="6146" max="6146" width="16.85546875" bestFit="1" customWidth="1"/>
    <col min="6147" max="6147" width="8.85546875" bestFit="1" customWidth="1"/>
    <col min="6148" max="6148" width="1.140625" bestFit="1" customWidth="1"/>
    <col min="6149" max="6149" width="25.140625" bestFit="1" customWidth="1"/>
    <col min="6150" max="6150" width="10.85546875" bestFit="1" customWidth="1"/>
    <col min="6151" max="6152" width="16.85546875" bestFit="1" customWidth="1"/>
    <col min="6153" max="6153" width="8.85546875" bestFit="1" customWidth="1"/>
    <col min="6154" max="6154" width="16" bestFit="1" customWidth="1"/>
    <col min="6155" max="6155" width="0.28515625" bestFit="1" customWidth="1"/>
    <col min="6156" max="6156" width="16" bestFit="1" customWidth="1"/>
    <col min="6157" max="6157" width="0.7109375" bestFit="1" customWidth="1"/>
    <col min="6158" max="6158" width="16.140625" bestFit="1" customWidth="1"/>
    <col min="6159" max="6159" width="12.5703125" bestFit="1" customWidth="1"/>
    <col min="6160" max="6160" width="4.42578125" bestFit="1" customWidth="1"/>
    <col min="6161" max="6161" width="20.85546875" bestFit="1" customWidth="1"/>
    <col min="6162" max="6162" width="16.85546875" bestFit="1" customWidth="1"/>
    <col min="6163" max="6163" width="17" bestFit="1" customWidth="1"/>
    <col min="6164" max="6164" width="20.85546875" bestFit="1" customWidth="1"/>
    <col min="6165" max="6165" width="22.140625" bestFit="1" customWidth="1"/>
    <col min="6166" max="6166" width="12.5703125" bestFit="1" customWidth="1"/>
    <col min="6167" max="6167" width="55.28515625" bestFit="1" customWidth="1"/>
    <col min="6168" max="6168" width="25.85546875" bestFit="1" customWidth="1"/>
    <col min="6169" max="6169" width="15.85546875" bestFit="1" customWidth="1"/>
    <col min="6170" max="6170" width="18.28515625" bestFit="1" customWidth="1"/>
    <col min="6171" max="6171" width="65.5703125" bestFit="1" customWidth="1"/>
    <col min="6172" max="6172" width="65.7109375" bestFit="1" customWidth="1"/>
    <col min="6173" max="6173" width="4.7109375" bestFit="1" customWidth="1"/>
    <col min="6401" max="6401" width="4.7109375" bestFit="1" customWidth="1"/>
    <col min="6402" max="6402" width="16.85546875" bestFit="1" customWidth="1"/>
    <col min="6403" max="6403" width="8.85546875" bestFit="1" customWidth="1"/>
    <col min="6404" max="6404" width="1.140625" bestFit="1" customWidth="1"/>
    <col min="6405" max="6405" width="25.140625" bestFit="1" customWidth="1"/>
    <col min="6406" max="6406" width="10.85546875" bestFit="1" customWidth="1"/>
    <col min="6407" max="6408" width="16.85546875" bestFit="1" customWidth="1"/>
    <col min="6409" max="6409" width="8.85546875" bestFit="1" customWidth="1"/>
    <col min="6410" max="6410" width="16" bestFit="1" customWidth="1"/>
    <col min="6411" max="6411" width="0.28515625" bestFit="1" customWidth="1"/>
    <col min="6412" max="6412" width="16" bestFit="1" customWidth="1"/>
    <col min="6413" max="6413" width="0.7109375" bestFit="1" customWidth="1"/>
    <col min="6414" max="6414" width="16.140625" bestFit="1" customWidth="1"/>
    <col min="6415" max="6415" width="12.5703125" bestFit="1" customWidth="1"/>
    <col min="6416" max="6416" width="4.42578125" bestFit="1" customWidth="1"/>
    <col min="6417" max="6417" width="20.85546875" bestFit="1" customWidth="1"/>
    <col min="6418" max="6418" width="16.85546875" bestFit="1" customWidth="1"/>
    <col min="6419" max="6419" width="17" bestFit="1" customWidth="1"/>
    <col min="6420" max="6420" width="20.85546875" bestFit="1" customWidth="1"/>
    <col min="6421" max="6421" width="22.140625" bestFit="1" customWidth="1"/>
    <col min="6422" max="6422" width="12.5703125" bestFit="1" customWidth="1"/>
    <col min="6423" max="6423" width="55.28515625" bestFit="1" customWidth="1"/>
    <col min="6424" max="6424" width="25.85546875" bestFit="1" customWidth="1"/>
    <col min="6425" max="6425" width="15.85546875" bestFit="1" customWidth="1"/>
    <col min="6426" max="6426" width="18.28515625" bestFit="1" customWidth="1"/>
    <col min="6427" max="6427" width="65.5703125" bestFit="1" customWidth="1"/>
    <col min="6428" max="6428" width="65.7109375" bestFit="1" customWidth="1"/>
    <col min="6429" max="6429" width="4.7109375" bestFit="1" customWidth="1"/>
    <col min="6657" max="6657" width="4.7109375" bestFit="1" customWidth="1"/>
    <col min="6658" max="6658" width="16.85546875" bestFit="1" customWidth="1"/>
    <col min="6659" max="6659" width="8.85546875" bestFit="1" customWidth="1"/>
    <col min="6660" max="6660" width="1.140625" bestFit="1" customWidth="1"/>
    <col min="6661" max="6661" width="25.140625" bestFit="1" customWidth="1"/>
    <col min="6662" max="6662" width="10.85546875" bestFit="1" customWidth="1"/>
    <col min="6663" max="6664" width="16.85546875" bestFit="1" customWidth="1"/>
    <col min="6665" max="6665" width="8.85546875" bestFit="1" customWidth="1"/>
    <col min="6666" max="6666" width="16" bestFit="1" customWidth="1"/>
    <col min="6667" max="6667" width="0.28515625" bestFit="1" customWidth="1"/>
    <col min="6668" max="6668" width="16" bestFit="1" customWidth="1"/>
    <col min="6669" max="6669" width="0.7109375" bestFit="1" customWidth="1"/>
    <col min="6670" max="6670" width="16.140625" bestFit="1" customWidth="1"/>
    <col min="6671" max="6671" width="12.5703125" bestFit="1" customWidth="1"/>
    <col min="6672" max="6672" width="4.42578125" bestFit="1" customWidth="1"/>
    <col min="6673" max="6673" width="20.85546875" bestFit="1" customWidth="1"/>
    <col min="6674" max="6674" width="16.85546875" bestFit="1" customWidth="1"/>
    <col min="6675" max="6675" width="17" bestFit="1" customWidth="1"/>
    <col min="6676" max="6676" width="20.85546875" bestFit="1" customWidth="1"/>
    <col min="6677" max="6677" width="22.140625" bestFit="1" customWidth="1"/>
    <col min="6678" max="6678" width="12.5703125" bestFit="1" customWidth="1"/>
    <col min="6679" max="6679" width="55.28515625" bestFit="1" customWidth="1"/>
    <col min="6680" max="6680" width="25.85546875" bestFit="1" customWidth="1"/>
    <col min="6681" max="6681" width="15.85546875" bestFit="1" customWidth="1"/>
    <col min="6682" max="6682" width="18.28515625" bestFit="1" customWidth="1"/>
    <col min="6683" max="6683" width="65.5703125" bestFit="1" customWidth="1"/>
    <col min="6684" max="6684" width="65.7109375" bestFit="1" customWidth="1"/>
    <col min="6685" max="6685" width="4.7109375" bestFit="1" customWidth="1"/>
    <col min="6913" max="6913" width="4.7109375" bestFit="1" customWidth="1"/>
    <col min="6914" max="6914" width="16.85546875" bestFit="1" customWidth="1"/>
    <col min="6915" max="6915" width="8.85546875" bestFit="1" customWidth="1"/>
    <col min="6916" max="6916" width="1.140625" bestFit="1" customWidth="1"/>
    <col min="6917" max="6917" width="25.140625" bestFit="1" customWidth="1"/>
    <col min="6918" max="6918" width="10.85546875" bestFit="1" customWidth="1"/>
    <col min="6919" max="6920" width="16.85546875" bestFit="1" customWidth="1"/>
    <col min="6921" max="6921" width="8.85546875" bestFit="1" customWidth="1"/>
    <col min="6922" max="6922" width="16" bestFit="1" customWidth="1"/>
    <col min="6923" max="6923" width="0.28515625" bestFit="1" customWidth="1"/>
    <col min="6924" max="6924" width="16" bestFit="1" customWidth="1"/>
    <col min="6925" max="6925" width="0.7109375" bestFit="1" customWidth="1"/>
    <col min="6926" max="6926" width="16.140625" bestFit="1" customWidth="1"/>
    <col min="6927" max="6927" width="12.5703125" bestFit="1" customWidth="1"/>
    <col min="6928" max="6928" width="4.42578125" bestFit="1" customWidth="1"/>
    <col min="6929" max="6929" width="20.85546875" bestFit="1" customWidth="1"/>
    <col min="6930" max="6930" width="16.85546875" bestFit="1" customWidth="1"/>
    <col min="6931" max="6931" width="17" bestFit="1" customWidth="1"/>
    <col min="6932" max="6932" width="20.85546875" bestFit="1" customWidth="1"/>
    <col min="6933" max="6933" width="22.140625" bestFit="1" customWidth="1"/>
    <col min="6934" max="6934" width="12.5703125" bestFit="1" customWidth="1"/>
    <col min="6935" max="6935" width="55.28515625" bestFit="1" customWidth="1"/>
    <col min="6936" max="6936" width="25.85546875" bestFit="1" customWidth="1"/>
    <col min="6937" max="6937" width="15.85546875" bestFit="1" customWidth="1"/>
    <col min="6938" max="6938" width="18.28515625" bestFit="1" customWidth="1"/>
    <col min="6939" max="6939" width="65.5703125" bestFit="1" customWidth="1"/>
    <col min="6940" max="6940" width="65.7109375" bestFit="1" customWidth="1"/>
    <col min="6941" max="6941" width="4.7109375" bestFit="1" customWidth="1"/>
    <col min="7169" max="7169" width="4.7109375" bestFit="1" customWidth="1"/>
    <col min="7170" max="7170" width="16.85546875" bestFit="1" customWidth="1"/>
    <col min="7171" max="7171" width="8.85546875" bestFit="1" customWidth="1"/>
    <col min="7172" max="7172" width="1.140625" bestFit="1" customWidth="1"/>
    <col min="7173" max="7173" width="25.140625" bestFit="1" customWidth="1"/>
    <col min="7174" max="7174" width="10.85546875" bestFit="1" customWidth="1"/>
    <col min="7175" max="7176" width="16.85546875" bestFit="1" customWidth="1"/>
    <col min="7177" max="7177" width="8.85546875" bestFit="1" customWidth="1"/>
    <col min="7178" max="7178" width="16" bestFit="1" customWidth="1"/>
    <col min="7179" max="7179" width="0.28515625" bestFit="1" customWidth="1"/>
    <col min="7180" max="7180" width="16" bestFit="1" customWidth="1"/>
    <col min="7181" max="7181" width="0.7109375" bestFit="1" customWidth="1"/>
    <col min="7182" max="7182" width="16.140625" bestFit="1" customWidth="1"/>
    <col min="7183" max="7183" width="12.5703125" bestFit="1" customWidth="1"/>
    <col min="7184" max="7184" width="4.42578125" bestFit="1" customWidth="1"/>
    <col min="7185" max="7185" width="20.85546875" bestFit="1" customWidth="1"/>
    <col min="7186" max="7186" width="16.85546875" bestFit="1" customWidth="1"/>
    <col min="7187" max="7187" width="17" bestFit="1" customWidth="1"/>
    <col min="7188" max="7188" width="20.85546875" bestFit="1" customWidth="1"/>
    <col min="7189" max="7189" width="22.140625" bestFit="1" customWidth="1"/>
    <col min="7190" max="7190" width="12.5703125" bestFit="1" customWidth="1"/>
    <col min="7191" max="7191" width="55.28515625" bestFit="1" customWidth="1"/>
    <col min="7192" max="7192" width="25.85546875" bestFit="1" customWidth="1"/>
    <col min="7193" max="7193" width="15.85546875" bestFit="1" customWidth="1"/>
    <col min="7194" max="7194" width="18.28515625" bestFit="1" customWidth="1"/>
    <col min="7195" max="7195" width="65.5703125" bestFit="1" customWidth="1"/>
    <col min="7196" max="7196" width="65.7109375" bestFit="1" customWidth="1"/>
    <col min="7197" max="7197" width="4.7109375" bestFit="1" customWidth="1"/>
    <col min="7425" max="7425" width="4.7109375" bestFit="1" customWidth="1"/>
    <col min="7426" max="7426" width="16.85546875" bestFit="1" customWidth="1"/>
    <col min="7427" max="7427" width="8.85546875" bestFit="1" customWidth="1"/>
    <col min="7428" max="7428" width="1.140625" bestFit="1" customWidth="1"/>
    <col min="7429" max="7429" width="25.140625" bestFit="1" customWidth="1"/>
    <col min="7430" max="7430" width="10.85546875" bestFit="1" customWidth="1"/>
    <col min="7431" max="7432" width="16.85546875" bestFit="1" customWidth="1"/>
    <col min="7433" max="7433" width="8.85546875" bestFit="1" customWidth="1"/>
    <col min="7434" max="7434" width="16" bestFit="1" customWidth="1"/>
    <col min="7435" max="7435" width="0.28515625" bestFit="1" customWidth="1"/>
    <col min="7436" max="7436" width="16" bestFit="1" customWidth="1"/>
    <col min="7437" max="7437" width="0.7109375" bestFit="1" customWidth="1"/>
    <col min="7438" max="7438" width="16.140625" bestFit="1" customWidth="1"/>
    <col min="7439" max="7439" width="12.5703125" bestFit="1" customWidth="1"/>
    <col min="7440" max="7440" width="4.42578125" bestFit="1" customWidth="1"/>
    <col min="7441" max="7441" width="20.85546875" bestFit="1" customWidth="1"/>
    <col min="7442" max="7442" width="16.85546875" bestFit="1" customWidth="1"/>
    <col min="7443" max="7443" width="17" bestFit="1" customWidth="1"/>
    <col min="7444" max="7444" width="20.85546875" bestFit="1" customWidth="1"/>
    <col min="7445" max="7445" width="22.140625" bestFit="1" customWidth="1"/>
    <col min="7446" max="7446" width="12.5703125" bestFit="1" customWidth="1"/>
    <col min="7447" max="7447" width="55.28515625" bestFit="1" customWidth="1"/>
    <col min="7448" max="7448" width="25.85546875" bestFit="1" customWidth="1"/>
    <col min="7449" max="7449" width="15.85546875" bestFit="1" customWidth="1"/>
    <col min="7450" max="7450" width="18.28515625" bestFit="1" customWidth="1"/>
    <col min="7451" max="7451" width="65.5703125" bestFit="1" customWidth="1"/>
    <col min="7452" max="7452" width="65.7109375" bestFit="1" customWidth="1"/>
    <col min="7453" max="7453" width="4.7109375" bestFit="1" customWidth="1"/>
    <col min="7681" max="7681" width="4.7109375" bestFit="1" customWidth="1"/>
    <col min="7682" max="7682" width="16.85546875" bestFit="1" customWidth="1"/>
    <col min="7683" max="7683" width="8.85546875" bestFit="1" customWidth="1"/>
    <col min="7684" max="7684" width="1.140625" bestFit="1" customWidth="1"/>
    <col min="7685" max="7685" width="25.140625" bestFit="1" customWidth="1"/>
    <col min="7686" max="7686" width="10.85546875" bestFit="1" customWidth="1"/>
    <col min="7687" max="7688" width="16.85546875" bestFit="1" customWidth="1"/>
    <col min="7689" max="7689" width="8.85546875" bestFit="1" customWidth="1"/>
    <col min="7690" max="7690" width="16" bestFit="1" customWidth="1"/>
    <col min="7691" max="7691" width="0.28515625" bestFit="1" customWidth="1"/>
    <col min="7692" max="7692" width="16" bestFit="1" customWidth="1"/>
    <col min="7693" max="7693" width="0.7109375" bestFit="1" customWidth="1"/>
    <col min="7694" max="7694" width="16.140625" bestFit="1" customWidth="1"/>
    <col min="7695" max="7695" width="12.5703125" bestFit="1" customWidth="1"/>
    <col min="7696" max="7696" width="4.42578125" bestFit="1" customWidth="1"/>
    <col min="7697" max="7697" width="20.85546875" bestFit="1" customWidth="1"/>
    <col min="7698" max="7698" width="16.85546875" bestFit="1" customWidth="1"/>
    <col min="7699" max="7699" width="17" bestFit="1" customWidth="1"/>
    <col min="7700" max="7700" width="20.85546875" bestFit="1" customWidth="1"/>
    <col min="7701" max="7701" width="22.140625" bestFit="1" customWidth="1"/>
    <col min="7702" max="7702" width="12.5703125" bestFit="1" customWidth="1"/>
    <col min="7703" max="7703" width="55.28515625" bestFit="1" customWidth="1"/>
    <col min="7704" max="7704" width="25.85546875" bestFit="1" customWidth="1"/>
    <col min="7705" max="7705" width="15.85546875" bestFit="1" customWidth="1"/>
    <col min="7706" max="7706" width="18.28515625" bestFit="1" customWidth="1"/>
    <col min="7707" max="7707" width="65.5703125" bestFit="1" customWidth="1"/>
    <col min="7708" max="7708" width="65.7109375" bestFit="1" customWidth="1"/>
    <col min="7709" max="7709" width="4.7109375" bestFit="1" customWidth="1"/>
    <col min="7937" max="7937" width="4.7109375" bestFit="1" customWidth="1"/>
    <col min="7938" max="7938" width="16.85546875" bestFit="1" customWidth="1"/>
    <col min="7939" max="7939" width="8.85546875" bestFit="1" customWidth="1"/>
    <col min="7940" max="7940" width="1.140625" bestFit="1" customWidth="1"/>
    <col min="7941" max="7941" width="25.140625" bestFit="1" customWidth="1"/>
    <col min="7942" max="7942" width="10.85546875" bestFit="1" customWidth="1"/>
    <col min="7943" max="7944" width="16.85546875" bestFit="1" customWidth="1"/>
    <col min="7945" max="7945" width="8.85546875" bestFit="1" customWidth="1"/>
    <col min="7946" max="7946" width="16" bestFit="1" customWidth="1"/>
    <col min="7947" max="7947" width="0.28515625" bestFit="1" customWidth="1"/>
    <col min="7948" max="7948" width="16" bestFit="1" customWidth="1"/>
    <col min="7949" max="7949" width="0.7109375" bestFit="1" customWidth="1"/>
    <col min="7950" max="7950" width="16.140625" bestFit="1" customWidth="1"/>
    <col min="7951" max="7951" width="12.5703125" bestFit="1" customWidth="1"/>
    <col min="7952" max="7952" width="4.42578125" bestFit="1" customWidth="1"/>
    <col min="7953" max="7953" width="20.85546875" bestFit="1" customWidth="1"/>
    <col min="7954" max="7954" width="16.85546875" bestFit="1" customWidth="1"/>
    <col min="7955" max="7955" width="17" bestFit="1" customWidth="1"/>
    <col min="7956" max="7956" width="20.85546875" bestFit="1" customWidth="1"/>
    <col min="7957" max="7957" width="22.140625" bestFit="1" customWidth="1"/>
    <col min="7958" max="7958" width="12.5703125" bestFit="1" customWidth="1"/>
    <col min="7959" max="7959" width="55.28515625" bestFit="1" customWidth="1"/>
    <col min="7960" max="7960" width="25.85546875" bestFit="1" customWidth="1"/>
    <col min="7961" max="7961" width="15.85546875" bestFit="1" customWidth="1"/>
    <col min="7962" max="7962" width="18.28515625" bestFit="1" customWidth="1"/>
    <col min="7963" max="7963" width="65.5703125" bestFit="1" customWidth="1"/>
    <col min="7964" max="7964" width="65.7109375" bestFit="1" customWidth="1"/>
    <col min="7965" max="7965" width="4.7109375" bestFit="1" customWidth="1"/>
    <col min="8193" max="8193" width="4.7109375" bestFit="1" customWidth="1"/>
    <col min="8194" max="8194" width="16.85546875" bestFit="1" customWidth="1"/>
    <col min="8195" max="8195" width="8.85546875" bestFit="1" customWidth="1"/>
    <col min="8196" max="8196" width="1.140625" bestFit="1" customWidth="1"/>
    <col min="8197" max="8197" width="25.140625" bestFit="1" customWidth="1"/>
    <col min="8198" max="8198" width="10.85546875" bestFit="1" customWidth="1"/>
    <col min="8199" max="8200" width="16.85546875" bestFit="1" customWidth="1"/>
    <col min="8201" max="8201" width="8.85546875" bestFit="1" customWidth="1"/>
    <col min="8202" max="8202" width="16" bestFit="1" customWidth="1"/>
    <col min="8203" max="8203" width="0.28515625" bestFit="1" customWidth="1"/>
    <col min="8204" max="8204" width="16" bestFit="1" customWidth="1"/>
    <col min="8205" max="8205" width="0.7109375" bestFit="1" customWidth="1"/>
    <col min="8206" max="8206" width="16.140625" bestFit="1" customWidth="1"/>
    <col min="8207" max="8207" width="12.5703125" bestFit="1" customWidth="1"/>
    <col min="8208" max="8208" width="4.42578125" bestFit="1" customWidth="1"/>
    <col min="8209" max="8209" width="20.85546875" bestFit="1" customWidth="1"/>
    <col min="8210" max="8210" width="16.85546875" bestFit="1" customWidth="1"/>
    <col min="8211" max="8211" width="17" bestFit="1" customWidth="1"/>
    <col min="8212" max="8212" width="20.85546875" bestFit="1" customWidth="1"/>
    <col min="8213" max="8213" width="22.140625" bestFit="1" customWidth="1"/>
    <col min="8214" max="8214" width="12.5703125" bestFit="1" customWidth="1"/>
    <col min="8215" max="8215" width="55.28515625" bestFit="1" customWidth="1"/>
    <col min="8216" max="8216" width="25.85546875" bestFit="1" customWidth="1"/>
    <col min="8217" max="8217" width="15.85546875" bestFit="1" customWidth="1"/>
    <col min="8218" max="8218" width="18.28515625" bestFit="1" customWidth="1"/>
    <col min="8219" max="8219" width="65.5703125" bestFit="1" customWidth="1"/>
    <col min="8220" max="8220" width="65.7109375" bestFit="1" customWidth="1"/>
    <col min="8221" max="8221" width="4.7109375" bestFit="1" customWidth="1"/>
    <col min="8449" max="8449" width="4.7109375" bestFit="1" customWidth="1"/>
    <col min="8450" max="8450" width="16.85546875" bestFit="1" customWidth="1"/>
    <col min="8451" max="8451" width="8.85546875" bestFit="1" customWidth="1"/>
    <col min="8452" max="8452" width="1.140625" bestFit="1" customWidth="1"/>
    <col min="8453" max="8453" width="25.140625" bestFit="1" customWidth="1"/>
    <col min="8454" max="8454" width="10.85546875" bestFit="1" customWidth="1"/>
    <col min="8455" max="8456" width="16.85546875" bestFit="1" customWidth="1"/>
    <col min="8457" max="8457" width="8.85546875" bestFit="1" customWidth="1"/>
    <col min="8458" max="8458" width="16" bestFit="1" customWidth="1"/>
    <col min="8459" max="8459" width="0.28515625" bestFit="1" customWidth="1"/>
    <col min="8460" max="8460" width="16" bestFit="1" customWidth="1"/>
    <col min="8461" max="8461" width="0.7109375" bestFit="1" customWidth="1"/>
    <col min="8462" max="8462" width="16.140625" bestFit="1" customWidth="1"/>
    <col min="8463" max="8463" width="12.5703125" bestFit="1" customWidth="1"/>
    <col min="8464" max="8464" width="4.42578125" bestFit="1" customWidth="1"/>
    <col min="8465" max="8465" width="20.85546875" bestFit="1" customWidth="1"/>
    <col min="8466" max="8466" width="16.85546875" bestFit="1" customWidth="1"/>
    <col min="8467" max="8467" width="17" bestFit="1" customWidth="1"/>
    <col min="8468" max="8468" width="20.85546875" bestFit="1" customWidth="1"/>
    <col min="8469" max="8469" width="22.140625" bestFit="1" customWidth="1"/>
    <col min="8470" max="8470" width="12.5703125" bestFit="1" customWidth="1"/>
    <col min="8471" max="8471" width="55.28515625" bestFit="1" customWidth="1"/>
    <col min="8472" max="8472" width="25.85546875" bestFit="1" customWidth="1"/>
    <col min="8473" max="8473" width="15.85546875" bestFit="1" customWidth="1"/>
    <col min="8474" max="8474" width="18.28515625" bestFit="1" customWidth="1"/>
    <col min="8475" max="8475" width="65.5703125" bestFit="1" customWidth="1"/>
    <col min="8476" max="8476" width="65.7109375" bestFit="1" customWidth="1"/>
    <col min="8477" max="8477" width="4.7109375" bestFit="1" customWidth="1"/>
    <col min="8705" max="8705" width="4.7109375" bestFit="1" customWidth="1"/>
    <col min="8706" max="8706" width="16.85546875" bestFit="1" customWidth="1"/>
    <col min="8707" max="8707" width="8.85546875" bestFit="1" customWidth="1"/>
    <col min="8708" max="8708" width="1.140625" bestFit="1" customWidth="1"/>
    <col min="8709" max="8709" width="25.140625" bestFit="1" customWidth="1"/>
    <col min="8710" max="8710" width="10.85546875" bestFit="1" customWidth="1"/>
    <col min="8711" max="8712" width="16.85546875" bestFit="1" customWidth="1"/>
    <col min="8713" max="8713" width="8.85546875" bestFit="1" customWidth="1"/>
    <col min="8714" max="8714" width="16" bestFit="1" customWidth="1"/>
    <col min="8715" max="8715" width="0.28515625" bestFit="1" customWidth="1"/>
    <col min="8716" max="8716" width="16" bestFit="1" customWidth="1"/>
    <col min="8717" max="8717" width="0.7109375" bestFit="1" customWidth="1"/>
    <col min="8718" max="8718" width="16.140625" bestFit="1" customWidth="1"/>
    <col min="8719" max="8719" width="12.5703125" bestFit="1" customWidth="1"/>
    <col min="8720" max="8720" width="4.42578125" bestFit="1" customWidth="1"/>
    <col min="8721" max="8721" width="20.85546875" bestFit="1" customWidth="1"/>
    <col min="8722" max="8722" width="16.85546875" bestFit="1" customWidth="1"/>
    <col min="8723" max="8723" width="17" bestFit="1" customWidth="1"/>
    <col min="8724" max="8724" width="20.85546875" bestFit="1" customWidth="1"/>
    <col min="8725" max="8725" width="22.140625" bestFit="1" customWidth="1"/>
    <col min="8726" max="8726" width="12.5703125" bestFit="1" customWidth="1"/>
    <col min="8727" max="8727" width="55.28515625" bestFit="1" customWidth="1"/>
    <col min="8728" max="8728" width="25.85546875" bestFit="1" customWidth="1"/>
    <col min="8729" max="8729" width="15.85546875" bestFit="1" customWidth="1"/>
    <col min="8730" max="8730" width="18.28515625" bestFit="1" customWidth="1"/>
    <col min="8731" max="8731" width="65.5703125" bestFit="1" customWidth="1"/>
    <col min="8732" max="8732" width="65.7109375" bestFit="1" customWidth="1"/>
    <col min="8733" max="8733" width="4.7109375" bestFit="1" customWidth="1"/>
    <col min="8961" max="8961" width="4.7109375" bestFit="1" customWidth="1"/>
    <col min="8962" max="8962" width="16.85546875" bestFit="1" customWidth="1"/>
    <col min="8963" max="8963" width="8.85546875" bestFit="1" customWidth="1"/>
    <col min="8964" max="8964" width="1.140625" bestFit="1" customWidth="1"/>
    <col min="8965" max="8965" width="25.140625" bestFit="1" customWidth="1"/>
    <col min="8966" max="8966" width="10.85546875" bestFit="1" customWidth="1"/>
    <col min="8967" max="8968" width="16.85546875" bestFit="1" customWidth="1"/>
    <col min="8969" max="8969" width="8.85546875" bestFit="1" customWidth="1"/>
    <col min="8970" max="8970" width="16" bestFit="1" customWidth="1"/>
    <col min="8971" max="8971" width="0.28515625" bestFit="1" customWidth="1"/>
    <col min="8972" max="8972" width="16" bestFit="1" customWidth="1"/>
    <col min="8973" max="8973" width="0.7109375" bestFit="1" customWidth="1"/>
    <col min="8974" max="8974" width="16.140625" bestFit="1" customWidth="1"/>
    <col min="8975" max="8975" width="12.5703125" bestFit="1" customWidth="1"/>
    <col min="8976" max="8976" width="4.42578125" bestFit="1" customWidth="1"/>
    <col min="8977" max="8977" width="20.85546875" bestFit="1" customWidth="1"/>
    <col min="8978" max="8978" width="16.85546875" bestFit="1" customWidth="1"/>
    <col min="8979" max="8979" width="17" bestFit="1" customWidth="1"/>
    <col min="8980" max="8980" width="20.85546875" bestFit="1" customWidth="1"/>
    <col min="8981" max="8981" width="22.140625" bestFit="1" customWidth="1"/>
    <col min="8982" max="8982" width="12.5703125" bestFit="1" customWidth="1"/>
    <col min="8983" max="8983" width="55.28515625" bestFit="1" customWidth="1"/>
    <col min="8984" max="8984" width="25.85546875" bestFit="1" customWidth="1"/>
    <col min="8985" max="8985" width="15.85546875" bestFit="1" customWidth="1"/>
    <col min="8986" max="8986" width="18.28515625" bestFit="1" customWidth="1"/>
    <col min="8987" max="8987" width="65.5703125" bestFit="1" customWidth="1"/>
    <col min="8988" max="8988" width="65.7109375" bestFit="1" customWidth="1"/>
    <col min="8989" max="8989" width="4.7109375" bestFit="1" customWidth="1"/>
    <col min="9217" max="9217" width="4.7109375" bestFit="1" customWidth="1"/>
    <col min="9218" max="9218" width="16.85546875" bestFit="1" customWidth="1"/>
    <col min="9219" max="9219" width="8.85546875" bestFit="1" customWidth="1"/>
    <col min="9220" max="9220" width="1.140625" bestFit="1" customWidth="1"/>
    <col min="9221" max="9221" width="25.140625" bestFit="1" customWidth="1"/>
    <col min="9222" max="9222" width="10.85546875" bestFit="1" customWidth="1"/>
    <col min="9223" max="9224" width="16.85546875" bestFit="1" customWidth="1"/>
    <col min="9225" max="9225" width="8.85546875" bestFit="1" customWidth="1"/>
    <col min="9226" max="9226" width="16" bestFit="1" customWidth="1"/>
    <col min="9227" max="9227" width="0.28515625" bestFit="1" customWidth="1"/>
    <col min="9228" max="9228" width="16" bestFit="1" customWidth="1"/>
    <col min="9229" max="9229" width="0.7109375" bestFit="1" customWidth="1"/>
    <col min="9230" max="9230" width="16.140625" bestFit="1" customWidth="1"/>
    <col min="9231" max="9231" width="12.5703125" bestFit="1" customWidth="1"/>
    <col min="9232" max="9232" width="4.42578125" bestFit="1" customWidth="1"/>
    <col min="9233" max="9233" width="20.85546875" bestFit="1" customWidth="1"/>
    <col min="9234" max="9234" width="16.85546875" bestFit="1" customWidth="1"/>
    <col min="9235" max="9235" width="17" bestFit="1" customWidth="1"/>
    <col min="9236" max="9236" width="20.85546875" bestFit="1" customWidth="1"/>
    <col min="9237" max="9237" width="22.140625" bestFit="1" customWidth="1"/>
    <col min="9238" max="9238" width="12.5703125" bestFit="1" customWidth="1"/>
    <col min="9239" max="9239" width="55.28515625" bestFit="1" customWidth="1"/>
    <col min="9240" max="9240" width="25.85546875" bestFit="1" customWidth="1"/>
    <col min="9241" max="9241" width="15.85546875" bestFit="1" customWidth="1"/>
    <col min="9242" max="9242" width="18.28515625" bestFit="1" customWidth="1"/>
    <col min="9243" max="9243" width="65.5703125" bestFit="1" customWidth="1"/>
    <col min="9244" max="9244" width="65.7109375" bestFit="1" customWidth="1"/>
    <col min="9245" max="9245" width="4.7109375" bestFit="1" customWidth="1"/>
    <col min="9473" max="9473" width="4.7109375" bestFit="1" customWidth="1"/>
    <col min="9474" max="9474" width="16.85546875" bestFit="1" customWidth="1"/>
    <col min="9475" max="9475" width="8.85546875" bestFit="1" customWidth="1"/>
    <col min="9476" max="9476" width="1.140625" bestFit="1" customWidth="1"/>
    <col min="9477" max="9477" width="25.140625" bestFit="1" customWidth="1"/>
    <col min="9478" max="9478" width="10.85546875" bestFit="1" customWidth="1"/>
    <col min="9479" max="9480" width="16.85546875" bestFit="1" customWidth="1"/>
    <col min="9481" max="9481" width="8.85546875" bestFit="1" customWidth="1"/>
    <col min="9482" max="9482" width="16" bestFit="1" customWidth="1"/>
    <col min="9483" max="9483" width="0.28515625" bestFit="1" customWidth="1"/>
    <col min="9484" max="9484" width="16" bestFit="1" customWidth="1"/>
    <col min="9485" max="9485" width="0.7109375" bestFit="1" customWidth="1"/>
    <col min="9486" max="9486" width="16.140625" bestFit="1" customWidth="1"/>
    <col min="9487" max="9487" width="12.5703125" bestFit="1" customWidth="1"/>
    <col min="9488" max="9488" width="4.42578125" bestFit="1" customWidth="1"/>
    <col min="9489" max="9489" width="20.85546875" bestFit="1" customWidth="1"/>
    <col min="9490" max="9490" width="16.85546875" bestFit="1" customWidth="1"/>
    <col min="9491" max="9491" width="17" bestFit="1" customWidth="1"/>
    <col min="9492" max="9492" width="20.85546875" bestFit="1" customWidth="1"/>
    <col min="9493" max="9493" width="22.140625" bestFit="1" customWidth="1"/>
    <col min="9494" max="9494" width="12.5703125" bestFit="1" customWidth="1"/>
    <col min="9495" max="9495" width="55.28515625" bestFit="1" customWidth="1"/>
    <col min="9496" max="9496" width="25.85546875" bestFit="1" customWidth="1"/>
    <col min="9497" max="9497" width="15.85546875" bestFit="1" customWidth="1"/>
    <col min="9498" max="9498" width="18.28515625" bestFit="1" customWidth="1"/>
    <col min="9499" max="9499" width="65.5703125" bestFit="1" customWidth="1"/>
    <col min="9500" max="9500" width="65.7109375" bestFit="1" customWidth="1"/>
    <col min="9501" max="9501" width="4.7109375" bestFit="1" customWidth="1"/>
    <col min="9729" max="9729" width="4.7109375" bestFit="1" customWidth="1"/>
    <col min="9730" max="9730" width="16.85546875" bestFit="1" customWidth="1"/>
    <col min="9731" max="9731" width="8.85546875" bestFit="1" customWidth="1"/>
    <col min="9732" max="9732" width="1.140625" bestFit="1" customWidth="1"/>
    <col min="9733" max="9733" width="25.140625" bestFit="1" customWidth="1"/>
    <col min="9734" max="9734" width="10.85546875" bestFit="1" customWidth="1"/>
    <col min="9735" max="9736" width="16.85546875" bestFit="1" customWidth="1"/>
    <col min="9737" max="9737" width="8.85546875" bestFit="1" customWidth="1"/>
    <col min="9738" max="9738" width="16" bestFit="1" customWidth="1"/>
    <col min="9739" max="9739" width="0.28515625" bestFit="1" customWidth="1"/>
    <col min="9740" max="9740" width="16" bestFit="1" customWidth="1"/>
    <col min="9741" max="9741" width="0.7109375" bestFit="1" customWidth="1"/>
    <col min="9742" max="9742" width="16.140625" bestFit="1" customWidth="1"/>
    <col min="9743" max="9743" width="12.5703125" bestFit="1" customWidth="1"/>
    <col min="9744" max="9744" width="4.42578125" bestFit="1" customWidth="1"/>
    <col min="9745" max="9745" width="20.85546875" bestFit="1" customWidth="1"/>
    <col min="9746" max="9746" width="16.85546875" bestFit="1" customWidth="1"/>
    <col min="9747" max="9747" width="17" bestFit="1" customWidth="1"/>
    <col min="9748" max="9748" width="20.85546875" bestFit="1" customWidth="1"/>
    <col min="9749" max="9749" width="22.140625" bestFit="1" customWidth="1"/>
    <col min="9750" max="9750" width="12.5703125" bestFit="1" customWidth="1"/>
    <col min="9751" max="9751" width="55.28515625" bestFit="1" customWidth="1"/>
    <col min="9752" max="9752" width="25.85546875" bestFit="1" customWidth="1"/>
    <col min="9753" max="9753" width="15.85546875" bestFit="1" customWidth="1"/>
    <col min="9754" max="9754" width="18.28515625" bestFit="1" customWidth="1"/>
    <col min="9755" max="9755" width="65.5703125" bestFit="1" customWidth="1"/>
    <col min="9756" max="9756" width="65.7109375" bestFit="1" customWidth="1"/>
    <col min="9757" max="9757" width="4.7109375" bestFit="1" customWidth="1"/>
    <col min="9985" max="9985" width="4.7109375" bestFit="1" customWidth="1"/>
    <col min="9986" max="9986" width="16.85546875" bestFit="1" customWidth="1"/>
    <col min="9987" max="9987" width="8.85546875" bestFit="1" customWidth="1"/>
    <col min="9988" max="9988" width="1.140625" bestFit="1" customWidth="1"/>
    <col min="9989" max="9989" width="25.140625" bestFit="1" customWidth="1"/>
    <col min="9990" max="9990" width="10.85546875" bestFit="1" customWidth="1"/>
    <col min="9991" max="9992" width="16.85546875" bestFit="1" customWidth="1"/>
    <col min="9993" max="9993" width="8.85546875" bestFit="1" customWidth="1"/>
    <col min="9994" max="9994" width="16" bestFit="1" customWidth="1"/>
    <col min="9995" max="9995" width="0.28515625" bestFit="1" customWidth="1"/>
    <col min="9996" max="9996" width="16" bestFit="1" customWidth="1"/>
    <col min="9997" max="9997" width="0.7109375" bestFit="1" customWidth="1"/>
    <col min="9998" max="9998" width="16.140625" bestFit="1" customWidth="1"/>
    <col min="9999" max="9999" width="12.5703125" bestFit="1" customWidth="1"/>
    <col min="10000" max="10000" width="4.42578125" bestFit="1" customWidth="1"/>
    <col min="10001" max="10001" width="20.85546875" bestFit="1" customWidth="1"/>
    <col min="10002" max="10002" width="16.85546875" bestFit="1" customWidth="1"/>
    <col min="10003" max="10003" width="17" bestFit="1" customWidth="1"/>
    <col min="10004" max="10004" width="20.85546875" bestFit="1" customWidth="1"/>
    <col min="10005" max="10005" width="22.140625" bestFit="1" customWidth="1"/>
    <col min="10006" max="10006" width="12.5703125" bestFit="1" customWidth="1"/>
    <col min="10007" max="10007" width="55.28515625" bestFit="1" customWidth="1"/>
    <col min="10008" max="10008" width="25.85546875" bestFit="1" customWidth="1"/>
    <col min="10009" max="10009" width="15.85546875" bestFit="1" customWidth="1"/>
    <col min="10010" max="10010" width="18.28515625" bestFit="1" customWidth="1"/>
    <col min="10011" max="10011" width="65.5703125" bestFit="1" customWidth="1"/>
    <col min="10012" max="10012" width="65.7109375" bestFit="1" customWidth="1"/>
    <col min="10013" max="10013" width="4.7109375" bestFit="1" customWidth="1"/>
    <col min="10241" max="10241" width="4.7109375" bestFit="1" customWidth="1"/>
    <col min="10242" max="10242" width="16.85546875" bestFit="1" customWidth="1"/>
    <col min="10243" max="10243" width="8.85546875" bestFit="1" customWidth="1"/>
    <col min="10244" max="10244" width="1.140625" bestFit="1" customWidth="1"/>
    <col min="10245" max="10245" width="25.140625" bestFit="1" customWidth="1"/>
    <col min="10246" max="10246" width="10.85546875" bestFit="1" customWidth="1"/>
    <col min="10247" max="10248" width="16.85546875" bestFit="1" customWidth="1"/>
    <col min="10249" max="10249" width="8.85546875" bestFit="1" customWidth="1"/>
    <col min="10250" max="10250" width="16" bestFit="1" customWidth="1"/>
    <col min="10251" max="10251" width="0.28515625" bestFit="1" customWidth="1"/>
    <col min="10252" max="10252" width="16" bestFit="1" customWidth="1"/>
    <col min="10253" max="10253" width="0.7109375" bestFit="1" customWidth="1"/>
    <col min="10254" max="10254" width="16.140625" bestFit="1" customWidth="1"/>
    <col min="10255" max="10255" width="12.5703125" bestFit="1" customWidth="1"/>
    <col min="10256" max="10256" width="4.42578125" bestFit="1" customWidth="1"/>
    <col min="10257" max="10257" width="20.85546875" bestFit="1" customWidth="1"/>
    <col min="10258" max="10258" width="16.85546875" bestFit="1" customWidth="1"/>
    <col min="10259" max="10259" width="17" bestFit="1" customWidth="1"/>
    <col min="10260" max="10260" width="20.85546875" bestFit="1" customWidth="1"/>
    <col min="10261" max="10261" width="22.140625" bestFit="1" customWidth="1"/>
    <col min="10262" max="10262" width="12.5703125" bestFit="1" customWidth="1"/>
    <col min="10263" max="10263" width="55.28515625" bestFit="1" customWidth="1"/>
    <col min="10264" max="10264" width="25.85546875" bestFit="1" customWidth="1"/>
    <col min="10265" max="10265" width="15.85546875" bestFit="1" customWidth="1"/>
    <col min="10266" max="10266" width="18.28515625" bestFit="1" customWidth="1"/>
    <col min="10267" max="10267" width="65.5703125" bestFit="1" customWidth="1"/>
    <col min="10268" max="10268" width="65.7109375" bestFit="1" customWidth="1"/>
    <col min="10269" max="10269" width="4.7109375" bestFit="1" customWidth="1"/>
    <col min="10497" max="10497" width="4.7109375" bestFit="1" customWidth="1"/>
    <col min="10498" max="10498" width="16.85546875" bestFit="1" customWidth="1"/>
    <col min="10499" max="10499" width="8.85546875" bestFit="1" customWidth="1"/>
    <col min="10500" max="10500" width="1.140625" bestFit="1" customWidth="1"/>
    <col min="10501" max="10501" width="25.140625" bestFit="1" customWidth="1"/>
    <col min="10502" max="10502" width="10.85546875" bestFit="1" customWidth="1"/>
    <col min="10503" max="10504" width="16.85546875" bestFit="1" customWidth="1"/>
    <col min="10505" max="10505" width="8.85546875" bestFit="1" customWidth="1"/>
    <col min="10506" max="10506" width="16" bestFit="1" customWidth="1"/>
    <col min="10507" max="10507" width="0.28515625" bestFit="1" customWidth="1"/>
    <col min="10508" max="10508" width="16" bestFit="1" customWidth="1"/>
    <col min="10509" max="10509" width="0.7109375" bestFit="1" customWidth="1"/>
    <col min="10510" max="10510" width="16.140625" bestFit="1" customWidth="1"/>
    <col min="10511" max="10511" width="12.5703125" bestFit="1" customWidth="1"/>
    <col min="10512" max="10512" width="4.42578125" bestFit="1" customWidth="1"/>
    <col min="10513" max="10513" width="20.85546875" bestFit="1" customWidth="1"/>
    <col min="10514" max="10514" width="16.85546875" bestFit="1" customWidth="1"/>
    <col min="10515" max="10515" width="17" bestFit="1" customWidth="1"/>
    <col min="10516" max="10516" width="20.85546875" bestFit="1" customWidth="1"/>
    <col min="10517" max="10517" width="22.140625" bestFit="1" customWidth="1"/>
    <col min="10518" max="10518" width="12.5703125" bestFit="1" customWidth="1"/>
    <col min="10519" max="10519" width="55.28515625" bestFit="1" customWidth="1"/>
    <col min="10520" max="10520" width="25.85546875" bestFit="1" customWidth="1"/>
    <col min="10521" max="10521" width="15.85546875" bestFit="1" customWidth="1"/>
    <col min="10522" max="10522" width="18.28515625" bestFit="1" customWidth="1"/>
    <col min="10523" max="10523" width="65.5703125" bestFit="1" customWidth="1"/>
    <col min="10524" max="10524" width="65.7109375" bestFit="1" customWidth="1"/>
    <col min="10525" max="10525" width="4.7109375" bestFit="1" customWidth="1"/>
    <col min="10753" max="10753" width="4.7109375" bestFit="1" customWidth="1"/>
    <col min="10754" max="10754" width="16.85546875" bestFit="1" customWidth="1"/>
    <col min="10755" max="10755" width="8.85546875" bestFit="1" customWidth="1"/>
    <col min="10756" max="10756" width="1.140625" bestFit="1" customWidth="1"/>
    <col min="10757" max="10757" width="25.140625" bestFit="1" customWidth="1"/>
    <col min="10758" max="10758" width="10.85546875" bestFit="1" customWidth="1"/>
    <col min="10759" max="10760" width="16.85546875" bestFit="1" customWidth="1"/>
    <col min="10761" max="10761" width="8.85546875" bestFit="1" customWidth="1"/>
    <col min="10762" max="10762" width="16" bestFit="1" customWidth="1"/>
    <col min="10763" max="10763" width="0.28515625" bestFit="1" customWidth="1"/>
    <col min="10764" max="10764" width="16" bestFit="1" customWidth="1"/>
    <col min="10765" max="10765" width="0.7109375" bestFit="1" customWidth="1"/>
    <col min="10766" max="10766" width="16.140625" bestFit="1" customWidth="1"/>
    <col min="10767" max="10767" width="12.5703125" bestFit="1" customWidth="1"/>
    <col min="10768" max="10768" width="4.42578125" bestFit="1" customWidth="1"/>
    <col min="10769" max="10769" width="20.85546875" bestFit="1" customWidth="1"/>
    <col min="10770" max="10770" width="16.85546875" bestFit="1" customWidth="1"/>
    <col min="10771" max="10771" width="17" bestFit="1" customWidth="1"/>
    <col min="10772" max="10772" width="20.85546875" bestFit="1" customWidth="1"/>
    <col min="10773" max="10773" width="22.140625" bestFit="1" customWidth="1"/>
    <col min="10774" max="10774" width="12.5703125" bestFit="1" customWidth="1"/>
    <col min="10775" max="10775" width="55.28515625" bestFit="1" customWidth="1"/>
    <col min="10776" max="10776" width="25.85546875" bestFit="1" customWidth="1"/>
    <col min="10777" max="10777" width="15.85546875" bestFit="1" customWidth="1"/>
    <col min="10778" max="10778" width="18.28515625" bestFit="1" customWidth="1"/>
    <col min="10779" max="10779" width="65.5703125" bestFit="1" customWidth="1"/>
    <col min="10780" max="10780" width="65.7109375" bestFit="1" customWidth="1"/>
    <col min="10781" max="10781" width="4.7109375" bestFit="1" customWidth="1"/>
    <col min="11009" max="11009" width="4.7109375" bestFit="1" customWidth="1"/>
    <col min="11010" max="11010" width="16.85546875" bestFit="1" customWidth="1"/>
    <col min="11011" max="11011" width="8.85546875" bestFit="1" customWidth="1"/>
    <col min="11012" max="11012" width="1.140625" bestFit="1" customWidth="1"/>
    <col min="11013" max="11013" width="25.140625" bestFit="1" customWidth="1"/>
    <col min="11014" max="11014" width="10.85546875" bestFit="1" customWidth="1"/>
    <col min="11015" max="11016" width="16.85546875" bestFit="1" customWidth="1"/>
    <col min="11017" max="11017" width="8.85546875" bestFit="1" customWidth="1"/>
    <col min="11018" max="11018" width="16" bestFit="1" customWidth="1"/>
    <col min="11019" max="11019" width="0.28515625" bestFit="1" customWidth="1"/>
    <col min="11020" max="11020" width="16" bestFit="1" customWidth="1"/>
    <col min="11021" max="11021" width="0.7109375" bestFit="1" customWidth="1"/>
    <col min="11022" max="11022" width="16.140625" bestFit="1" customWidth="1"/>
    <col min="11023" max="11023" width="12.5703125" bestFit="1" customWidth="1"/>
    <col min="11024" max="11024" width="4.42578125" bestFit="1" customWidth="1"/>
    <col min="11025" max="11025" width="20.85546875" bestFit="1" customWidth="1"/>
    <col min="11026" max="11026" width="16.85546875" bestFit="1" customWidth="1"/>
    <col min="11027" max="11027" width="17" bestFit="1" customWidth="1"/>
    <col min="11028" max="11028" width="20.85546875" bestFit="1" customWidth="1"/>
    <col min="11029" max="11029" width="22.140625" bestFit="1" customWidth="1"/>
    <col min="11030" max="11030" width="12.5703125" bestFit="1" customWidth="1"/>
    <col min="11031" max="11031" width="55.28515625" bestFit="1" customWidth="1"/>
    <col min="11032" max="11032" width="25.85546875" bestFit="1" customWidth="1"/>
    <col min="11033" max="11033" width="15.85546875" bestFit="1" customWidth="1"/>
    <col min="11034" max="11034" width="18.28515625" bestFit="1" customWidth="1"/>
    <col min="11035" max="11035" width="65.5703125" bestFit="1" customWidth="1"/>
    <col min="11036" max="11036" width="65.7109375" bestFit="1" customWidth="1"/>
    <col min="11037" max="11037" width="4.7109375" bestFit="1" customWidth="1"/>
    <col min="11265" max="11265" width="4.7109375" bestFit="1" customWidth="1"/>
    <col min="11266" max="11266" width="16.85546875" bestFit="1" customWidth="1"/>
    <col min="11267" max="11267" width="8.85546875" bestFit="1" customWidth="1"/>
    <col min="11268" max="11268" width="1.140625" bestFit="1" customWidth="1"/>
    <col min="11269" max="11269" width="25.140625" bestFit="1" customWidth="1"/>
    <col min="11270" max="11270" width="10.85546875" bestFit="1" customWidth="1"/>
    <col min="11271" max="11272" width="16.85546875" bestFit="1" customWidth="1"/>
    <col min="11273" max="11273" width="8.85546875" bestFit="1" customWidth="1"/>
    <col min="11274" max="11274" width="16" bestFit="1" customWidth="1"/>
    <col min="11275" max="11275" width="0.28515625" bestFit="1" customWidth="1"/>
    <col min="11276" max="11276" width="16" bestFit="1" customWidth="1"/>
    <col min="11277" max="11277" width="0.7109375" bestFit="1" customWidth="1"/>
    <col min="11278" max="11278" width="16.140625" bestFit="1" customWidth="1"/>
    <col min="11279" max="11279" width="12.5703125" bestFit="1" customWidth="1"/>
    <col min="11280" max="11280" width="4.42578125" bestFit="1" customWidth="1"/>
    <col min="11281" max="11281" width="20.85546875" bestFit="1" customWidth="1"/>
    <col min="11282" max="11282" width="16.85546875" bestFit="1" customWidth="1"/>
    <col min="11283" max="11283" width="17" bestFit="1" customWidth="1"/>
    <col min="11284" max="11284" width="20.85546875" bestFit="1" customWidth="1"/>
    <col min="11285" max="11285" width="22.140625" bestFit="1" customWidth="1"/>
    <col min="11286" max="11286" width="12.5703125" bestFit="1" customWidth="1"/>
    <col min="11287" max="11287" width="55.28515625" bestFit="1" customWidth="1"/>
    <col min="11288" max="11288" width="25.85546875" bestFit="1" customWidth="1"/>
    <col min="11289" max="11289" width="15.85546875" bestFit="1" customWidth="1"/>
    <col min="11290" max="11290" width="18.28515625" bestFit="1" customWidth="1"/>
    <col min="11291" max="11291" width="65.5703125" bestFit="1" customWidth="1"/>
    <col min="11292" max="11292" width="65.7109375" bestFit="1" customWidth="1"/>
    <col min="11293" max="11293" width="4.7109375" bestFit="1" customWidth="1"/>
    <col min="11521" max="11521" width="4.7109375" bestFit="1" customWidth="1"/>
    <col min="11522" max="11522" width="16.85546875" bestFit="1" customWidth="1"/>
    <col min="11523" max="11523" width="8.85546875" bestFit="1" customWidth="1"/>
    <col min="11524" max="11524" width="1.140625" bestFit="1" customWidth="1"/>
    <col min="11525" max="11525" width="25.140625" bestFit="1" customWidth="1"/>
    <col min="11526" max="11526" width="10.85546875" bestFit="1" customWidth="1"/>
    <col min="11527" max="11528" width="16.85546875" bestFit="1" customWidth="1"/>
    <col min="11529" max="11529" width="8.85546875" bestFit="1" customWidth="1"/>
    <col min="11530" max="11530" width="16" bestFit="1" customWidth="1"/>
    <col min="11531" max="11531" width="0.28515625" bestFit="1" customWidth="1"/>
    <col min="11532" max="11532" width="16" bestFit="1" customWidth="1"/>
    <col min="11533" max="11533" width="0.7109375" bestFit="1" customWidth="1"/>
    <col min="11534" max="11534" width="16.140625" bestFit="1" customWidth="1"/>
    <col min="11535" max="11535" width="12.5703125" bestFit="1" customWidth="1"/>
    <col min="11536" max="11536" width="4.42578125" bestFit="1" customWidth="1"/>
    <col min="11537" max="11537" width="20.85546875" bestFit="1" customWidth="1"/>
    <col min="11538" max="11538" width="16.85546875" bestFit="1" customWidth="1"/>
    <col min="11539" max="11539" width="17" bestFit="1" customWidth="1"/>
    <col min="11540" max="11540" width="20.85546875" bestFit="1" customWidth="1"/>
    <col min="11541" max="11541" width="22.140625" bestFit="1" customWidth="1"/>
    <col min="11542" max="11542" width="12.5703125" bestFit="1" customWidth="1"/>
    <col min="11543" max="11543" width="55.28515625" bestFit="1" customWidth="1"/>
    <col min="11544" max="11544" width="25.85546875" bestFit="1" customWidth="1"/>
    <col min="11545" max="11545" width="15.85546875" bestFit="1" customWidth="1"/>
    <col min="11546" max="11546" width="18.28515625" bestFit="1" customWidth="1"/>
    <col min="11547" max="11547" width="65.5703125" bestFit="1" customWidth="1"/>
    <col min="11548" max="11548" width="65.7109375" bestFit="1" customWidth="1"/>
    <col min="11549" max="11549" width="4.7109375" bestFit="1" customWidth="1"/>
    <col min="11777" max="11777" width="4.7109375" bestFit="1" customWidth="1"/>
    <col min="11778" max="11778" width="16.85546875" bestFit="1" customWidth="1"/>
    <col min="11779" max="11779" width="8.85546875" bestFit="1" customWidth="1"/>
    <col min="11780" max="11780" width="1.140625" bestFit="1" customWidth="1"/>
    <col min="11781" max="11781" width="25.140625" bestFit="1" customWidth="1"/>
    <col min="11782" max="11782" width="10.85546875" bestFit="1" customWidth="1"/>
    <col min="11783" max="11784" width="16.85546875" bestFit="1" customWidth="1"/>
    <col min="11785" max="11785" width="8.85546875" bestFit="1" customWidth="1"/>
    <col min="11786" max="11786" width="16" bestFit="1" customWidth="1"/>
    <col min="11787" max="11787" width="0.28515625" bestFit="1" customWidth="1"/>
    <col min="11788" max="11788" width="16" bestFit="1" customWidth="1"/>
    <col min="11789" max="11789" width="0.7109375" bestFit="1" customWidth="1"/>
    <col min="11790" max="11790" width="16.140625" bestFit="1" customWidth="1"/>
    <col min="11791" max="11791" width="12.5703125" bestFit="1" customWidth="1"/>
    <col min="11792" max="11792" width="4.42578125" bestFit="1" customWidth="1"/>
    <col min="11793" max="11793" width="20.85546875" bestFit="1" customWidth="1"/>
    <col min="11794" max="11794" width="16.85546875" bestFit="1" customWidth="1"/>
    <col min="11795" max="11795" width="17" bestFit="1" customWidth="1"/>
    <col min="11796" max="11796" width="20.85546875" bestFit="1" customWidth="1"/>
    <col min="11797" max="11797" width="22.140625" bestFit="1" customWidth="1"/>
    <col min="11798" max="11798" width="12.5703125" bestFit="1" customWidth="1"/>
    <col min="11799" max="11799" width="55.28515625" bestFit="1" customWidth="1"/>
    <col min="11800" max="11800" width="25.85546875" bestFit="1" customWidth="1"/>
    <col min="11801" max="11801" width="15.85546875" bestFit="1" customWidth="1"/>
    <col min="11802" max="11802" width="18.28515625" bestFit="1" customWidth="1"/>
    <col min="11803" max="11803" width="65.5703125" bestFit="1" customWidth="1"/>
    <col min="11804" max="11804" width="65.7109375" bestFit="1" customWidth="1"/>
    <col min="11805" max="11805" width="4.7109375" bestFit="1" customWidth="1"/>
    <col min="12033" max="12033" width="4.7109375" bestFit="1" customWidth="1"/>
    <col min="12034" max="12034" width="16.85546875" bestFit="1" customWidth="1"/>
    <col min="12035" max="12035" width="8.85546875" bestFit="1" customWidth="1"/>
    <col min="12036" max="12036" width="1.140625" bestFit="1" customWidth="1"/>
    <col min="12037" max="12037" width="25.140625" bestFit="1" customWidth="1"/>
    <col min="12038" max="12038" width="10.85546875" bestFit="1" customWidth="1"/>
    <col min="12039" max="12040" width="16.85546875" bestFit="1" customWidth="1"/>
    <col min="12041" max="12041" width="8.85546875" bestFit="1" customWidth="1"/>
    <col min="12042" max="12042" width="16" bestFit="1" customWidth="1"/>
    <col min="12043" max="12043" width="0.28515625" bestFit="1" customWidth="1"/>
    <col min="12044" max="12044" width="16" bestFit="1" customWidth="1"/>
    <col min="12045" max="12045" width="0.7109375" bestFit="1" customWidth="1"/>
    <col min="12046" max="12046" width="16.140625" bestFit="1" customWidth="1"/>
    <col min="12047" max="12047" width="12.5703125" bestFit="1" customWidth="1"/>
    <col min="12048" max="12048" width="4.42578125" bestFit="1" customWidth="1"/>
    <col min="12049" max="12049" width="20.85546875" bestFit="1" customWidth="1"/>
    <col min="12050" max="12050" width="16.85546875" bestFit="1" customWidth="1"/>
    <col min="12051" max="12051" width="17" bestFit="1" customWidth="1"/>
    <col min="12052" max="12052" width="20.85546875" bestFit="1" customWidth="1"/>
    <col min="12053" max="12053" width="22.140625" bestFit="1" customWidth="1"/>
    <col min="12054" max="12054" width="12.5703125" bestFit="1" customWidth="1"/>
    <col min="12055" max="12055" width="55.28515625" bestFit="1" customWidth="1"/>
    <col min="12056" max="12056" width="25.85546875" bestFit="1" customWidth="1"/>
    <col min="12057" max="12057" width="15.85546875" bestFit="1" customWidth="1"/>
    <col min="12058" max="12058" width="18.28515625" bestFit="1" customWidth="1"/>
    <col min="12059" max="12059" width="65.5703125" bestFit="1" customWidth="1"/>
    <col min="12060" max="12060" width="65.7109375" bestFit="1" customWidth="1"/>
    <col min="12061" max="12061" width="4.7109375" bestFit="1" customWidth="1"/>
    <col min="12289" max="12289" width="4.7109375" bestFit="1" customWidth="1"/>
    <col min="12290" max="12290" width="16.85546875" bestFit="1" customWidth="1"/>
    <col min="12291" max="12291" width="8.85546875" bestFit="1" customWidth="1"/>
    <col min="12292" max="12292" width="1.140625" bestFit="1" customWidth="1"/>
    <col min="12293" max="12293" width="25.140625" bestFit="1" customWidth="1"/>
    <col min="12294" max="12294" width="10.85546875" bestFit="1" customWidth="1"/>
    <col min="12295" max="12296" width="16.85546875" bestFit="1" customWidth="1"/>
    <col min="12297" max="12297" width="8.85546875" bestFit="1" customWidth="1"/>
    <col min="12298" max="12298" width="16" bestFit="1" customWidth="1"/>
    <col min="12299" max="12299" width="0.28515625" bestFit="1" customWidth="1"/>
    <col min="12300" max="12300" width="16" bestFit="1" customWidth="1"/>
    <col min="12301" max="12301" width="0.7109375" bestFit="1" customWidth="1"/>
    <col min="12302" max="12302" width="16.140625" bestFit="1" customWidth="1"/>
    <col min="12303" max="12303" width="12.5703125" bestFit="1" customWidth="1"/>
    <col min="12304" max="12304" width="4.42578125" bestFit="1" customWidth="1"/>
    <col min="12305" max="12305" width="20.85546875" bestFit="1" customWidth="1"/>
    <col min="12306" max="12306" width="16.85546875" bestFit="1" customWidth="1"/>
    <col min="12307" max="12307" width="17" bestFit="1" customWidth="1"/>
    <col min="12308" max="12308" width="20.85546875" bestFit="1" customWidth="1"/>
    <col min="12309" max="12309" width="22.140625" bestFit="1" customWidth="1"/>
    <col min="12310" max="12310" width="12.5703125" bestFit="1" customWidth="1"/>
    <col min="12311" max="12311" width="55.28515625" bestFit="1" customWidth="1"/>
    <col min="12312" max="12312" width="25.85546875" bestFit="1" customWidth="1"/>
    <col min="12313" max="12313" width="15.85546875" bestFit="1" customWidth="1"/>
    <col min="12314" max="12314" width="18.28515625" bestFit="1" customWidth="1"/>
    <col min="12315" max="12315" width="65.5703125" bestFit="1" customWidth="1"/>
    <col min="12316" max="12316" width="65.7109375" bestFit="1" customWidth="1"/>
    <col min="12317" max="12317" width="4.7109375" bestFit="1" customWidth="1"/>
    <col min="12545" max="12545" width="4.7109375" bestFit="1" customWidth="1"/>
    <col min="12546" max="12546" width="16.85546875" bestFit="1" customWidth="1"/>
    <col min="12547" max="12547" width="8.85546875" bestFit="1" customWidth="1"/>
    <col min="12548" max="12548" width="1.140625" bestFit="1" customWidth="1"/>
    <col min="12549" max="12549" width="25.140625" bestFit="1" customWidth="1"/>
    <col min="12550" max="12550" width="10.85546875" bestFit="1" customWidth="1"/>
    <col min="12551" max="12552" width="16.85546875" bestFit="1" customWidth="1"/>
    <col min="12553" max="12553" width="8.85546875" bestFit="1" customWidth="1"/>
    <col min="12554" max="12554" width="16" bestFit="1" customWidth="1"/>
    <col min="12555" max="12555" width="0.28515625" bestFit="1" customWidth="1"/>
    <col min="12556" max="12556" width="16" bestFit="1" customWidth="1"/>
    <col min="12557" max="12557" width="0.7109375" bestFit="1" customWidth="1"/>
    <col min="12558" max="12558" width="16.140625" bestFit="1" customWidth="1"/>
    <col min="12559" max="12559" width="12.5703125" bestFit="1" customWidth="1"/>
    <col min="12560" max="12560" width="4.42578125" bestFit="1" customWidth="1"/>
    <col min="12561" max="12561" width="20.85546875" bestFit="1" customWidth="1"/>
    <col min="12562" max="12562" width="16.85546875" bestFit="1" customWidth="1"/>
    <col min="12563" max="12563" width="17" bestFit="1" customWidth="1"/>
    <col min="12564" max="12564" width="20.85546875" bestFit="1" customWidth="1"/>
    <col min="12565" max="12565" width="22.140625" bestFit="1" customWidth="1"/>
    <col min="12566" max="12566" width="12.5703125" bestFit="1" customWidth="1"/>
    <col min="12567" max="12567" width="55.28515625" bestFit="1" customWidth="1"/>
    <col min="12568" max="12568" width="25.85546875" bestFit="1" customWidth="1"/>
    <col min="12569" max="12569" width="15.85546875" bestFit="1" customWidth="1"/>
    <col min="12570" max="12570" width="18.28515625" bestFit="1" customWidth="1"/>
    <col min="12571" max="12571" width="65.5703125" bestFit="1" customWidth="1"/>
    <col min="12572" max="12572" width="65.7109375" bestFit="1" customWidth="1"/>
    <col min="12573" max="12573" width="4.7109375" bestFit="1" customWidth="1"/>
    <col min="12801" max="12801" width="4.7109375" bestFit="1" customWidth="1"/>
    <col min="12802" max="12802" width="16.85546875" bestFit="1" customWidth="1"/>
    <col min="12803" max="12803" width="8.85546875" bestFit="1" customWidth="1"/>
    <col min="12804" max="12804" width="1.140625" bestFit="1" customWidth="1"/>
    <col min="12805" max="12805" width="25.140625" bestFit="1" customWidth="1"/>
    <col min="12806" max="12806" width="10.85546875" bestFit="1" customWidth="1"/>
    <col min="12807" max="12808" width="16.85546875" bestFit="1" customWidth="1"/>
    <col min="12809" max="12809" width="8.85546875" bestFit="1" customWidth="1"/>
    <col min="12810" max="12810" width="16" bestFit="1" customWidth="1"/>
    <col min="12811" max="12811" width="0.28515625" bestFit="1" customWidth="1"/>
    <col min="12812" max="12812" width="16" bestFit="1" customWidth="1"/>
    <col min="12813" max="12813" width="0.7109375" bestFit="1" customWidth="1"/>
    <col min="12814" max="12814" width="16.140625" bestFit="1" customWidth="1"/>
    <col min="12815" max="12815" width="12.5703125" bestFit="1" customWidth="1"/>
    <col min="12816" max="12816" width="4.42578125" bestFit="1" customWidth="1"/>
    <col min="12817" max="12817" width="20.85546875" bestFit="1" customWidth="1"/>
    <col min="12818" max="12818" width="16.85546875" bestFit="1" customWidth="1"/>
    <col min="12819" max="12819" width="17" bestFit="1" customWidth="1"/>
    <col min="12820" max="12820" width="20.85546875" bestFit="1" customWidth="1"/>
    <col min="12821" max="12821" width="22.140625" bestFit="1" customWidth="1"/>
    <col min="12822" max="12822" width="12.5703125" bestFit="1" customWidth="1"/>
    <col min="12823" max="12823" width="55.28515625" bestFit="1" customWidth="1"/>
    <col min="12824" max="12824" width="25.85546875" bestFit="1" customWidth="1"/>
    <col min="12825" max="12825" width="15.85546875" bestFit="1" customWidth="1"/>
    <col min="12826" max="12826" width="18.28515625" bestFit="1" customWidth="1"/>
    <col min="12827" max="12827" width="65.5703125" bestFit="1" customWidth="1"/>
    <col min="12828" max="12828" width="65.7109375" bestFit="1" customWidth="1"/>
    <col min="12829" max="12829" width="4.7109375" bestFit="1" customWidth="1"/>
    <col min="13057" max="13057" width="4.7109375" bestFit="1" customWidth="1"/>
    <col min="13058" max="13058" width="16.85546875" bestFit="1" customWidth="1"/>
    <col min="13059" max="13059" width="8.85546875" bestFit="1" customWidth="1"/>
    <col min="13060" max="13060" width="1.140625" bestFit="1" customWidth="1"/>
    <col min="13061" max="13061" width="25.140625" bestFit="1" customWidth="1"/>
    <col min="13062" max="13062" width="10.85546875" bestFit="1" customWidth="1"/>
    <col min="13063" max="13064" width="16.85546875" bestFit="1" customWidth="1"/>
    <col min="13065" max="13065" width="8.85546875" bestFit="1" customWidth="1"/>
    <col min="13066" max="13066" width="16" bestFit="1" customWidth="1"/>
    <col min="13067" max="13067" width="0.28515625" bestFit="1" customWidth="1"/>
    <col min="13068" max="13068" width="16" bestFit="1" customWidth="1"/>
    <col min="13069" max="13069" width="0.7109375" bestFit="1" customWidth="1"/>
    <col min="13070" max="13070" width="16.140625" bestFit="1" customWidth="1"/>
    <col min="13071" max="13071" width="12.5703125" bestFit="1" customWidth="1"/>
    <col min="13072" max="13072" width="4.42578125" bestFit="1" customWidth="1"/>
    <col min="13073" max="13073" width="20.85546875" bestFit="1" customWidth="1"/>
    <col min="13074" max="13074" width="16.85546875" bestFit="1" customWidth="1"/>
    <col min="13075" max="13075" width="17" bestFit="1" customWidth="1"/>
    <col min="13076" max="13076" width="20.85546875" bestFit="1" customWidth="1"/>
    <col min="13077" max="13077" width="22.140625" bestFit="1" customWidth="1"/>
    <col min="13078" max="13078" width="12.5703125" bestFit="1" customWidth="1"/>
    <col min="13079" max="13079" width="55.28515625" bestFit="1" customWidth="1"/>
    <col min="13080" max="13080" width="25.85546875" bestFit="1" customWidth="1"/>
    <col min="13081" max="13081" width="15.85546875" bestFit="1" customWidth="1"/>
    <col min="13082" max="13082" width="18.28515625" bestFit="1" customWidth="1"/>
    <col min="13083" max="13083" width="65.5703125" bestFit="1" customWidth="1"/>
    <col min="13084" max="13084" width="65.7109375" bestFit="1" customWidth="1"/>
    <col min="13085" max="13085" width="4.7109375" bestFit="1" customWidth="1"/>
    <col min="13313" max="13313" width="4.7109375" bestFit="1" customWidth="1"/>
    <col min="13314" max="13314" width="16.85546875" bestFit="1" customWidth="1"/>
    <col min="13315" max="13315" width="8.85546875" bestFit="1" customWidth="1"/>
    <col min="13316" max="13316" width="1.140625" bestFit="1" customWidth="1"/>
    <col min="13317" max="13317" width="25.140625" bestFit="1" customWidth="1"/>
    <col min="13318" max="13318" width="10.85546875" bestFit="1" customWidth="1"/>
    <col min="13319" max="13320" width="16.85546875" bestFit="1" customWidth="1"/>
    <col min="13321" max="13321" width="8.85546875" bestFit="1" customWidth="1"/>
    <col min="13322" max="13322" width="16" bestFit="1" customWidth="1"/>
    <col min="13323" max="13323" width="0.28515625" bestFit="1" customWidth="1"/>
    <col min="13324" max="13324" width="16" bestFit="1" customWidth="1"/>
    <col min="13325" max="13325" width="0.7109375" bestFit="1" customWidth="1"/>
    <col min="13326" max="13326" width="16.140625" bestFit="1" customWidth="1"/>
    <col min="13327" max="13327" width="12.5703125" bestFit="1" customWidth="1"/>
    <col min="13328" max="13328" width="4.42578125" bestFit="1" customWidth="1"/>
    <col min="13329" max="13329" width="20.85546875" bestFit="1" customWidth="1"/>
    <col min="13330" max="13330" width="16.85546875" bestFit="1" customWidth="1"/>
    <col min="13331" max="13331" width="17" bestFit="1" customWidth="1"/>
    <col min="13332" max="13332" width="20.85546875" bestFit="1" customWidth="1"/>
    <col min="13333" max="13333" width="22.140625" bestFit="1" customWidth="1"/>
    <col min="13334" max="13334" width="12.5703125" bestFit="1" customWidth="1"/>
    <col min="13335" max="13335" width="55.28515625" bestFit="1" customWidth="1"/>
    <col min="13336" max="13336" width="25.85546875" bestFit="1" customWidth="1"/>
    <col min="13337" max="13337" width="15.85546875" bestFit="1" customWidth="1"/>
    <col min="13338" max="13338" width="18.28515625" bestFit="1" customWidth="1"/>
    <col min="13339" max="13339" width="65.5703125" bestFit="1" customWidth="1"/>
    <col min="13340" max="13340" width="65.7109375" bestFit="1" customWidth="1"/>
    <col min="13341" max="13341" width="4.7109375" bestFit="1" customWidth="1"/>
    <col min="13569" max="13569" width="4.7109375" bestFit="1" customWidth="1"/>
    <col min="13570" max="13570" width="16.85546875" bestFit="1" customWidth="1"/>
    <col min="13571" max="13571" width="8.85546875" bestFit="1" customWidth="1"/>
    <col min="13572" max="13572" width="1.140625" bestFit="1" customWidth="1"/>
    <col min="13573" max="13573" width="25.140625" bestFit="1" customWidth="1"/>
    <col min="13574" max="13574" width="10.85546875" bestFit="1" customWidth="1"/>
    <col min="13575" max="13576" width="16.85546875" bestFit="1" customWidth="1"/>
    <col min="13577" max="13577" width="8.85546875" bestFit="1" customWidth="1"/>
    <col min="13578" max="13578" width="16" bestFit="1" customWidth="1"/>
    <col min="13579" max="13579" width="0.28515625" bestFit="1" customWidth="1"/>
    <col min="13580" max="13580" width="16" bestFit="1" customWidth="1"/>
    <col min="13581" max="13581" width="0.7109375" bestFit="1" customWidth="1"/>
    <col min="13582" max="13582" width="16.140625" bestFit="1" customWidth="1"/>
    <col min="13583" max="13583" width="12.5703125" bestFit="1" customWidth="1"/>
    <col min="13584" max="13584" width="4.42578125" bestFit="1" customWidth="1"/>
    <col min="13585" max="13585" width="20.85546875" bestFit="1" customWidth="1"/>
    <col min="13586" max="13586" width="16.85546875" bestFit="1" customWidth="1"/>
    <col min="13587" max="13587" width="17" bestFit="1" customWidth="1"/>
    <col min="13588" max="13588" width="20.85546875" bestFit="1" customWidth="1"/>
    <col min="13589" max="13589" width="22.140625" bestFit="1" customWidth="1"/>
    <col min="13590" max="13590" width="12.5703125" bestFit="1" customWidth="1"/>
    <col min="13591" max="13591" width="55.28515625" bestFit="1" customWidth="1"/>
    <col min="13592" max="13592" width="25.85546875" bestFit="1" customWidth="1"/>
    <col min="13593" max="13593" width="15.85546875" bestFit="1" customWidth="1"/>
    <col min="13594" max="13594" width="18.28515625" bestFit="1" customWidth="1"/>
    <col min="13595" max="13595" width="65.5703125" bestFit="1" customWidth="1"/>
    <col min="13596" max="13596" width="65.7109375" bestFit="1" customWidth="1"/>
    <col min="13597" max="13597" width="4.7109375" bestFit="1" customWidth="1"/>
    <col min="13825" max="13825" width="4.7109375" bestFit="1" customWidth="1"/>
    <col min="13826" max="13826" width="16.85546875" bestFit="1" customWidth="1"/>
    <col min="13827" max="13827" width="8.85546875" bestFit="1" customWidth="1"/>
    <col min="13828" max="13828" width="1.140625" bestFit="1" customWidth="1"/>
    <col min="13829" max="13829" width="25.140625" bestFit="1" customWidth="1"/>
    <col min="13830" max="13830" width="10.85546875" bestFit="1" customWidth="1"/>
    <col min="13831" max="13832" width="16.85546875" bestFit="1" customWidth="1"/>
    <col min="13833" max="13833" width="8.85546875" bestFit="1" customWidth="1"/>
    <col min="13834" max="13834" width="16" bestFit="1" customWidth="1"/>
    <col min="13835" max="13835" width="0.28515625" bestFit="1" customWidth="1"/>
    <col min="13836" max="13836" width="16" bestFit="1" customWidth="1"/>
    <col min="13837" max="13837" width="0.7109375" bestFit="1" customWidth="1"/>
    <col min="13838" max="13838" width="16.140625" bestFit="1" customWidth="1"/>
    <col min="13839" max="13839" width="12.5703125" bestFit="1" customWidth="1"/>
    <col min="13840" max="13840" width="4.42578125" bestFit="1" customWidth="1"/>
    <col min="13841" max="13841" width="20.85546875" bestFit="1" customWidth="1"/>
    <col min="13842" max="13842" width="16.85546875" bestFit="1" customWidth="1"/>
    <col min="13843" max="13843" width="17" bestFit="1" customWidth="1"/>
    <col min="13844" max="13844" width="20.85546875" bestFit="1" customWidth="1"/>
    <col min="13845" max="13845" width="22.140625" bestFit="1" customWidth="1"/>
    <col min="13846" max="13846" width="12.5703125" bestFit="1" customWidth="1"/>
    <col min="13847" max="13847" width="55.28515625" bestFit="1" customWidth="1"/>
    <col min="13848" max="13848" width="25.85546875" bestFit="1" customWidth="1"/>
    <col min="13849" max="13849" width="15.85546875" bestFit="1" customWidth="1"/>
    <col min="13850" max="13850" width="18.28515625" bestFit="1" customWidth="1"/>
    <col min="13851" max="13851" width="65.5703125" bestFit="1" customWidth="1"/>
    <col min="13852" max="13852" width="65.7109375" bestFit="1" customWidth="1"/>
    <col min="13853" max="13853" width="4.7109375" bestFit="1" customWidth="1"/>
    <col min="14081" max="14081" width="4.7109375" bestFit="1" customWidth="1"/>
    <col min="14082" max="14082" width="16.85546875" bestFit="1" customWidth="1"/>
    <col min="14083" max="14083" width="8.85546875" bestFit="1" customWidth="1"/>
    <col min="14084" max="14084" width="1.140625" bestFit="1" customWidth="1"/>
    <col min="14085" max="14085" width="25.140625" bestFit="1" customWidth="1"/>
    <col min="14086" max="14086" width="10.85546875" bestFit="1" customWidth="1"/>
    <col min="14087" max="14088" width="16.85546875" bestFit="1" customWidth="1"/>
    <col min="14089" max="14089" width="8.85546875" bestFit="1" customWidth="1"/>
    <col min="14090" max="14090" width="16" bestFit="1" customWidth="1"/>
    <col min="14091" max="14091" width="0.28515625" bestFit="1" customWidth="1"/>
    <col min="14092" max="14092" width="16" bestFit="1" customWidth="1"/>
    <col min="14093" max="14093" width="0.7109375" bestFit="1" customWidth="1"/>
    <col min="14094" max="14094" width="16.140625" bestFit="1" customWidth="1"/>
    <col min="14095" max="14095" width="12.5703125" bestFit="1" customWidth="1"/>
    <col min="14096" max="14096" width="4.42578125" bestFit="1" customWidth="1"/>
    <col min="14097" max="14097" width="20.85546875" bestFit="1" customWidth="1"/>
    <col min="14098" max="14098" width="16.85546875" bestFit="1" customWidth="1"/>
    <col min="14099" max="14099" width="17" bestFit="1" customWidth="1"/>
    <col min="14100" max="14100" width="20.85546875" bestFit="1" customWidth="1"/>
    <col min="14101" max="14101" width="22.140625" bestFit="1" customWidth="1"/>
    <col min="14102" max="14102" width="12.5703125" bestFit="1" customWidth="1"/>
    <col min="14103" max="14103" width="55.28515625" bestFit="1" customWidth="1"/>
    <col min="14104" max="14104" width="25.85546875" bestFit="1" customWidth="1"/>
    <col min="14105" max="14105" width="15.85546875" bestFit="1" customWidth="1"/>
    <col min="14106" max="14106" width="18.28515625" bestFit="1" customWidth="1"/>
    <col min="14107" max="14107" width="65.5703125" bestFit="1" customWidth="1"/>
    <col min="14108" max="14108" width="65.7109375" bestFit="1" customWidth="1"/>
    <col min="14109" max="14109" width="4.7109375" bestFit="1" customWidth="1"/>
    <col min="14337" max="14337" width="4.7109375" bestFit="1" customWidth="1"/>
    <col min="14338" max="14338" width="16.85546875" bestFit="1" customWidth="1"/>
    <col min="14339" max="14339" width="8.85546875" bestFit="1" customWidth="1"/>
    <col min="14340" max="14340" width="1.140625" bestFit="1" customWidth="1"/>
    <col min="14341" max="14341" width="25.140625" bestFit="1" customWidth="1"/>
    <col min="14342" max="14342" width="10.85546875" bestFit="1" customWidth="1"/>
    <col min="14343" max="14344" width="16.85546875" bestFit="1" customWidth="1"/>
    <col min="14345" max="14345" width="8.85546875" bestFit="1" customWidth="1"/>
    <col min="14346" max="14346" width="16" bestFit="1" customWidth="1"/>
    <col min="14347" max="14347" width="0.28515625" bestFit="1" customWidth="1"/>
    <col min="14348" max="14348" width="16" bestFit="1" customWidth="1"/>
    <col min="14349" max="14349" width="0.7109375" bestFit="1" customWidth="1"/>
    <col min="14350" max="14350" width="16.140625" bestFit="1" customWidth="1"/>
    <col min="14351" max="14351" width="12.5703125" bestFit="1" customWidth="1"/>
    <col min="14352" max="14352" width="4.42578125" bestFit="1" customWidth="1"/>
    <col min="14353" max="14353" width="20.85546875" bestFit="1" customWidth="1"/>
    <col min="14354" max="14354" width="16.85546875" bestFit="1" customWidth="1"/>
    <col min="14355" max="14355" width="17" bestFit="1" customWidth="1"/>
    <col min="14356" max="14356" width="20.85546875" bestFit="1" customWidth="1"/>
    <col min="14357" max="14357" width="22.140625" bestFit="1" customWidth="1"/>
    <col min="14358" max="14358" width="12.5703125" bestFit="1" customWidth="1"/>
    <col min="14359" max="14359" width="55.28515625" bestFit="1" customWidth="1"/>
    <col min="14360" max="14360" width="25.85546875" bestFit="1" customWidth="1"/>
    <col min="14361" max="14361" width="15.85546875" bestFit="1" customWidth="1"/>
    <col min="14362" max="14362" width="18.28515625" bestFit="1" customWidth="1"/>
    <col min="14363" max="14363" width="65.5703125" bestFit="1" customWidth="1"/>
    <col min="14364" max="14364" width="65.7109375" bestFit="1" customWidth="1"/>
    <col min="14365" max="14365" width="4.7109375" bestFit="1" customWidth="1"/>
    <col min="14593" max="14593" width="4.7109375" bestFit="1" customWidth="1"/>
    <col min="14594" max="14594" width="16.85546875" bestFit="1" customWidth="1"/>
    <col min="14595" max="14595" width="8.85546875" bestFit="1" customWidth="1"/>
    <col min="14596" max="14596" width="1.140625" bestFit="1" customWidth="1"/>
    <col min="14597" max="14597" width="25.140625" bestFit="1" customWidth="1"/>
    <col min="14598" max="14598" width="10.85546875" bestFit="1" customWidth="1"/>
    <col min="14599" max="14600" width="16.85546875" bestFit="1" customWidth="1"/>
    <col min="14601" max="14601" width="8.85546875" bestFit="1" customWidth="1"/>
    <col min="14602" max="14602" width="16" bestFit="1" customWidth="1"/>
    <col min="14603" max="14603" width="0.28515625" bestFit="1" customWidth="1"/>
    <col min="14604" max="14604" width="16" bestFit="1" customWidth="1"/>
    <col min="14605" max="14605" width="0.7109375" bestFit="1" customWidth="1"/>
    <col min="14606" max="14606" width="16.140625" bestFit="1" customWidth="1"/>
    <col min="14607" max="14607" width="12.5703125" bestFit="1" customWidth="1"/>
    <col min="14608" max="14608" width="4.42578125" bestFit="1" customWidth="1"/>
    <col min="14609" max="14609" width="20.85546875" bestFit="1" customWidth="1"/>
    <col min="14610" max="14610" width="16.85546875" bestFit="1" customWidth="1"/>
    <col min="14611" max="14611" width="17" bestFit="1" customWidth="1"/>
    <col min="14612" max="14612" width="20.85546875" bestFit="1" customWidth="1"/>
    <col min="14613" max="14613" width="22.140625" bestFit="1" customWidth="1"/>
    <col min="14614" max="14614" width="12.5703125" bestFit="1" customWidth="1"/>
    <col min="14615" max="14615" width="55.28515625" bestFit="1" customWidth="1"/>
    <col min="14616" max="14616" width="25.85546875" bestFit="1" customWidth="1"/>
    <col min="14617" max="14617" width="15.85546875" bestFit="1" customWidth="1"/>
    <col min="14618" max="14618" width="18.28515625" bestFit="1" customWidth="1"/>
    <col min="14619" max="14619" width="65.5703125" bestFit="1" customWidth="1"/>
    <col min="14620" max="14620" width="65.7109375" bestFit="1" customWidth="1"/>
    <col min="14621" max="14621" width="4.7109375" bestFit="1" customWidth="1"/>
    <col min="14849" max="14849" width="4.7109375" bestFit="1" customWidth="1"/>
    <col min="14850" max="14850" width="16.85546875" bestFit="1" customWidth="1"/>
    <col min="14851" max="14851" width="8.85546875" bestFit="1" customWidth="1"/>
    <col min="14852" max="14852" width="1.140625" bestFit="1" customWidth="1"/>
    <col min="14853" max="14853" width="25.140625" bestFit="1" customWidth="1"/>
    <col min="14854" max="14854" width="10.85546875" bestFit="1" customWidth="1"/>
    <col min="14855" max="14856" width="16.85546875" bestFit="1" customWidth="1"/>
    <col min="14857" max="14857" width="8.85546875" bestFit="1" customWidth="1"/>
    <col min="14858" max="14858" width="16" bestFit="1" customWidth="1"/>
    <col min="14859" max="14859" width="0.28515625" bestFit="1" customWidth="1"/>
    <col min="14860" max="14860" width="16" bestFit="1" customWidth="1"/>
    <col min="14861" max="14861" width="0.7109375" bestFit="1" customWidth="1"/>
    <col min="14862" max="14862" width="16.140625" bestFit="1" customWidth="1"/>
    <col min="14863" max="14863" width="12.5703125" bestFit="1" customWidth="1"/>
    <col min="14864" max="14864" width="4.42578125" bestFit="1" customWidth="1"/>
    <col min="14865" max="14865" width="20.85546875" bestFit="1" customWidth="1"/>
    <col min="14866" max="14866" width="16.85546875" bestFit="1" customWidth="1"/>
    <col min="14867" max="14867" width="17" bestFit="1" customWidth="1"/>
    <col min="14868" max="14868" width="20.85546875" bestFit="1" customWidth="1"/>
    <col min="14869" max="14869" width="22.140625" bestFit="1" customWidth="1"/>
    <col min="14870" max="14870" width="12.5703125" bestFit="1" customWidth="1"/>
    <col min="14871" max="14871" width="55.28515625" bestFit="1" customWidth="1"/>
    <col min="14872" max="14872" width="25.85546875" bestFit="1" customWidth="1"/>
    <col min="14873" max="14873" width="15.85546875" bestFit="1" customWidth="1"/>
    <col min="14874" max="14874" width="18.28515625" bestFit="1" customWidth="1"/>
    <col min="14875" max="14875" width="65.5703125" bestFit="1" customWidth="1"/>
    <col min="14876" max="14876" width="65.7109375" bestFit="1" customWidth="1"/>
    <col min="14877" max="14877" width="4.7109375" bestFit="1" customWidth="1"/>
    <col min="15105" max="15105" width="4.7109375" bestFit="1" customWidth="1"/>
    <col min="15106" max="15106" width="16.85546875" bestFit="1" customWidth="1"/>
    <col min="15107" max="15107" width="8.85546875" bestFit="1" customWidth="1"/>
    <col min="15108" max="15108" width="1.140625" bestFit="1" customWidth="1"/>
    <col min="15109" max="15109" width="25.140625" bestFit="1" customWidth="1"/>
    <col min="15110" max="15110" width="10.85546875" bestFit="1" customWidth="1"/>
    <col min="15111" max="15112" width="16.85546875" bestFit="1" customWidth="1"/>
    <col min="15113" max="15113" width="8.85546875" bestFit="1" customWidth="1"/>
    <col min="15114" max="15114" width="16" bestFit="1" customWidth="1"/>
    <col min="15115" max="15115" width="0.28515625" bestFit="1" customWidth="1"/>
    <col min="15116" max="15116" width="16" bestFit="1" customWidth="1"/>
    <col min="15117" max="15117" width="0.7109375" bestFit="1" customWidth="1"/>
    <col min="15118" max="15118" width="16.140625" bestFit="1" customWidth="1"/>
    <col min="15119" max="15119" width="12.5703125" bestFit="1" customWidth="1"/>
    <col min="15120" max="15120" width="4.42578125" bestFit="1" customWidth="1"/>
    <col min="15121" max="15121" width="20.85546875" bestFit="1" customWidth="1"/>
    <col min="15122" max="15122" width="16.85546875" bestFit="1" customWidth="1"/>
    <col min="15123" max="15123" width="17" bestFit="1" customWidth="1"/>
    <col min="15124" max="15124" width="20.85546875" bestFit="1" customWidth="1"/>
    <col min="15125" max="15125" width="22.140625" bestFit="1" customWidth="1"/>
    <col min="15126" max="15126" width="12.5703125" bestFit="1" customWidth="1"/>
    <col min="15127" max="15127" width="55.28515625" bestFit="1" customWidth="1"/>
    <col min="15128" max="15128" width="25.85546875" bestFit="1" customWidth="1"/>
    <col min="15129" max="15129" width="15.85546875" bestFit="1" customWidth="1"/>
    <col min="15130" max="15130" width="18.28515625" bestFit="1" customWidth="1"/>
    <col min="15131" max="15131" width="65.5703125" bestFit="1" customWidth="1"/>
    <col min="15132" max="15132" width="65.7109375" bestFit="1" customWidth="1"/>
    <col min="15133" max="15133" width="4.7109375" bestFit="1" customWidth="1"/>
    <col min="15361" max="15361" width="4.7109375" bestFit="1" customWidth="1"/>
    <col min="15362" max="15362" width="16.85546875" bestFit="1" customWidth="1"/>
    <col min="15363" max="15363" width="8.85546875" bestFit="1" customWidth="1"/>
    <col min="15364" max="15364" width="1.140625" bestFit="1" customWidth="1"/>
    <col min="15365" max="15365" width="25.140625" bestFit="1" customWidth="1"/>
    <col min="15366" max="15366" width="10.85546875" bestFit="1" customWidth="1"/>
    <col min="15367" max="15368" width="16.85546875" bestFit="1" customWidth="1"/>
    <col min="15369" max="15369" width="8.85546875" bestFit="1" customWidth="1"/>
    <col min="15370" max="15370" width="16" bestFit="1" customWidth="1"/>
    <col min="15371" max="15371" width="0.28515625" bestFit="1" customWidth="1"/>
    <col min="15372" max="15372" width="16" bestFit="1" customWidth="1"/>
    <col min="15373" max="15373" width="0.7109375" bestFit="1" customWidth="1"/>
    <col min="15374" max="15374" width="16.140625" bestFit="1" customWidth="1"/>
    <col min="15375" max="15375" width="12.5703125" bestFit="1" customWidth="1"/>
    <col min="15376" max="15376" width="4.42578125" bestFit="1" customWidth="1"/>
    <col min="15377" max="15377" width="20.85546875" bestFit="1" customWidth="1"/>
    <col min="15378" max="15378" width="16.85546875" bestFit="1" customWidth="1"/>
    <col min="15379" max="15379" width="17" bestFit="1" customWidth="1"/>
    <col min="15380" max="15380" width="20.85546875" bestFit="1" customWidth="1"/>
    <col min="15381" max="15381" width="22.140625" bestFit="1" customWidth="1"/>
    <col min="15382" max="15382" width="12.5703125" bestFit="1" customWidth="1"/>
    <col min="15383" max="15383" width="55.28515625" bestFit="1" customWidth="1"/>
    <col min="15384" max="15384" width="25.85546875" bestFit="1" customWidth="1"/>
    <col min="15385" max="15385" width="15.85546875" bestFit="1" customWidth="1"/>
    <col min="15386" max="15386" width="18.28515625" bestFit="1" customWidth="1"/>
    <col min="15387" max="15387" width="65.5703125" bestFit="1" customWidth="1"/>
    <col min="15388" max="15388" width="65.7109375" bestFit="1" customWidth="1"/>
    <col min="15389" max="15389" width="4.7109375" bestFit="1" customWidth="1"/>
    <col min="15617" max="15617" width="4.7109375" bestFit="1" customWidth="1"/>
    <col min="15618" max="15618" width="16.85546875" bestFit="1" customWidth="1"/>
    <col min="15619" max="15619" width="8.85546875" bestFit="1" customWidth="1"/>
    <col min="15620" max="15620" width="1.140625" bestFit="1" customWidth="1"/>
    <col min="15621" max="15621" width="25.140625" bestFit="1" customWidth="1"/>
    <col min="15622" max="15622" width="10.85546875" bestFit="1" customWidth="1"/>
    <col min="15623" max="15624" width="16.85546875" bestFit="1" customWidth="1"/>
    <col min="15625" max="15625" width="8.85546875" bestFit="1" customWidth="1"/>
    <col min="15626" max="15626" width="16" bestFit="1" customWidth="1"/>
    <col min="15627" max="15627" width="0.28515625" bestFit="1" customWidth="1"/>
    <col min="15628" max="15628" width="16" bestFit="1" customWidth="1"/>
    <col min="15629" max="15629" width="0.7109375" bestFit="1" customWidth="1"/>
    <col min="15630" max="15630" width="16.140625" bestFit="1" customWidth="1"/>
    <col min="15631" max="15631" width="12.5703125" bestFit="1" customWidth="1"/>
    <col min="15632" max="15632" width="4.42578125" bestFit="1" customWidth="1"/>
    <col min="15633" max="15633" width="20.85546875" bestFit="1" customWidth="1"/>
    <col min="15634" max="15634" width="16.85546875" bestFit="1" customWidth="1"/>
    <col min="15635" max="15635" width="17" bestFit="1" customWidth="1"/>
    <col min="15636" max="15636" width="20.85546875" bestFit="1" customWidth="1"/>
    <col min="15637" max="15637" width="22.140625" bestFit="1" customWidth="1"/>
    <col min="15638" max="15638" width="12.5703125" bestFit="1" customWidth="1"/>
    <col min="15639" max="15639" width="55.28515625" bestFit="1" customWidth="1"/>
    <col min="15640" max="15640" width="25.85546875" bestFit="1" customWidth="1"/>
    <col min="15641" max="15641" width="15.85546875" bestFit="1" customWidth="1"/>
    <col min="15642" max="15642" width="18.28515625" bestFit="1" customWidth="1"/>
    <col min="15643" max="15643" width="65.5703125" bestFit="1" customWidth="1"/>
    <col min="15644" max="15644" width="65.7109375" bestFit="1" customWidth="1"/>
    <col min="15645" max="15645" width="4.7109375" bestFit="1" customWidth="1"/>
    <col min="15873" max="15873" width="4.7109375" bestFit="1" customWidth="1"/>
    <col min="15874" max="15874" width="16.85546875" bestFit="1" customWidth="1"/>
    <col min="15875" max="15875" width="8.85546875" bestFit="1" customWidth="1"/>
    <col min="15876" max="15876" width="1.140625" bestFit="1" customWidth="1"/>
    <col min="15877" max="15877" width="25.140625" bestFit="1" customWidth="1"/>
    <col min="15878" max="15878" width="10.85546875" bestFit="1" customWidth="1"/>
    <col min="15879" max="15880" width="16.85546875" bestFit="1" customWidth="1"/>
    <col min="15881" max="15881" width="8.85546875" bestFit="1" customWidth="1"/>
    <col min="15882" max="15882" width="16" bestFit="1" customWidth="1"/>
    <col min="15883" max="15883" width="0.28515625" bestFit="1" customWidth="1"/>
    <col min="15884" max="15884" width="16" bestFit="1" customWidth="1"/>
    <col min="15885" max="15885" width="0.7109375" bestFit="1" customWidth="1"/>
    <col min="15886" max="15886" width="16.140625" bestFit="1" customWidth="1"/>
    <col min="15887" max="15887" width="12.5703125" bestFit="1" customWidth="1"/>
    <col min="15888" max="15888" width="4.42578125" bestFit="1" customWidth="1"/>
    <col min="15889" max="15889" width="20.85546875" bestFit="1" customWidth="1"/>
    <col min="15890" max="15890" width="16.85546875" bestFit="1" customWidth="1"/>
    <col min="15891" max="15891" width="17" bestFit="1" customWidth="1"/>
    <col min="15892" max="15892" width="20.85546875" bestFit="1" customWidth="1"/>
    <col min="15893" max="15893" width="22.140625" bestFit="1" customWidth="1"/>
    <col min="15894" max="15894" width="12.5703125" bestFit="1" customWidth="1"/>
    <col min="15895" max="15895" width="55.28515625" bestFit="1" customWidth="1"/>
    <col min="15896" max="15896" width="25.85546875" bestFit="1" customWidth="1"/>
    <col min="15897" max="15897" width="15.85546875" bestFit="1" customWidth="1"/>
    <col min="15898" max="15898" width="18.28515625" bestFit="1" customWidth="1"/>
    <col min="15899" max="15899" width="65.5703125" bestFit="1" customWidth="1"/>
    <col min="15900" max="15900" width="65.7109375" bestFit="1" customWidth="1"/>
    <col min="15901" max="15901" width="4.7109375" bestFit="1" customWidth="1"/>
    <col min="16129" max="16129" width="4.7109375" bestFit="1" customWidth="1"/>
    <col min="16130" max="16130" width="16.85546875" bestFit="1" customWidth="1"/>
    <col min="16131" max="16131" width="8.85546875" bestFit="1" customWidth="1"/>
    <col min="16132" max="16132" width="1.140625" bestFit="1" customWidth="1"/>
    <col min="16133" max="16133" width="25.140625" bestFit="1" customWidth="1"/>
    <col min="16134" max="16134" width="10.85546875" bestFit="1" customWidth="1"/>
    <col min="16135" max="16136" width="16.85546875" bestFit="1" customWidth="1"/>
    <col min="16137" max="16137" width="8.85546875" bestFit="1" customWidth="1"/>
    <col min="16138" max="16138" width="16" bestFit="1" customWidth="1"/>
    <col min="16139" max="16139" width="0.28515625" bestFit="1" customWidth="1"/>
    <col min="16140" max="16140" width="16" bestFit="1" customWidth="1"/>
    <col min="16141" max="16141" width="0.7109375" bestFit="1" customWidth="1"/>
    <col min="16142" max="16142" width="16.140625" bestFit="1" customWidth="1"/>
    <col min="16143" max="16143" width="12.5703125" bestFit="1" customWidth="1"/>
    <col min="16144" max="16144" width="4.42578125" bestFit="1" customWidth="1"/>
    <col min="16145" max="16145" width="20.85546875" bestFit="1" customWidth="1"/>
    <col min="16146" max="16146" width="16.85546875" bestFit="1" customWidth="1"/>
    <col min="16147" max="16147" width="17" bestFit="1" customWidth="1"/>
    <col min="16148" max="16148" width="20.85546875" bestFit="1" customWidth="1"/>
    <col min="16149" max="16149" width="22.140625" bestFit="1" customWidth="1"/>
    <col min="16150" max="16150" width="12.5703125" bestFit="1" customWidth="1"/>
    <col min="16151" max="16151" width="55.28515625" bestFit="1" customWidth="1"/>
    <col min="16152" max="16152" width="25.85546875" bestFit="1" customWidth="1"/>
    <col min="16153" max="16153" width="15.85546875" bestFit="1" customWidth="1"/>
    <col min="16154" max="16154" width="18.28515625" bestFit="1" customWidth="1"/>
    <col min="16155" max="16155" width="65.5703125" bestFit="1" customWidth="1"/>
    <col min="16156" max="16156" width="65.7109375" bestFit="1" customWidth="1"/>
    <col min="16157" max="16157" width="4.7109375" bestFit="1" customWidth="1"/>
  </cols>
  <sheetData>
    <row r="1" spans="1:29" ht="15.75" thickBot="1">
      <c r="A1" s="1686"/>
      <c r="B1" s="1687" t="s">
        <v>753</v>
      </c>
      <c r="C1" s="1688"/>
      <c r="D1" s="1688"/>
      <c r="E1" s="1688"/>
      <c r="F1" s="1688"/>
      <c r="G1" s="1688"/>
      <c r="H1" s="1688"/>
      <c r="I1" s="1688"/>
      <c r="J1" s="1688"/>
      <c r="K1" s="1688"/>
      <c r="L1" s="1688"/>
      <c r="M1" s="1688"/>
      <c r="N1" s="1688"/>
      <c r="O1" s="1688"/>
      <c r="P1" s="1688"/>
      <c r="Q1" s="1686"/>
      <c r="R1" s="1686"/>
      <c r="S1" s="1686"/>
      <c r="T1" s="1686"/>
      <c r="U1" s="1686"/>
      <c r="V1" s="1686"/>
      <c r="W1" s="1686"/>
      <c r="X1" s="1686"/>
      <c r="Y1" s="1686"/>
      <c r="Z1" s="1686"/>
      <c r="AA1" s="1686"/>
      <c r="AB1" s="1686"/>
      <c r="AC1" s="1686"/>
    </row>
    <row r="2" spans="1:29" ht="15.75" thickBot="1">
      <c r="A2" s="1686"/>
      <c r="B2" s="1689" t="s">
        <v>743</v>
      </c>
      <c r="C2" s="1688"/>
      <c r="D2" s="1690" t="s">
        <v>744</v>
      </c>
      <c r="E2" s="1691"/>
      <c r="F2" s="1691"/>
      <c r="G2" s="1691"/>
      <c r="H2" s="1691"/>
      <c r="I2" s="1692"/>
      <c r="J2" s="1686"/>
      <c r="K2" s="1686"/>
      <c r="L2" s="1686"/>
      <c r="M2" s="1686"/>
      <c r="N2" s="1686"/>
      <c r="O2" s="1686"/>
      <c r="P2" s="1686"/>
      <c r="Q2" s="1686"/>
      <c r="R2" s="1686"/>
      <c r="S2" s="1686"/>
      <c r="T2" s="1686"/>
      <c r="U2" s="1686"/>
      <c r="V2" s="1686"/>
      <c r="W2" s="1686"/>
      <c r="X2" s="1686"/>
      <c r="Y2" s="1686"/>
      <c r="Z2" s="1686"/>
      <c r="AA2" s="1686"/>
      <c r="AB2" s="1686"/>
      <c r="AC2" s="1686"/>
    </row>
    <row r="3" spans="1:29" ht="15.75" thickBot="1">
      <c r="A3" s="1686"/>
      <c r="B3" s="1686"/>
      <c r="C3" s="1686"/>
      <c r="D3" s="1686"/>
      <c r="E3" s="1686"/>
      <c r="F3" s="1686"/>
      <c r="G3" s="1686"/>
      <c r="H3" s="1686"/>
      <c r="I3" s="1686"/>
      <c r="J3" s="1686"/>
      <c r="K3" s="1689" t="s">
        <v>745</v>
      </c>
      <c r="L3" s="1688"/>
      <c r="M3" s="1688"/>
      <c r="N3" s="1693" t="s">
        <v>746</v>
      </c>
      <c r="O3" s="1694"/>
      <c r="P3" s="1695"/>
      <c r="Q3" s="1686"/>
      <c r="R3" s="1686"/>
      <c r="S3" s="1686"/>
      <c r="T3" s="1686"/>
      <c r="U3" s="1686"/>
      <c r="V3" s="1686"/>
      <c r="W3" s="1686"/>
      <c r="X3" s="1686"/>
      <c r="Y3" s="1686"/>
      <c r="Z3" s="1686"/>
      <c r="AA3" s="1686"/>
      <c r="AB3" s="1686"/>
      <c r="AC3" s="1686"/>
    </row>
    <row r="4" spans="1:29" ht="15.75" thickBot="1">
      <c r="A4" s="1686"/>
      <c r="B4" s="1689" t="s">
        <v>747</v>
      </c>
      <c r="C4" s="1688"/>
      <c r="D4" s="1693" t="s">
        <v>748</v>
      </c>
      <c r="E4" s="1694"/>
      <c r="F4" s="1694"/>
      <c r="G4" s="1694"/>
      <c r="H4" s="1694"/>
      <c r="I4" s="1695"/>
      <c r="J4" s="1686"/>
      <c r="K4" s="1688"/>
      <c r="L4" s="1688"/>
      <c r="M4" s="1688"/>
      <c r="N4" s="1696"/>
      <c r="O4" s="1697"/>
      <c r="P4" s="1698"/>
      <c r="Q4" s="1686"/>
      <c r="R4" s="1686"/>
      <c r="S4" s="1686"/>
      <c r="T4" s="1686"/>
      <c r="U4" s="1686"/>
      <c r="V4" s="1686"/>
      <c r="W4" s="1686"/>
      <c r="X4" s="1686"/>
      <c r="Y4" s="1686"/>
      <c r="Z4" s="1686"/>
      <c r="AA4" s="1686"/>
      <c r="AB4" s="1686"/>
      <c r="AC4" s="1686"/>
    </row>
    <row r="5" spans="1:29" ht="15.75" thickBot="1">
      <c r="A5" s="1686"/>
      <c r="B5" s="1688"/>
      <c r="C5" s="1688"/>
      <c r="D5" s="1696"/>
      <c r="E5" s="1697"/>
      <c r="F5" s="1697"/>
      <c r="G5" s="1697"/>
      <c r="H5" s="1697"/>
      <c r="I5" s="1698"/>
      <c r="J5" s="1686"/>
      <c r="K5" s="1686"/>
      <c r="L5" s="1686"/>
      <c r="M5" s="1686"/>
      <c r="N5" s="1686"/>
      <c r="O5" s="1686"/>
      <c r="P5" s="1686"/>
      <c r="Q5" s="1686"/>
      <c r="R5" s="1686"/>
      <c r="S5" s="1686"/>
      <c r="T5" s="1686"/>
      <c r="U5" s="1686"/>
      <c r="V5" s="1686"/>
      <c r="W5" s="1686"/>
      <c r="X5" s="1686"/>
      <c r="Y5" s="1686"/>
      <c r="Z5" s="1686"/>
      <c r="AA5" s="1686"/>
      <c r="AB5" s="1686"/>
      <c r="AC5" s="1686"/>
    </row>
    <row r="6" spans="1:29" ht="15.75" thickBot="1">
      <c r="A6" s="1686"/>
      <c r="B6" s="1686"/>
      <c r="C6" s="1686"/>
      <c r="D6" s="1686"/>
      <c r="E6" s="1686"/>
      <c r="F6" s="1686"/>
      <c r="G6" s="1686"/>
      <c r="H6" s="1686"/>
      <c r="I6" s="1686"/>
      <c r="J6" s="1686"/>
      <c r="K6" s="1689" t="s">
        <v>749</v>
      </c>
      <c r="L6" s="1688"/>
      <c r="M6" s="1688"/>
      <c r="N6" s="1693" t="s">
        <v>750</v>
      </c>
      <c r="O6" s="1694"/>
      <c r="P6" s="1695"/>
      <c r="Q6" s="1686"/>
      <c r="R6" s="1686"/>
      <c r="S6" s="1686"/>
      <c r="T6" s="1686"/>
      <c r="U6" s="1686"/>
      <c r="V6" s="1686"/>
      <c r="W6" s="1686"/>
      <c r="X6" s="1686"/>
      <c r="Y6" s="1686"/>
      <c r="Z6" s="1686"/>
      <c r="AA6" s="1686"/>
      <c r="AB6" s="1686"/>
      <c r="AC6" s="1686"/>
    </row>
    <row r="7" spans="1:29" ht="15.75" thickBot="1">
      <c r="A7" s="1686"/>
      <c r="B7" s="1689" t="s">
        <v>751</v>
      </c>
      <c r="C7" s="1688"/>
      <c r="D7" s="1693" t="s">
        <v>752</v>
      </c>
      <c r="E7" s="1694"/>
      <c r="F7" s="1694"/>
      <c r="G7" s="1694"/>
      <c r="H7" s="1694"/>
      <c r="I7" s="1695"/>
      <c r="J7" s="1686"/>
      <c r="K7" s="1688"/>
      <c r="L7" s="1688"/>
      <c r="M7" s="1688"/>
      <c r="N7" s="1696"/>
      <c r="O7" s="1697"/>
      <c r="P7" s="1698"/>
      <c r="Q7" s="1686"/>
      <c r="R7" s="1686"/>
      <c r="S7" s="1686"/>
      <c r="T7" s="1686"/>
      <c r="U7" s="1686"/>
      <c r="V7" s="1686"/>
      <c r="W7" s="1686"/>
      <c r="X7" s="1686"/>
      <c r="Y7" s="1686"/>
      <c r="Z7" s="1686"/>
      <c r="AA7" s="1686"/>
      <c r="AB7" s="1686"/>
      <c r="AC7" s="1686"/>
    </row>
    <row r="8" spans="1:29">
      <c r="A8" s="1686"/>
      <c r="B8" s="1688"/>
      <c r="C8" s="1688"/>
      <c r="D8" s="1699"/>
      <c r="E8" s="1688"/>
      <c r="F8" s="1688"/>
      <c r="G8" s="1688"/>
      <c r="H8" s="1688"/>
      <c r="I8" s="1700"/>
      <c r="J8" s="1686"/>
      <c r="K8" s="1686"/>
      <c r="L8" s="1686"/>
      <c r="M8" s="1686"/>
      <c r="N8" s="1686"/>
      <c r="O8" s="1686"/>
      <c r="P8" s="1686"/>
      <c r="Q8" s="1686"/>
      <c r="R8" s="1686"/>
      <c r="S8" s="1686"/>
      <c r="T8" s="1686"/>
      <c r="U8" s="1686"/>
      <c r="V8" s="1686"/>
      <c r="W8" s="1686"/>
      <c r="X8" s="1686"/>
      <c r="Y8" s="1686"/>
      <c r="Z8" s="1686"/>
      <c r="AA8" s="1686"/>
      <c r="AB8" s="1686"/>
      <c r="AC8" s="1686"/>
    </row>
    <row r="9" spans="1:29" ht="15.75" thickBot="1">
      <c r="A9" s="1686"/>
      <c r="B9" s="1688"/>
      <c r="C9" s="1688"/>
      <c r="D9" s="1696"/>
      <c r="E9" s="1697"/>
      <c r="F9" s="1697"/>
      <c r="G9" s="1697"/>
      <c r="H9" s="1697"/>
      <c r="I9" s="1698"/>
      <c r="J9" s="1686"/>
      <c r="K9" s="1687" t="s">
        <v>753</v>
      </c>
      <c r="L9" s="1688"/>
      <c r="M9" s="1688"/>
      <c r="N9" s="1688"/>
      <c r="O9" s="1688"/>
      <c r="P9" s="1688"/>
      <c r="Q9" s="1686"/>
      <c r="R9" s="1686"/>
      <c r="S9" s="1686"/>
      <c r="T9" s="1686"/>
      <c r="U9" s="1686"/>
      <c r="V9" s="1686"/>
      <c r="W9" s="1686"/>
      <c r="X9" s="1686"/>
      <c r="Y9" s="1686"/>
      <c r="Z9" s="1686"/>
      <c r="AA9" s="1686"/>
      <c r="AB9" s="1686"/>
      <c r="AC9" s="1686"/>
    </row>
    <row r="10" spans="1:29" ht="15.75" thickBot="1">
      <c r="A10" s="1686"/>
      <c r="B10" s="1686"/>
      <c r="C10" s="1686"/>
      <c r="D10" s="1686"/>
      <c r="E10" s="1686"/>
      <c r="F10" s="1686"/>
      <c r="G10" s="1686"/>
      <c r="H10" s="1686"/>
      <c r="I10" s="1686"/>
      <c r="J10" s="1686"/>
      <c r="K10" s="1688"/>
      <c r="L10" s="1688"/>
      <c r="M10" s="1688"/>
      <c r="N10" s="1688"/>
      <c r="O10" s="1688"/>
      <c r="P10" s="1688"/>
      <c r="Q10" s="1686"/>
      <c r="R10" s="1686"/>
      <c r="S10" s="1686"/>
      <c r="T10" s="1686"/>
      <c r="U10" s="1686"/>
      <c r="V10" s="1686"/>
      <c r="W10" s="1686"/>
      <c r="X10" s="1686"/>
      <c r="Y10" s="1686"/>
      <c r="Z10" s="1686"/>
      <c r="AA10" s="1686"/>
      <c r="AB10" s="1686"/>
      <c r="AC10" s="1686"/>
    </row>
    <row r="11" spans="1:29">
      <c r="A11" s="1686"/>
      <c r="B11" s="1689" t="s">
        <v>754</v>
      </c>
      <c r="C11" s="1688"/>
      <c r="D11" s="1693" t="s">
        <v>755</v>
      </c>
      <c r="E11" s="1694"/>
      <c r="F11" s="1694"/>
      <c r="G11" s="1694"/>
      <c r="H11" s="1694"/>
      <c r="I11" s="1695"/>
      <c r="J11" s="1686"/>
      <c r="K11" s="1688"/>
      <c r="L11" s="1688"/>
      <c r="M11" s="1688"/>
      <c r="N11" s="1688"/>
      <c r="O11" s="1688"/>
      <c r="P11" s="1688"/>
      <c r="Q11" s="1686"/>
      <c r="R11" s="1686"/>
      <c r="S11" s="1686"/>
      <c r="T11" s="1686"/>
      <c r="U11" s="1686"/>
      <c r="V11" s="1686"/>
      <c r="W11" s="1686"/>
      <c r="X11" s="1686"/>
      <c r="Y11" s="1686"/>
      <c r="Z11" s="1686"/>
      <c r="AA11" s="1686"/>
      <c r="AB11" s="1686"/>
      <c r="AC11" s="1686"/>
    </row>
    <row r="12" spans="1:29" ht="15.75" thickBot="1">
      <c r="A12" s="1686"/>
      <c r="B12" s="1688"/>
      <c r="C12" s="1688"/>
      <c r="D12" s="1696"/>
      <c r="E12" s="1697"/>
      <c r="F12" s="1697"/>
      <c r="G12" s="1697"/>
      <c r="H12" s="1697"/>
      <c r="I12" s="1698"/>
      <c r="J12" s="1686"/>
      <c r="K12" s="1686"/>
      <c r="L12" s="1686"/>
      <c r="M12" s="1686"/>
      <c r="N12" s="1686"/>
      <c r="O12" s="1686"/>
      <c r="P12" s="1686"/>
      <c r="Q12" s="1686"/>
      <c r="R12" s="1686"/>
      <c r="S12" s="1686"/>
      <c r="T12" s="1686"/>
      <c r="U12" s="1686"/>
      <c r="V12" s="1686"/>
      <c r="W12" s="1686"/>
      <c r="X12" s="1686"/>
      <c r="Y12" s="1686"/>
      <c r="Z12" s="1686"/>
      <c r="AA12" s="1686"/>
      <c r="AB12" s="1686"/>
      <c r="AC12" s="1686"/>
    </row>
    <row r="13" spans="1:29" ht="15.75" thickBot="1">
      <c r="A13" s="1686"/>
      <c r="B13" s="1687" t="s">
        <v>753</v>
      </c>
      <c r="C13" s="1688"/>
      <c r="D13" s="1688"/>
      <c r="E13" s="1688"/>
      <c r="F13" s="1688"/>
      <c r="G13" s="1688"/>
      <c r="H13" s="1688"/>
      <c r="I13" s="1688"/>
      <c r="J13" s="1688"/>
      <c r="K13" s="1688"/>
      <c r="L13" s="1688"/>
      <c r="M13" s="1688"/>
      <c r="N13" s="1688"/>
      <c r="O13" s="1688"/>
      <c r="P13" s="1688"/>
      <c r="Q13" s="1686"/>
      <c r="R13" s="1686"/>
      <c r="S13" s="1686"/>
      <c r="T13" s="1686"/>
      <c r="U13" s="1686"/>
      <c r="V13" s="1686"/>
      <c r="W13" s="1686"/>
      <c r="X13" s="1686"/>
      <c r="Y13" s="1686"/>
      <c r="Z13" s="1686"/>
      <c r="AA13" s="1686"/>
      <c r="AB13" s="1686"/>
      <c r="AC13" s="1686"/>
    </row>
    <row r="14" spans="1:29" ht="15.75" thickBot="1">
      <c r="A14" s="1686"/>
      <c r="B14" s="1701" t="s">
        <v>67</v>
      </c>
      <c r="C14" s="1702"/>
      <c r="D14" s="1702"/>
      <c r="E14" s="1702"/>
      <c r="F14" s="1703"/>
      <c r="G14" s="1701" t="s">
        <v>68</v>
      </c>
      <c r="H14" s="1702"/>
      <c r="I14" s="1702"/>
      <c r="J14" s="1702"/>
      <c r="K14" s="1702"/>
      <c r="L14" s="1702"/>
      <c r="M14" s="1702"/>
      <c r="N14" s="1703"/>
      <c r="O14" s="1701" t="s">
        <v>69</v>
      </c>
      <c r="P14" s="1702"/>
      <c r="Q14" s="1702"/>
      <c r="R14" s="1702"/>
      <c r="S14" s="1702"/>
      <c r="T14" s="1703"/>
      <c r="U14" s="1701" t="s">
        <v>1813</v>
      </c>
      <c r="V14" s="1702"/>
      <c r="W14" s="1702"/>
      <c r="X14" s="1703"/>
      <c r="Y14" s="1701" t="s">
        <v>1814</v>
      </c>
      <c r="Z14" s="1702"/>
      <c r="AA14" s="1702"/>
      <c r="AB14" s="1703"/>
      <c r="AC14" s="1686"/>
    </row>
    <row r="15" spans="1:29" ht="24.75" thickBot="1">
      <c r="A15" s="1686"/>
      <c r="B15" s="1704" t="s">
        <v>70</v>
      </c>
      <c r="C15" s="1701" t="s">
        <v>71</v>
      </c>
      <c r="D15" s="1703"/>
      <c r="E15" s="1704" t="s">
        <v>72</v>
      </c>
      <c r="F15" s="1704" t="s">
        <v>73</v>
      </c>
      <c r="G15" s="1704" t="s">
        <v>74</v>
      </c>
      <c r="H15" s="1704" t="s">
        <v>1815</v>
      </c>
      <c r="I15" s="1701" t="s">
        <v>1816</v>
      </c>
      <c r="J15" s="1702"/>
      <c r="K15" s="1703"/>
      <c r="L15" s="1704" t="s">
        <v>75</v>
      </c>
      <c r="M15" s="1701" t="s">
        <v>76</v>
      </c>
      <c r="N15" s="1703"/>
      <c r="O15" s="1704" t="s">
        <v>1817</v>
      </c>
      <c r="P15" s="1701" t="s">
        <v>78</v>
      </c>
      <c r="Q15" s="1703"/>
      <c r="R15" s="1704" t="s">
        <v>1818</v>
      </c>
      <c r="S15" s="1704" t="s">
        <v>79</v>
      </c>
      <c r="T15" s="1704" t="s">
        <v>80</v>
      </c>
      <c r="U15" s="1704" t="s">
        <v>1819</v>
      </c>
      <c r="V15" s="1704" t="s">
        <v>1820</v>
      </c>
      <c r="W15" s="1704" t="s">
        <v>1821</v>
      </c>
      <c r="X15" s="1704" t="s">
        <v>80</v>
      </c>
      <c r="Y15" s="1704" t="s">
        <v>1822</v>
      </c>
      <c r="Z15" s="1701" t="s">
        <v>1821</v>
      </c>
      <c r="AA15" s="1702"/>
      <c r="AB15" s="1703"/>
      <c r="AC15" s="1686"/>
    </row>
    <row r="16" spans="1:29" ht="15.75" thickBot="1">
      <c r="A16" s="1686"/>
      <c r="B16" s="1705" t="s">
        <v>81</v>
      </c>
      <c r="C16" s="1706" t="s">
        <v>757</v>
      </c>
      <c r="D16" s="1707"/>
      <c r="E16" s="1705" t="s">
        <v>758</v>
      </c>
      <c r="F16" s="1705" t="s">
        <v>84</v>
      </c>
      <c r="G16" s="1705" t="s">
        <v>1823</v>
      </c>
      <c r="H16" s="1705" t="s">
        <v>1824</v>
      </c>
      <c r="I16" s="1706" t="s">
        <v>1825</v>
      </c>
      <c r="J16" s="1708"/>
      <c r="K16" s="1707"/>
      <c r="L16" s="1709" t="s">
        <v>93</v>
      </c>
      <c r="M16" s="1706" t="s">
        <v>1826</v>
      </c>
      <c r="N16" s="1707"/>
      <c r="O16" s="1710" t="s">
        <v>763</v>
      </c>
      <c r="P16" s="1711" t="s">
        <v>764</v>
      </c>
      <c r="Q16" s="1712"/>
      <c r="R16" s="1705" t="s">
        <v>91</v>
      </c>
      <c r="S16" s="1705" t="s">
        <v>720</v>
      </c>
      <c r="T16" s="1705" t="s">
        <v>91</v>
      </c>
      <c r="U16" s="1710" t="s">
        <v>1827</v>
      </c>
      <c r="V16" s="1710">
        <v>65</v>
      </c>
      <c r="W16" s="1713" t="s">
        <v>1828</v>
      </c>
      <c r="X16" s="1713" t="s">
        <v>753</v>
      </c>
      <c r="Y16" s="1710" t="s">
        <v>1827</v>
      </c>
      <c r="Z16" s="1714" t="s">
        <v>1829</v>
      </c>
      <c r="AA16" s="1714" t="s">
        <v>1830</v>
      </c>
      <c r="AB16" s="1714" t="s">
        <v>1831</v>
      </c>
      <c r="AC16" s="1686"/>
    </row>
    <row r="17" spans="1:29" ht="36.75" thickBot="1">
      <c r="A17" s="1686"/>
      <c r="B17" s="1715"/>
      <c r="C17" s="1716"/>
      <c r="D17" s="1717"/>
      <c r="E17" s="1715"/>
      <c r="F17" s="1715"/>
      <c r="G17" s="1715"/>
      <c r="H17" s="1715"/>
      <c r="I17" s="1716"/>
      <c r="J17" s="1688"/>
      <c r="K17" s="1717"/>
      <c r="L17" s="1718"/>
      <c r="M17" s="1716"/>
      <c r="N17" s="1717"/>
      <c r="O17" s="1719"/>
      <c r="P17" s="1720"/>
      <c r="Q17" s="1721"/>
      <c r="R17" s="1715"/>
      <c r="S17" s="1715"/>
      <c r="T17" s="1715"/>
      <c r="U17" s="1719"/>
      <c r="V17" s="1719"/>
      <c r="W17" s="1722"/>
      <c r="X17" s="1722"/>
      <c r="Y17" s="1719"/>
      <c r="Z17" s="1723" t="s">
        <v>1827</v>
      </c>
      <c r="AA17" s="1724" t="s">
        <v>1832</v>
      </c>
      <c r="AB17" s="1725" t="s">
        <v>1833</v>
      </c>
      <c r="AC17" s="1686"/>
    </row>
    <row r="18" spans="1:29" ht="60.75" thickBot="1">
      <c r="A18" s="1686"/>
      <c r="B18" s="1715"/>
      <c r="C18" s="1716"/>
      <c r="D18" s="1717"/>
      <c r="E18" s="1715"/>
      <c r="F18" s="1715"/>
      <c r="G18" s="1715"/>
      <c r="H18" s="1715"/>
      <c r="I18" s="1716"/>
      <c r="J18" s="1688"/>
      <c r="K18" s="1717"/>
      <c r="L18" s="1718"/>
      <c r="M18" s="1716"/>
      <c r="N18" s="1717"/>
      <c r="O18" s="1719"/>
      <c r="P18" s="1720"/>
      <c r="Q18" s="1721"/>
      <c r="R18" s="1715"/>
      <c r="S18" s="1715"/>
      <c r="T18" s="1715"/>
      <c r="U18" s="1719"/>
      <c r="V18" s="1719"/>
      <c r="W18" s="1722"/>
      <c r="X18" s="1722"/>
      <c r="Y18" s="1719"/>
      <c r="Z18" s="1723" t="s">
        <v>1827</v>
      </c>
      <c r="AA18" s="1724" t="s">
        <v>1834</v>
      </c>
      <c r="AB18" s="1725" t="s">
        <v>1835</v>
      </c>
      <c r="AC18" s="1686"/>
    </row>
    <row r="19" spans="1:29" ht="60.75" thickBot="1">
      <c r="A19" s="1686"/>
      <c r="B19" s="1715"/>
      <c r="C19" s="1716"/>
      <c r="D19" s="1717"/>
      <c r="E19" s="1715"/>
      <c r="F19" s="1715"/>
      <c r="G19" s="1715"/>
      <c r="H19" s="1715"/>
      <c r="I19" s="1716"/>
      <c r="J19" s="1688"/>
      <c r="K19" s="1717"/>
      <c r="L19" s="1718"/>
      <c r="M19" s="1716"/>
      <c r="N19" s="1717"/>
      <c r="O19" s="1719"/>
      <c r="P19" s="1720"/>
      <c r="Q19" s="1721"/>
      <c r="R19" s="1715"/>
      <c r="S19" s="1715"/>
      <c r="T19" s="1715"/>
      <c r="U19" s="1719"/>
      <c r="V19" s="1719"/>
      <c r="W19" s="1722"/>
      <c r="X19" s="1722"/>
      <c r="Y19" s="1719"/>
      <c r="Z19" s="1723" t="s">
        <v>1827</v>
      </c>
      <c r="AA19" s="1724" t="s">
        <v>1836</v>
      </c>
      <c r="AB19" s="1725" t="s">
        <v>1837</v>
      </c>
      <c r="AC19" s="1686"/>
    </row>
    <row r="20" spans="1:29" ht="24.75" thickBot="1">
      <c r="A20" s="1686"/>
      <c r="B20" s="1715"/>
      <c r="C20" s="1716"/>
      <c r="D20" s="1717"/>
      <c r="E20" s="1715"/>
      <c r="F20" s="1715"/>
      <c r="G20" s="1715"/>
      <c r="H20" s="1715"/>
      <c r="I20" s="1716"/>
      <c r="J20" s="1688"/>
      <c r="K20" s="1717"/>
      <c r="L20" s="1718"/>
      <c r="M20" s="1716"/>
      <c r="N20" s="1717"/>
      <c r="O20" s="1719"/>
      <c r="P20" s="1720"/>
      <c r="Q20" s="1721"/>
      <c r="R20" s="1715"/>
      <c r="S20" s="1715"/>
      <c r="T20" s="1715"/>
      <c r="U20" s="1719"/>
      <c r="V20" s="1719"/>
      <c r="W20" s="1722"/>
      <c r="X20" s="1722"/>
      <c r="Y20" s="1719"/>
      <c r="Z20" s="1723" t="s">
        <v>860</v>
      </c>
      <c r="AA20" s="1724" t="s">
        <v>1838</v>
      </c>
      <c r="AB20" s="1725" t="s">
        <v>91</v>
      </c>
      <c r="AC20" s="1686"/>
    </row>
    <row r="21" spans="1:29" ht="15.75" thickBot="1">
      <c r="A21" s="1686"/>
      <c r="B21" s="1715"/>
      <c r="C21" s="1716"/>
      <c r="D21" s="1717"/>
      <c r="E21" s="1715"/>
      <c r="F21" s="1715"/>
      <c r="G21" s="1715"/>
      <c r="H21" s="1715"/>
      <c r="I21" s="1716"/>
      <c r="J21" s="1688"/>
      <c r="K21" s="1717"/>
      <c r="L21" s="1718"/>
      <c r="M21" s="1716"/>
      <c r="N21" s="1717"/>
      <c r="O21" s="1719"/>
      <c r="P21" s="1720"/>
      <c r="Q21" s="1721"/>
      <c r="R21" s="1715"/>
      <c r="S21" s="1715"/>
      <c r="T21" s="1715"/>
      <c r="U21" s="1719"/>
      <c r="V21" s="1719"/>
      <c r="W21" s="1722"/>
      <c r="X21" s="1722"/>
      <c r="Y21" s="1719"/>
      <c r="Z21" s="1723" t="s">
        <v>860</v>
      </c>
      <c r="AA21" s="1724" t="s">
        <v>1839</v>
      </c>
      <c r="AB21" s="1725" t="s">
        <v>91</v>
      </c>
      <c r="AC21" s="1686"/>
    </row>
    <row r="22" spans="1:29" ht="24.75" thickBot="1">
      <c r="A22" s="1686"/>
      <c r="B22" s="1726"/>
      <c r="C22" s="1727"/>
      <c r="D22" s="1728"/>
      <c r="E22" s="1726"/>
      <c r="F22" s="1726"/>
      <c r="G22" s="1726"/>
      <c r="H22" s="1726"/>
      <c r="I22" s="1727"/>
      <c r="J22" s="1729"/>
      <c r="K22" s="1728"/>
      <c r="L22" s="1730"/>
      <c r="M22" s="1727"/>
      <c r="N22" s="1728"/>
      <c r="O22" s="1731"/>
      <c r="P22" s="1732"/>
      <c r="Q22" s="1733"/>
      <c r="R22" s="1726"/>
      <c r="S22" s="1726"/>
      <c r="T22" s="1726"/>
      <c r="U22" s="1731"/>
      <c r="V22" s="1731"/>
      <c r="W22" s="1734"/>
      <c r="X22" s="1734"/>
      <c r="Y22" s="1731"/>
      <c r="Z22" s="1723" t="s">
        <v>860</v>
      </c>
      <c r="AA22" s="1724" t="s">
        <v>1840</v>
      </c>
      <c r="AB22" s="1725" t="s">
        <v>91</v>
      </c>
      <c r="AC22" s="1686"/>
    </row>
  </sheetData>
  <sheetProtection algorithmName="SHA-512" hashValue="KRdO9+0t5zuOXwj4sMlc33CK2/XMUsAxDIQxQCVWekk38H0oLmVjQn2IFFudDdPaQguegUExpuom0YAZG6YNHw==" saltValue="FjJihW10WhYCUMt/fe8ZuA==" spinCount="100000" sheet="1" objects="1" scenarios="1" insertHyperlinks="0" selectLockedCells="1" selectUnlockedCells="1"/>
  <mergeCells count="44">
    <mergeCell ref="X16:X22"/>
    <mergeCell ref="Y16:Y22"/>
    <mergeCell ref="R16:R22"/>
    <mergeCell ref="S16:S22"/>
    <mergeCell ref="T16:T22"/>
    <mergeCell ref="U16:U22"/>
    <mergeCell ref="V16:V22"/>
    <mergeCell ref="W16:W22"/>
    <mergeCell ref="H16:H22"/>
    <mergeCell ref="I16:K22"/>
    <mergeCell ref="L16:L22"/>
    <mergeCell ref="M16:N22"/>
    <mergeCell ref="O16:O22"/>
    <mergeCell ref="P16:Q22"/>
    <mergeCell ref="C15:D15"/>
    <mergeCell ref="I15:K15"/>
    <mergeCell ref="M15:N15"/>
    <mergeCell ref="P15:Q15"/>
    <mergeCell ref="Z15:AB15"/>
    <mergeCell ref="B16:B22"/>
    <mergeCell ref="C16:D22"/>
    <mergeCell ref="E16:E22"/>
    <mergeCell ref="F16:F22"/>
    <mergeCell ref="G16:G22"/>
    <mergeCell ref="B13:P13"/>
    <mergeCell ref="B14:F14"/>
    <mergeCell ref="G14:N14"/>
    <mergeCell ref="O14:T14"/>
    <mergeCell ref="U14:X14"/>
    <mergeCell ref="Y14:AB14"/>
    <mergeCell ref="K6:M7"/>
    <mergeCell ref="N6:P7"/>
    <mergeCell ref="B7:C9"/>
    <mergeCell ref="D7:I9"/>
    <mergeCell ref="K9:P11"/>
    <mergeCell ref="B11:C12"/>
    <mergeCell ref="D11:I12"/>
    <mergeCell ref="B1:P1"/>
    <mergeCell ref="B2:C2"/>
    <mergeCell ref="D2:I2"/>
    <mergeCell ref="K3:M4"/>
    <mergeCell ref="N3:P4"/>
    <mergeCell ref="B4:C5"/>
    <mergeCell ref="D4:I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AC78B-FC0C-4D21-B947-50F483B84BED}">
  <sheetPr>
    <tabColor rgb="FFFF0000"/>
    <pageSetUpPr fitToPage="1"/>
  </sheetPr>
  <dimension ref="A1:DY163"/>
  <sheetViews>
    <sheetView showGridLines="0" zoomScale="70" zoomScaleNormal="70" workbookViewId="0">
      <selection activeCell="B20" sqref="E20:E24"/>
    </sheetView>
  </sheetViews>
  <sheetFormatPr baseColWidth="10" defaultRowHeight="66.75" customHeight="1"/>
  <cols>
    <col min="1" max="1" width="2.140625" style="392" customWidth="1"/>
    <col min="2" max="2" width="4.85546875" style="392" customWidth="1"/>
    <col min="3" max="3" width="8.28515625" style="392" customWidth="1"/>
    <col min="4" max="4" width="28.85546875" style="392" customWidth="1"/>
    <col min="5" max="5" width="40.28515625" style="392" customWidth="1"/>
    <col min="6" max="6" width="18.42578125" style="392" customWidth="1"/>
    <col min="7" max="7" width="17.140625" style="392" customWidth="1"/>
    <col min="8" max="8" width="37.5703125" style="392" customWidth="1"/>
    <col min="9" max="9" width="39.140625" style="392" customWidth="1"/>
    <col min="10" max="10" width="6.42578125" style="392" customWidth="1"/>
    <col min="11" max="11" width="35" style="392" customWidth="1"/>
    <col min="12" max="12" width="24" style="392" customWidth="1"/>
    <col min="13" max="13" width="55.140625" style="392" customWidth="1"/>
    <col min="14" max="14" width="23.28515625" style="392" customWidth="1"/>
    <col min="15" max="15" width="21.85546875" style="392" customWidth="1"/>
    <col min="16" max="16" width="1.5703125" style="392" customWidth="1"/>
    <col min="17" max="17" width="22.7109375" style="392" customWidth="1"/>
    <col min="18" max="18" width="10.140625" style="392" customWidth="1"/>
    <col min="19" max="19" width="20.85546875" style="392" customWidth="1"/>
    <col min="20" max="20" width="22" style="392" customWidth="1"/>
    <col min="21" max="21" width="13.5703125" style="392" customWidth="1"/>
    <col min="22" max="22" width="26.140625" style="392" customWidth="1"/>
    <col min="23" max="23" width="1.5703125" style="392" customWidth="1"/>
    <col min="24" max="24" width="49.7109375" style="392" hidden="1" customWidth="1"/>
    <col min="25" max="25" width="20" style="392" hidden="1" customWidth="1"/>
    <col min="26" max="26" width="18" style="392" hidden="1" customWidth="1"/>
    <col min="27" max="36" width="11" style="392" hidden="1" customWidth="1"/>
    <col min="37" max="37" width="15.5703125" style="392" hidden="1" customWidth="1"/>
    <col min="38" max="39" width="19.28515625" style="392" hidden="1" customWidth="1"/>
    <col min="40" max="45" width="18.85546875" style="392" hidden="1" customWidth="1"/>
    <col min="46" max="46" width="34" style="392" hidden="1" customWidth="1"/>
    <col min="47" max="47" width="17.42578125" style="392" hidden="1" customWidth="1"/>
    <col min="48" max="48" width="29.7109375" style="392" hidden="1" customWidth="1"/>
    <col min="49" max="49" width="25.42578125" style="392" hidden="1" customWidth="1"/>
    <col min="50" max="50" width="27.7109375" style="392" hidden="1" customWidth="1"/>
    <col min="51" max="51" width="3.5703125" style="392" hidden="1" customWidth="1"/>
    <col min="52" max="55" width="16.5703125" style="392" hidden="1" customWidth="1"/>
    <col min="56" max="56" width="21.140625" style="392" hidden="1" customWidth="1"/>
    <col min="57" max="57" width="19.7109375" style="392" hidden="1" customWidth="1"/>
    <col min="58" max="58" width="1.7109375" style="392" hidden="1" customWidth="1"/>
    <col min="59" max="59" width="1.140625" style="392" hidden="1" customWidth="1"/>
    <col min="60" max="60" width="6.7109375" style="395" hidden="1" customWidth="1"/>
    <col min="61" max="65" width="16" style="392" hidden="1" customWidth="1"/>
    <col min="66" max="66" width="1.42578125" style="392" hidden="1" customWidth="1"/>
    <col min="67" max="67" width="48.7109375" style="392" hidden="1" customWidth="1"/>
    <col min="68" max="72" width="20" style="392" hidden="1" customWidth="1"/>
    <col min="73" max="73" width="1.42578125" style="392" hidden="1" customWidth="1"/>
    <col min="74" max="74" width="62.5703125" style="392" hidden="1" customWidth="1"/>
    <col min="75" max="75" width="34.7109375" style="392" hidden="1" customWidth="1"/>
    <col min="76" max="76" width="28.42578125" style="392" hidden="1" customWidth="1"/>
    <col min="77" max="77" width="1.42578125" style="392" customWidth="1"/>
    <col min="78" max="97" width="9" style="392" customWidth="1"/>
    <col min="98" max="98" width="21.85546875" style="392" customWidth="1"/>
    <col min="99" max="99" width="1.42578125" style="392" customWidth="1"/>
    <col min="100" max="123" width="8.42578125" style="392" customWidth="1"/>
    <col min="124" max="124" width="22.5703125" style="392" customWidth="1"/>
    <col min="125" max="125" width="1.5703125" style="392" customWidth="1"/>
    <col min="126" max="126" width="25.28515625" style="392" customWidth="1"/>
    <col min="127" max="129" width="38.5703125" style="392" customWidth="1"/>
    <col min="130" max="16384" width="11.42578125" style="392"/>
  </cols>
  <sheetData>
    <row r="1" spans="1:129" s="368" customFormat="1" ht="12" customHeight="1" thickBot="1">
      <c r="C1" s="369"/>
      <c r="N1" s="370"/>
      <c r="O1" s="370"/>
      <c r="BH1" s="371"/>
    </row>
    <row r="2" spans="1:129" s="373" customFormat="1" ht="45.75" customHeight="1" thickTop="1" thickBot="1">
      <c r="A2" s="368"/>
      <c r="B2" s="1219"/>
      <c r="C2" s="1220"/>
      <c r="D2" s="1220"/>
      <c r="E2" s="1225">
        <v>2024</v>
      </c>
      <c r="F2" s="1228" t="s">
        <v>824</v>
      </c>
      <c r="G2" s="1229"/>
      <c r="H2" s="1229"/>
      <c r="I2" s="1229"/>
      <c r="J2" s="1229"/>
      <c r="K2" s="1229"/>
      <c r="L2" s="1229"/>
      <c r="M2" s="1230"/>
      <c r="N2" s="1237" t="s">
        <v>825</v>
      </c>
      <c r="O2" s="1237"/>
      <c r="P2" s="1238" t="s">
        <v>826</v>
      </c>
      <c r="Q2" s="1238"/>
      <c r="R2" s="1238"/>
      <c r="S2" s="1239"/>
      <c r="T2" s="368"/>
      <c r="U2" s="368"/>
      <c r="V2" s="368"/>
      <c r="W2" s="368"/>
      <c r="X2" s="372"/>
      <c r="Y2" s="372"/>
      <c r="Z2" s="372"/>
      <c r="AA2" s="372"/>
      <c r="AB2" s="372"/>
    </row>
    <row r="3" spans="1:129" s="373" customFormat="1" ht="45.75" customHeight="1">
      <c r="A3" s="368"/>
      <c r="B3" s="1221"/>
      <c r="C3" s="1222"/>
      <c r="D3" s="1222"/>
      <c r="E3" s="1226"/>
      <c r="F3" s="1231"/>
      <c r="G3" s="1232"/>
      <c r="H3" s="1232"/>
      <c r="I3" s="1232"/>
      <c r="J3" s="1232"/>
      <c r="K3" s="1232"/>
      <c r="L3" s="1232"/>
      <c r="M3" s="1233"/>
      <c r="N3" s="1240" t="s">
        <v>827</v>
      </c>
      <c r="O3" s="1240"/>
      <c r="P3" s="1241" t="s">
        <v>828</v>
      </c>
      <c r="Q3" s="1241"/>
      <c r="R3" s="1241"/>
      <c r="S3" s="1242"/>
      <c r="T3" s="368"/>
      <c r="U3" s="1181" t="s">
        <v>829</v>
      </c>
      <c r="V3" s="1182"/>
      <c r="W3" s="1183" t="s">
        <v>830</v>
      </c>
      <c r="X3" s="1184"/>
      <c r="Y3" s="1184"/>
      <c r="Z3" s="1185"/>
      <c r="AA3" s="1186"/>
      <c r="AB3" s="1187"/>
      <c r="AC3" s="1188"/>
    </row>
    <row r="4" spans="1:129" s="373" customFormat="1" ht="45.75" customHeight="1" thickBot="1">
      <c r="A4" s="374"/>
      <c r="B4" s="1223"/>
      <c r="C4" s="1224"/>
      <c r="D4" s="1224"/>
      <c r="E4" s="1227"/>
      <c r="F4" s="1234"/>
      <c r="G4" s="1235"/>
      <c r="H4" s="1235"/>
      <c r="I4" s="1235"/>
      <c r="J4" s="1235"/>
      <c r="K4" s="1235"/>
      <c r="L4" s="1235"/>
      <c r="M4" s="1236"/>
      <c r="N4" s="1195" t="s">
        <v>831</v>
      </c>
      <c r="O4" s="1195"/>
      <c r="P4" s="1196">
        <v>45016</v>
      </c>
      <c r="Q4" s="1197"/>
      <c r="R4" s="1197"/>
      <c r="S4" s="1198"/>
      <c r="T4" s="375"/>
      <c r="U4" s="1199" t="s">
        <v>832</v>
      </c>
      <c r="V4" s="1200"/>
      <c r="W4" s="1201" t="s">
        <v>833</v>
      </c>
      <c r="X4" s="1202"/>
      <c r="Y4" s="1202"/>
      <c r="Z4" s="1203"/>
      <c r="AA4" s="1189"/>
      <c r="AB4" s="1190"/>
      <c r="AC4" s="1191"/>
    </row>
    <row r="5" spans="1:129" s="368" customFormat="1" ht="12" customHeight="1" thickTop="1" thickBot="1">
      <c r="A5" s="374"/>
      <c r="C5" s="265"/>
      <c r="D5" s="266"/>
      <c r="E5" s="266"/>
      <c r="F5" s="266"/>
      <c r="G5" s="267"/>
      <c r="H5" s="266"/>
      <c r="I5" s="266"/>
      <c r="J5" s="266"/>
      <c r="K5" s="266"/>
      <c r="L5" s="266"/>
      <c r="M5" s="266"/>
      <c r="N5" s="267"/>
      <c r="O5" s="267"/>
      <c r="P5" s="266"/>
      <c r="Q5" s="266"/>
      <c r="R5" s="266"/>
      <c r="S5" s="266"/>
      <c r="U5" s="1204" t="s">
        <v>834</v>
      </c>
      <c r="V5" s="1205"/>
      <c r="W5" s="1210" t="s">
        <v>835</v>
      </c>
      <c r="X5" s="1211"/>
      <c r="Y5" s="1211"/>
      <c r="Z5" s="1212"/>
      <c r="AA5" s="1189"/>
      <c r="AB5" s="1190"/>
      <c r="AC5" s="1191"/>
      <c r="BH5" s="371"/>
    </row>
    <row r="6" spans="1:129" s="368" customFormat="1" ht="25.5" customHeight="1" thickTop="1">
      <c r="B6" s="1166" t="s">
        <v>836</v>
      </c>
      <c r="C6" s="1167"/>
      <c r="D6" s="1167"/>
      <c r="E6" s="1167"/>
      <c r="F6" s="1167"/>
      <c r="G6" s="1167"/>
      <c r="H6" s="1167"/>
      <c r="I6" s="1167"/>
      <c r="J6" s="1167"/>
      <c r="K6" s="1168"/>
      <c r="L6" s="1169" t="s">
        <v>837</v>
      </c>
      <c r="M6" s="1170"/>
      <c r="N6" s="1170"/>
      <c r="O6" s="1170"/>
      <c r="P6" s="1170"/>
      <c r="Q6" s="1170"/>
      <c r="R6" s="1170"/>
      <c r="S6" s="1170"/>
      <c r="T6" s="376"/>
      <c r="U6" s="1206"/>
      <c r="V6" s="1207"/>
      <c r="W6" s="1213"/>
      <c r="X6" s="1214"/>
      <c r="Y6" s="1214"/>
      <c r="Z6" s="1215"/>
      <c r="AA6" s="1189"/>
      <c r="AB6" s="1190"/>
      <c r="AC6" s="1191"/>
      <c r="BH6" s="371"/>
    </row>
    <row r="7" spans="1:129" s="368" customFormat="1" ht="25.5" customHeight="1" thickBot="1">
      <c r="B7" s="1171" t="s">
        <v>838</v>
      </c>
      <c r="C7" s="1172"/>
      <c r="D7" s="1172"/>
      <c r="E7" s="1172"/>
      <c r="F7" s="1172"/>
      <c r="G7" s="1172"/>
      <c r="H7" s="1172"/>
      <c r="I7" s="1172"/>
      <c r="J7" s="1172"/>
      <c r="K7" s="1173"/>
      <c r="L7" s="1174" t="s">
        <v>839</v>
      </c>
      <c r="M7" s="1174"/>
      <c r="N7" s="1174"/>
      <c r="O7" s="1174"/>
      <c r="P7" s="1174"/>
      <c r="Q7" s="1174"/>
      <c r="R7" s="1174"/>
      <c r="S7" s="1174"/>
      <c r="T7" s="376"/>
      <c r="U7" s="1208"/>
      <c r="V7" s="1209"/>
      <c r="W7" s="1216"/>
      <c r="X7" s="1217"/>
      <c r="Y7" s="1217"/>
      <c r="Z7" s="1218"/>
      <c r="AA7" s="1192"/>
      <c r="AB7" s="1193"/>
      <c r="AC7" s="1194"/>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9"/>
      <c r="BI7" s="268"/>
      <c r="BJ7" s="268"/>
      <c r="BK7" s="268"/>
      <c r="BL7" s="268"/>
      <c r="BM7" s="268"/>
      <c r="BN7" s="268"/>
      <c r="BO7" s="268"/>
      <c r="BP7" s="268"/>
      <c r="BQ7" s="268"/>
      <c r="BR7" s="268"/>
      <c r="BS7" s="268"/>
      <c r="BT7" s="268"/>
      <c r="BU7" s="268"/>
      <c r="BV7" s="268"/>
      <c r="BW7" s="268"/>
      <c r="BX7" s="268"/>
      <c r="BY7" s="268"/>
      <c r="BZ7" s="268"/>
      <c r="CA7" s="268"/>
      <c r="CB7" s="268"/>
      <c r="CC7" s="268"/>
      <c r="CD7" s="268"/>
      <c r="CE7" s="268"/>
      <c r="CF7" s="268"/>
      <c r="CG7" s="268"/>
      <c r="CH7" s="268"/>
      <c r="CI7" s="268"/>
      <c r="CJ7" s="268"/>
      <c r="CK7" s="268"/>
      <c r="CL7" s="268"/>
      <c r="CM7" s="268"/>
      <c r="CN7" s="268"/>
      <c r="CO7" s="268"/>
      <c r="CP7" s="268"/>
      <c r="CQ7" s="268"/>
      <c r="CR7" s="268"/>
      <c r="CS7" s="268"/>
      <c r="CT7" s="268"/>
      <c r="CU7" s="268"/>
      <c r="CV7" s="268"/>
      <c r="CW7" s="268"/>
      <c r="CX7" s="268"/>
      <c r="CY7" s="268"/>
      <c r="CZ7" s="268"/>
      <c r="DA7" s="268"/>
      <c r="DB7" s="268"/>
      <c r="DC7" s="268"/>
      <c r="DD7" s="268"/>
      <c r="DE7" s="268"/>
      <c r="DF7" s="268"/>
      <c r="DG7" s="268"/>
      <c r="DH7" s="268"/>
      <c r="DI7" s="268"/>
      <c r="DJ7" s="268"/>
      <c r="DK7" s="268"/>
      <c r="DL7" s="268"/>
      <c r="DM7" s="268"/>
      <c r="DN7" s="268"/>
      <c r="DO7" s="268"/>
      <c r="DP7" s="268"/>
      <c r="DQ7" s="268"/>
      <c r="DR7" s="268"/>
      <c r="DS7" s="268"/>
      <c r="DT7" s="268"/>
      <c r="DU7" s="268"/>
    </row>
    <row r="8" spans="1:129" s="368" customFormat="1" ht="25.5" customHeight="1">
      <c r="B8" s="1175" t="s">
        <v>840</v>
      </c>
      <c r="C8" s="1176"/>
      <c r="D8" s="1176"/>
      <c r="E8" s="1176"/>
      <c r="F8" s="1176"/>
      <c r="G8" s="1176"/>
      <c r="H8" s="1176"/>
      <c r="I8" s="1176"/>
      <c r="J8" s="1176"/>
      <c r="K8" s="1177"/>
      <c r="L8" s="1178" t="s">
        <v>841</v>
      </c>
      <c r="M8" s="1179"/>
      <c r="N8" s="1179"/>
      <c r="O8" s="1179"/>
      <c r="P8" s="1179"/>
      <c r="Q8" s="1179"/>
      <c r="R8" s="1179"/>
      <c r="S8" s="1180"/>
      <c r="X8" s="377"/>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9"/>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c r="CX8" s="268"/>
      <c r="CY8" s="268"/>
      <c r="CZ8" s="268"/>
      <c r="DA8" s="268"/>
      <c r="DB8" s="268"/>
      <c r="DC8" s="268"/>
      <c r="DD8" s="268"/>
      <c r="DE8" s="268"/>
      <c r="DF8" s="268"/>
      <c r="DG8" s="268"/>
      <c r="DH8" s="268"/>
      <c r="DI8" s="268"/>
      <c r="DJ8" s="268"/>
      <c r="DK8" s="268"/>
      <c r="DL8" s="268"/>
      <c r="DM8" s="268"/>
      <c r="DN8" s="268"/>
      <c r="DO8" s="268"/>
      <c r="DP8" s="268"/>
      <c r="DQ8" s="268"/>
      <c r="DR8" s="268"/>
      <c r="DS8" s="268"/>
      <c r="DT8" s="268"/>
      <c r="DU8" s="268"/>
    </row>
    <row r="9" spans="1:129" s="368" customFormat="1" ht="25.5" customHeight="1" thickBot="1">
      <c r="B9" s="1157" t="s">
        <v>842</v>
      </c>
      <c r="C9" s="1158"/>
      <c r="D9" s="1158"/>
      <c r="E9" s="1158"/>
      <c r="F9" s="1158"/>
      <c r="G9" s="1158"/>
      <c r="H9" s="1158"/>
      <c r="I9" s="1158"/>
      <c r="J9" s="1158"/>
      <c r="K9" s="1159"/>
      <c r="L9" s="1160" t="s">
        <v>843</v>
      </c>
      <c r="M9" s="1160"/>
      <c r="N9" s="1160"/>
      <c r="O9" s="1160"/>
      <c r="P9" s="1160"/>
      <c r="Q9" s="1160"/>
      <c r="R9" s="1160"/>
      <c r="S9" s="1160"/>
      <c r="T9" s="270"/>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9"/>
      <c r="BI9" s="268"/>
      <c r="BJ9" s="268"/>
      <c r="BK9" s="268"/>
      <c r="BL9" s="268"/>
      <c r="BM9" s="268"/>
      <c r="BN9" s="268"/>
      <c r="BO9" s="268"/>
      <c r="BP9" s="268"/>
      <c r="BQ9" s="268"/>
      <c r="BR9" s="268"/>
      <c r="BS9" s="268"/>
      <c r="BT9" s="268"/>
      <c r="BU9" s="268"/>
      <c r="BV9" s="268"/>
      <c r="BW9" s="268"/>
      <c r="BX9" s="268"/>
      <c r="BY9" s="268"/>
      <c r="BZ9" s="268"/>
      <c r="CA9" s="268"/>
      <c r="CB9" s="268"/>
      <c r="CC9" s="268"/>
      <c r="CD9" s="268"/>
      <c r="CE9" s="268"/>
      <c r="CF9" s="268"/>
      <c r="CG9" s="268"/>
      <c r="CH9" s="268"/>
      <c r="CI9" s="268"/>
      <c r="CJ9" s="268"/>
      <c r="CK9" s="268"/>
      <c r="CL9" s="268"/>
      <c r="CM9" s="268"/>
      <c r="CN9" s="268"/>
      <c r="CO9" s="268"/>
      <c r="CP9" s="268"/>
      <c r="CQ9" s="268"/>
      <c r="CR9" s="268"/>
      <c r="CS9" s="268"/>
      <c r="CT9" s="268"/>
      <c r="CU9" s="268"/>
      <c r="CV9" s="268"/>
      <c r="CW9" s="268"/>
      <c r="CX9" s="268"/>
      <c r="CY9" s="268"/>
      <c r="CZ9" s="268"/>
      <c r="DA9" s="268"/>
      <c r="DB9" s="268"/>
      <c r="DC9" s="268"/>
      <c r="DD9" s="268"/>
      <c r="DE9" s="268"/>
      <c r="DF9" s="268"/>
      <c r="DG9" s="268"/>
      <c r="DH9" s="268"/>
      <c r="DI9" s="268"/>
      <c r="DJ9" s="268"/>
      <c r="DK9" s="268"/>
      <c r="DL9" s="268"/>
      <c r="DM9" s="268"/>
      <c r="DN9" s="268"/>
      <c r="DO9" s="268"/>
      <c r="DP9" s="268"/>
      <c r="DQ9" s="268"/>
      <c r="DR9" s="268"/>
      <c r="DS9" s="268"/>
      <c r="DT9" s="268"/>
      <c r="DU9" s="268"/>
    </row>
    <row r="10" spans="1:129" s="374" customFormat="1" ht="12" customHeight="1" thickTop="1" thickBot="1">
      <c r="C10" s="1161"/>
      <c r="D10" s="1161"/>
      <c r="E10" s="1161"/>
      <c r="F10" s="1161"/>
      <c r="G10" s="1161"/>
      <c r="H10" s="1161"/>
      <c r="I10" s="1161"/>
      <c r="J10" s="1161"/>
      <c r="K10" s="1161"/>
      <c r="L10" s="1162"/>
      <c r="M10" s="1162"/>
      <c r="N10" s="1162"/>
      <c r="O10" s="1162"/>
      <c r="P10" s="1162"/>
      <c r="Q10" s="1162"/>
      <c r="R10" s="1162"/>
      <c r="S10" s="1162"/>
      <c r="T10" s="271"/>
      <c r="U10" s="271"/>
      <c r="V10" s="271"/>
      <c r="W10" s="271"/>
      <c r="X10" s="271"/>
      <c r="Y10" s="271"/>
      <c r="Z10" s="271"/>
      <c r="AA10" s="271"/>
      <c r="AB10" s="271"/>
      <c r="AC10" s="271"/>
      <c r="AD10" s="271"/>
      <c r="AE10" s="271"/>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3"/>
      <c r="BI10" s="272"/>
      <c r="BJ10" s="272"/>
      <c r="BK10" s="272"/>
      <c r="BL10" s="272"/>
      <c r="BM10" s="272"/>
      <c r="BN10" s="272"/>
      <c r="BO10" s="272"/>
      <c r="BP10" s="272"/>
      <c r="BQ10" s="272"/>
      <c r="BR10" s="272"/>
      <c r="BS10" s="272"/>
      <c r="BT10" s="272"/>
      <c r="BU10" s="272"/>
      <c r="BV10" s="272"/>
      <c r="BW10" s="272"/>
      <c r="BX10" s="272"/>
      <c r="BY10" s="272"/>
      <c r="BZ10" s="272"/>
      <c r="CA10" s="272"/>
      <c r="CB10" s="272"/>
      <c r="CC10" s="272"/>
      <c r="CD10" s="272"/>
      <c r="CE10" s="272"/>
      <c r="CF10" s="272"/>
      <c r="CG10" s="272"/>
      <c r="CH10" s="272"/>
      <c r="CI10" s="272"/>
      <c r="CJ10" s="272"/>
      <c r="CK10" s="272"/>
      <c r="CL10" s="272"/>
      <c r="CM10" s="272"/>
      <c r="CN10" s="272"/>
      <c r="CO10" s="272"/>
      <c r="CP10" s="272"/>
      <c r="CQ10" s="272"/>
      <c r="CR10" s="272"/>
      <c r="CS10" s="272"/>
      <c r="CT10" s="272"/>
      <c r="CU10" s="272"/>
      <c r="CV10" s="272"/>
      <c r="CW10" s="272"/>
      <c r="CX10" s="272"/>
      <c r="CY10" s="272"/>
      <c r="CZ10" s="272"/>
      <c r="DA10" s="272"/>
      <c r="DB10" s="272"/>
      <c r="DC10" s="272"/>
      <c r="DD10" s="272"/>
      <c r="DE10" s="272"/>
      <c r="DF10" s="272"/>
      <c r="DG10" s="272"/>
      <c r="DH10" s="272"/>
      <c r="DI10" s="272"/>
      <c r="DJ10" s="272"/>
      <c r="DK10" s="272"/>
      <c r="DL10" s="272"/>
      <c r="DM10" s="272"/>
      <c r="DN10" s="272"/>
      <c r="DO10" s="272"/>
      <c r="DP10" s="272"/>
      <c r="DQ10" s="272"/>
      <c r="DR10" s="272"/>
      <c r="DS10" s="272"/>
      <c r="DT10" s="272"/>
      <c r="DU10" s="272"/>
    </row>
    <row r="11" spans="1:129" s="374" customFormat="1" ht="24" customHeight="1" thickBot="1">
      <c r="B11" s="1163" t="s">
        <v>844</v>
      </c>
      <c r="C11" s="1164"/>
      <c r="D11" s="1164"/>
      <c r="E11" s="1164"/>
      <c r="F11" s="1164"/>
      <c r="G11" s="1164"/>
      <c r="H11" s="1164"/>
      <c r="I11" s="1164"/>
      <c r="J11" s="1164"/>
      <c r="K11" s="1164"/>
      <c r="L11" s="1164"/>
      <c r="M11" s="1164"/>
      <c r="N11" s="1164"/>
      <c r="O11" s="1164"/>
      <c r="P11" s="1164"/>
      <c r="Q11" s="1164"/>
      <c r="R11" s="1164"/>
      <c r="S11" s="1164"/>
      <c r="T11" s="1164"/>
      <c r="U11" s="1164"/>
      <c r="V11" s="1165"/>
      <c r="W11" s="272"/>
      <c r="X11" s="1163" t="s">
        <v>845</v>
      </c>
      <c r="Y11" s="1164"/>
      <c r="Z11" s="1164"/>
      <c r="AA11" s="1164"/>
      <c r="AB11" s="1164"/>
      <c r="AC11" s="1164"/>
      <c r="AD11" s="1164"/>
      <c r="AE11" s="1164"/>
      <c r="AF11" s="1164"/>
      <c r="AG11" s="1164"/>
      <c r="AH11" s="1164"/>
      <c r="AI11" s="1164"/>
      <c r="AJ11" s="1164"/>
      <c r="AK11" s="1164"/>
      <c r="AL11" s="1164"/>
      <c r="AM11" s="1164"/>
      <c r="AN11" s="1164"/>
      <c r="AO11" s="1164"/>
      <c r="AP11" s="1164"/>
      <c r="AQ11" s="1164"/>
      <c r="AR11" s="1164"/>
      <c r="AS11" s="1164"/>
      <c r="AT11" s="1164"/>
      <c r="AU11" s="1164"/>
      <c r="AV11" s="1164"/>
      <c r="AW11" s="1164"/>
      <c r="AX11" s="1165"/>
      <c r="AY11" s="272"/>
      <c r="AZ11" s="1163" t="s">
        <v>846</v>
      </c>
      <c r="BA11" s="1164"/>
      <c r="BB11" s="1164"/>
      <c r="BC11" s="1164"/>
      <c r="BD11" s="1164"/>
      <c r="BE11" s="1164"/>
      <c r="BF11" s="1164"/>
      <c r="BG11" s="1164"/>
      <c r="BH11" s="1164"/>
      <c r="BI11" s="1164"/>
      <c r="BJ11" s="1164"/>
      <c r="BK11" s="1164"/>
      <c r="BL11" s="1164"/>
      <c r="BM11" s="1164"/>
      <c r="BN11" s="1164"/>
      <c r="BO11" s="1164"/>
      <c r="BP11" s="1164"/>
      <c r="BQ11" s="1164"/>
      <c r="BR11" s="1164"/>
      <c r="BS11" s="1164"/>
      <c r="BT11" s="1164"/>
      <c r="BU11" s="1164"/>
      <c r="BV11" s="1164"/>
      <c r="BW11" s="1164"/>
      <c r="BX11" s="1165"/>
      <c r="BY11" s="272"/>
      <c r="BZ11" s="1267" t="s">
        <v>847</v>
      </c>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9"/>
    </row>
    <row r="12" spans="1:129" s="378" customFormat="1" ht="28.5" customHeight="1" thickBot="1">
      <c r="B12" s="1270" t="s">
        <v>848</v>
      </c>
      <c r="C12" s="1271"/>
      <c r="D12" s="1271"/>
      <c r="E12" s="1271"/>
      <c r="F12" s="1271"/>
      <c r="G12" s="1271"/>
      <c r="H12" s="1271"/>
      <c r="I12" s="1271"/>
      <c r="J12" s="1271"/>
      <c r="K12" s="1271"/>
      <c r="L12" s="1271"/>
      <c r="M12" s="1271"/>
      <c r="N12" s="1271"/>
      <c r="O12" s="1272"/>
      <c r="P12" s="1273"/>
      <c r="Q12" s="1275" t="s">
        <v>849</v>
      </c>
      <c r="R12" s="1276"/>
      <c r="S12" s="1276"/>
      <c r="T12" s="1276"/>
      <c r="U12" s="1276"/>
      <c r="V12" s="1277"/>
      <c r="W12" s="274"/>
      <c r="X12" s="1275" t="s">
        <v>850</v>
      </c>
      <c r="Y12" s="1276"/>
      <c r="Z12" s="1276"/>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7"/>
      <c r="AY12" s="379">
        <f>+(IF(AND($AZ20&gt;0,$AZ20&lt;=0.2),0.2,(IF(AND($AZ20&gt;0.2,$AZ20&lt;=0.4),0.4,(IF(AND($AZ20&gt;0.4,$AZ20&lt;=0.6),0.6,(IF(AND($AZ20&gt;0.6,$AZ20&lt;=0.8),0.8,(IF($AZ20&gt;0.8,1,""))))))))))</f>
        <v>0.2</v>
      </c>
      <c r="AZ12" s="1275" t="s">
        <v>851</v>
      </c>
      <c r="BA12" s="1276"/>
      <c r="BB12" s="1276"/>
      <c r="BC12" s="1276"/>
      <c r="BD12" s="1276"/>
      <c r="BE12" s="1276"/>
      <c r="BF12" s="1276"/>
      <c r="BG12" s="1276"/>
      <c r="BH12" s="1276"/>
      <c r="BI12" s="1276"/>
      <c r="BJ12" s="1276"/>
      <c r="BK12" s="1276"/>
      <c r="BL12" s="1276"/>
      <c r="BM12" s="1277"/>
      <c r="BN12" s="1273"/>
      <c r="BO12" s="1278" t="s">
        <v>852</v>
      </c>
      <c r="BP12" s="1279"/>
      <c r="BQ12" s="1279"/>
      <c r="BR12" s="1279"/>
      <c r="BS12" s="1279"/>
      <c r="BT12" s="1279"/>
      <c r="BU12" s="1279"/>
      <c r="BV12" s="1279"/>
      <c r="BW12" s="1279"/>
      <c r="BX12" s="1280"/>
      <c r="BY12" s="1274"/>
      <c r="BZ12" s="1287" t="s">
        <v>853</v>
      </c>
      <c r="CA12" s="1288"/>
      <c r="CB12" s="1288"/>
      <c r="CC12" s="1288"/>
      <c r="CD12" s="1288"/>
      <c r="CE12" s="1288"/>
      <c r="CF12" s="1288"/>
      <c r="CG12" s="1288"/>
      <c r="CH12" s="1288"/>
      <c r="CI12" s="1288"/>
      <c r="CJ12" s="1288"/>
      <c r="CK12" s="1288"/>
      <c r="CL12" s="1288"/>
      <c r="CM12" s="1288"/>
      <c r="CN12" s="1288"/>
      <c r="CO12" s="1288"/>
      <c r="CP12" s="1288"/>
      <c r="CQ12" s="1288"/>
      <c r="CR12" s="1288"/>
      <c r="CS12" s="1288"/>
      <c r="CT12" s="1288"/>
      <c r="CU12" s="1288"/>
      <c r="CV12" s="1288"/>
      <c r="CW12" s="1288"/>
      <c r="CX12" s="1288"/>
      <c r="CY12" s="1288"/>
      <c r="CZ12" s="1288"/>
      <c r="DA12" s="1288"/>
      <c r="DB12" s="1288"/>
      <c r="DC12" s="1288"/>
      <c r="DD12" s="1288"/>
      <c r="DE12" s="1288"/>
      <c r="DF12" s="1288"/>
      <c r="DG12" s="1288"/>
      <c r="DH12" s="1288"/>
      <c r="DI12" s="1288"/>
      <c r="DJ12" s="1288"/>
      <c r="DK12" s="1288"/>
      <c r="DL12" s="1288"/>
      <c r="DM12" s="1288"/>
      <c r="DN12" s="1288"/>
      <c r="DO12" s="1288"/>
      <c r="DP12" s="1288"/>
      <c r="DQ12" s="1288"/>
      <c r="DR12" s="1288"/>
      <c r="DS12" s="1288"/>
      <c r="DT12" s="1289"/>
      <c r="DU12" s="1274"/>
      <c r="DV12" s="1412" t="s">
        <v>1621</v>
      </c>
      <c r="DW12" s="1413"/>
      <c r="DX12" s="1413"/>
      <c r="DY12" s="1414"/>
    </row>
    <row r="13" spans="1:129" s="368" customFormat="1" ht="28.5" customHeight="1" thickBot="1">
      <c r="B13" s="1243" t="s">
        <v>854</v>
      </c>
      <c r="C13" s="1244"/>
      <c r="D13" s="1244"/>
      <c r="E13" s="1244"/>
      <c r="F13" s="1244"/>
      <c r="G13" s="1244"/>
      <c r="H13" s="1244"/>
      <c r="I13" s="1244"/>
      <c r="J13" s="1244"/>
      <c r="K13" s="1244"/>
      <c r="L13" s="1244"/>
      <c r="M13" s="1244"/>
      <c r="N13" s="1244"/>
      <c r="O13" s="1245"/>
      <c r="P13" s="1274"/>
      <c r="Q13" s="1246" t="s">
        <v>855</v>
      </c>
      <c r="R13" s="1247"/>
      <c r="S13" s="1247"/>
      <c r="T13" s="1247"/>
      <c r="U13" s="1247"/>
      <c r="V13" s="1248"/>
      <c r="W13" s="274"/>
      <c r="X13" s="1249" t="s">
        <v>856</v>
      </c>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1"/>
      <c r="AY13" s="379"/>
      <c r="AZ13" s="1252" t="s">
        <v>857</v>
      </c>
      <c r="BA13" s="1253"/>
      <c r="BB13" s="1253"/>
      <c r="BC13" s="1253"/>
      <c r="BD13" s="1253"/>
      <c r="BE13" s="1253"/>
      <c r="BF13" s="1253"/>
      <c r="BG13" s="1253"/>
      <c r="BH13" s="1253"/>
      <c r="BI13" s="1253"/>
      <c r="BJ13" s="1253"/>
      <c r="BK13" s="1253"/>
      <c r="BL13" s="1253"/>
      <c r="BM13" s="1254"/>
      <c r="BN13" s="1274"/>
      <c r="BO13" s="1281"/>
      <c r="BP13" s="1282"/>
      <c r="BQ13" s="1282"/>
      <c r="BR13" s="1282"/>
      <c r="BS13" s="1282"/>
      <c r="BT13" s="1282"/>
      <c r="BU13" s="1282"/>
      <c r="BV13" s="1282"/>
      <c r="BW13" s="1282"/>
      <c r="BX13" s="1283"/>
      <c r="BY13" s="1274"/>
      <c r="BZ13" s="1255" t="s">
        <v>858</v>
      </c>
      <c r="CA13" s="1256"/>
      <c r="CB13" s="1256"/>
      <c r="CC13" s="1256"/>
      <c r="CD13" s="1256"/>
      <c r="CE13" s="1256"/>
      <c r="CF13" s="1256"/>
      <c r="CG13" s="1256"/>
      <c r="CH13" s="1256"/>
      <c r="CI13" s="1256"/>
      <c r="CJ13" s="1256"/>
      <c r="CK13" s="1256"/>
      <c r="CL13" s="1256"/>
      <c r="CM13" s="1256"/>
      <c r="CN13" s="1256"/>
      <c r="CO13" s="1256"/>
      <c r="CP13" s="1256"/>
      <c r="CQ13" s="1256"/>
      <c r="CR13" s="1256"/>
      <c r="CS13" s="1256"/>
      <c r="CT13" s="1256"/>
      <c r="CU13" s="1256"/>
      <c r="CV13" s="1256"/>
      <c r="CW13" s="1256"/>
      <c r="CX13" s="1256"/>
      <c r="CY13" s="1256"/>
      <c r="CZ13" s="1256"/>
      <c r="DA13" s="1256"/>
      <c r="DB13" s="1256"/>
      <c r="DC13" s="1256"/>
      <c r="DD13" s="1256"/>
      <c r="DE13" s="1256"/>
      <c r="DF13" s="1256"/>
      <c r="DG13" s="1256"/>
      <c r="DH13" s="1256"/>
      <c r="DI13" s="1256"/>
      <c r="DJ13" s="1256"/>
      <c r="DK13" s="1256"/>
      <c r="DL13" s="1256"/>
      <c r="DM13" s="1256"/>
      <c r="DN13" s="1256"/>
      <c r="DO13" s="1256"/>
      <c r="DP13" s="1256"/>
      <c r="DQ13" s="1256"/>
      <c r="DR13" s="1256"/>
      <c r="DS13" s="1256"/>
      <c r="DT13" s="1257"/>
      <c r="DU13" s="1274"/>
      <c r="DV13" s="1412"/>
      <c r="DW13" s="1413"/>
      <c r="DX13" s="1413"/>
      <c r="DY13" s="1414"/>
    </row>
    <row r="14" spans="1:129" s="368" customFormat="1" ht="27.75" customHeight="1" thickBot="1">
      <c r="B14" s="1258" t="s">
        <v>859</v>
      </c>
      <c r="C14" s="1261" t="s">
        <v>860</v>
      </c>
      <c r="D14" s="1264" t="s">
        <v>861</v>
      </c>
      <c r="E14" s="1264" t="s">
        <v>862</v>
      </c>
      <c r="F14" s="1264" t="s">
        <v>863</v>
      </c>
      <c r="G14" s="1509" t="s">
        <v>864</v>
      </c>
      <c r="H14" s="1512" t="s">
        <v>865</v>
      </c>
      <c r="I14" s="1515" t="s">
        <v>866</v>
      </c>
      <c r="J14" s="1517" t="s">
        <v>867</v>
      </c>
      <c r="K14" s="1518"/>
      <c r="L14" s="1325" t="s">
        <v>868</v>
      </c>
      <c r="M14" s="1328" t="s">
        <v>869</v>
      </c>
      <c r="N14" s="1331" t="s">
        <v>870</v>
      </c>
      <c r="O14" s="1334" t="s">
        <v>871</v>
      </c>
      <c r="P14" s="1274"/>
      <c r="Q14" s="1337" t="s">
        <v>872</v>
      </c>
      <c r="R14" s="1338"/>
      <c r="S14" s="1338"/>
      <c r="T14" s="1338"/>
      <c r="U14" s="1338"/>
      <c r="V14" s="1339"/>
      <c r="W14" s="274"/>
      <c r="X14" s="1343" t="s">
        <v>873</v>
      </c>
      <c r="Y14" s="1344"/>
      <c r="Z14" s="1344"/>
      <c r="AA14" s="1344"/>
      <c r="AB14" s="1344"/>
      <c r="AC14" s="1344"/>
      <c r="AD14" s="1344"/>
      <c r="AE14" s="1344"/>
      <c r="AF14" s="1344"/>
      <c r="AG14" s="1344"/>
      <c r="AH14" s="1344"/>
      <c r="AI14" s="1344"/>
      <c r="AJ14" s="1344"/>
      <c r="AK14" s="1344"/>
      <c r="AL14" s="1344"/>
      <c r="AM14" s="1344"/>
      <c r="AN14" s="1344"/>
      <c r="AO14" s="1344"/>
      <c r="AP14" s="1344"/>
      <c r="AQ14" s="1344"/>
      <c r="AR14" s="1344"/>
      <c r="AS14" s="1344"/>
      <c r="AT14" s="1344"/>
      <c r="AU14" s="1344"/>
      <c r="AV14" s="1344"/>
      <c r="AW14" s="1344"/>
      <c r="AX14" s="1345"/>
      <c r="AY14" s="379"/>
      <c r="AZ14" s="1290" t="s">
        <v>874</v>
      </c>
      <c r="BA14" s="1291"/>
      <c r="BB14" s="1291"/>
      <c r="BC14" s="1291"/>
      <c r="BD14" s="1291"/>
      <c r="BE14" s="1291"/>
      <c r="BF14" s="1291"/>
      <c r="BG14" s="1291"/>
      <c r="BH14" s="1291"/>
      <c r="BI14" s="1291"/>
      <c r="BJ14" s="1291"/>
      <c r="BK14" s="1291"/>
      <c r="BL14" s="1291"/>
      <c r="BM14" s="1292"/>
      <c r="BN14" s="1274"/>
      <c r="BO14" s="1284"/>
      <c r="BP14" s="1285"/>
      <c r="BQ14" s="1285"/>
      <c r="BR14" s="1285"/>
      <c r="BS14" s="1285"/>
      <c r="BT14" s="1285"/>
      <c r="BU14" s="1285"/>
      <c r="BV14" s="1285"/>
      <c r="BW14" s="1285"/>
      <c r="BX14" s="1286"/>
      <c r="BY14" s="1274"/>
      <c r="BZ14" s="1293" t="s">
        <v>875</v>
      </c>
      <c r="CA14" s="1294"/>
      <c r="CB14" s="1294"/>
      <c r="CC14" s="1294"/>
      <c r="CD14" s="1294"/>
      <c r="CE14" s="1294"/>
      <c r="CF14" s="1294"/>
      <c r="CG14" s="1294"/>
      <c r="CH14" s="1294"/>
      <c r="CI14" s="1294"/>
      <c r="CJ14" s="1294"/>
      <c r="CK14" s="1294"/>
      <c r="CL14" s="1294"/>
      <c r="CM14" s="1294"/>
      <c r="CN14" s="1294"/>
      <c r="CO14" s="1294"/>
      <c r="CP14" s="1294"/>
      <c r="CQ14" s="1294"/>
      <c r="CR14" s="1294"/>
      <c r="CS14" s="1294"/>
      <c r="CT14" s="1295"/>
      <c r="CU14" s="1299"/>
      <c r="CV14" s="1300" t="s">
        <v>876</v>
      </c>
      <c r="CW14" s="1301"/>
      <c r="CX14" s="1301"/>
      <c r="CY14" s="1301"/>
      <c r="CZ14" s="1301"/>
      <c r="DA14" s="1301"/>
      <c r="DB14" s="1301"/>
      <c r="DC14" s="1301"/>
      <c r="DD14" s="1301"/>
      <c r="DE14" s="1301"/>
      <c r="DF14" s="1301"/>
      <c r="DG14" s="1301"/>
      <c r="DH14" s="1301"/>
      <c r="DI14" s="1301"/>
      <c r="DJ14" s="1301"/>
      <c r="DK14" s="1301"/>
      <c r="DL14" s="1301"/>
      <c r="DM14" s="1301"/>
      <c r="DN14" s="1301"/>
      <c r="DO14" s="1301"/>
      <c r="DP14" s="1301"/>
      <c r="DQ14" s="1301"/>
      <c r="DR14" s="1301"/>
      <c r="DS14" s="1301"/>
      <c r="DT14" s="1302"/>
      <c r="DU14" s="1274"/>
      <c r="DV14" s="1412"/>
      <c r="DW14" s="1413"/>
      <c r="DX14" s="1413"/>
      <c r="DY14" s="1414"/>
    </row>
    <row r="15" spans="1:129" s="368" customFormat="1" ht="27.75" customHeight="1" thickBot="1">
      <c r="B15" s="1259"/>
      <c r="C15" s="1262"/>
      <c r="D15" s="1265"/>
      <c r="E15" s="1265"/>
      <c r="F15" s="1265"/>
      <c r="G15" s="1510"/>
      <c r="H15" s="1513"/>
      <c r="I15" s="1516"/>
      <c r="J15" s="1519"/>
      <c r="K15" s="1520"/>
      <c r="L15" s="1326"/>
      <c r="M15" s="1329"/>
      <c r="N15" s="1332"/>
      <c r="O15" s="1335"/>
      <c r="P15" s="1274"/>
      <c r="Q15" s="1340"/>
      <c r="R15" s="1341"/>
      <c r="S15" s="1341"/>
      <c r="T15" s="1341"/>
      <c r="U15" s="1341"/>
      <c r="V15" s="1342"/>
      <c r="W15" s="274"/>
      <c r="X15" s="1306" t="s">
        <v>877</v>
      </c>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8"/>
      <c r="AY15" s="379"/>
      <c r="AZ15" s="1309" t="s">
        <v>878</v>
      </c>
      <c r="BA15" s="1310"/>
      <c r="BB15" s="1313" t="s">
        <v>879</v>
      </c>
      <c r="BC15" s="1310"/>
      <c r="BD15" s="1315" t="s">
        <v>880</v>
      </c>
      <c r="BE15" s="1318" t="s">
        <v>881</v>
      </c>
      <c r="BF15" s="275"/>
      <c r="BG15" s="275"/>
      <c r="BH15" s="276"/>
      <c r="BI15" s="1271" t="s">
        <v>882</v>
      </c>
      <c r="BJ15" s="1271"/>
      <c r="BK15" s="1271"/>
      <c r="BL15" s="1271"/>
      <c r="BM15" s="1272"/>
      <c r="BN15" s="1274"/>
      <c r="BO15" s="1383" t="s">
        <v>883</v>
      </c>
      <c r="BP15" s="1384"/>
      <c r="BQ15" s="1384"/>
      <c r="BR15" s="1384"/>
      <c r="BS15" s="1384"/>
      <c r="BT15" s="1384"/>
      <c r="BU15" s="1384"/>
      <c r="BV15" s="1384"/>
      <c r="BW15" s="1384"/>
      <c r="BX15" s="1385"/>
      <c r="BY15" s="1274"/>
      <c r="BZ15" s="1296"/>
      <c r="CA15" s="1297"/>
      <c r="CB15" s="1297"/>
      <c r="CC15" s="1297"/>
      <c r="CD15" s="1297"/>
      <c r="CE15" s="1297"/>
      <c r="CF15" s="1297"/>
      <c r="CG15" s="1297"/>
      <c r="CH15" s="1297"/>
      <c r="CI15" s="1297"/>
      <c r="CJ15" s="1297"/>
      <c r="CK15" s="1297"/>
      <c r="CL15" s="1297"/>
      <c r="CM15" s="1297"/>
      <c r="CN15" s="1297"/>
      <c r="CO15" s="1297"/>
      <c r="CP15" s="1297"/>
      <c r="CQ15" s="1297"/>
      <c r="CR15" s="1297"/>
      <c r="CS15" s="1297"/>
      <c r="CT15" s="1298"/>
      <c r="CU15" s="1299"/>
      <c r="CV15" s="1303"/>
      <c r="CW15" s="1304"/>
      <c r="CX15" s="1304"/>
      <c r="CY15" s="1304"/>
      <c r="CZ15" s="1304"/>
      <c r="DA15" s="1304"/>
      <c r="DB15" s="1304"/>
      <c r="DC15" s="1304"/>
      <c r="DD15" s="1304"/>
      <c r="DE15" s="1304"/>
      <c r="DF15" s="1304"/>
      <c r="DG15" s="1304"/>
      <c r="DH15" s="1304"/>
      <c r="DI15" s="1304"/>
      <c r="DJ15" s="1304"/>
      <c r="DK15" s="1304"/>
      <c r="DL15" s="1304"/>
      <c r="DM15" s="1304"/>
      <c r="DN15" s="1304"/>
      <c r="DO15" s="1304"/>
      <c r="DP15" s="1304"/>
      <c r="DQ15" s="1304"/>
      <c r="DR15" s="1304"/>
      <c r="DS15" s="1304"/>
      <c r="DT15" s="1305"/>
      <c r="DU15" s="1274"/>
      <c r="DV15" s="1415"/>
      <c r="DW15" s="1416"/>
      <c r="DX15" s="1416"/>
      <c r="DY15" s="1417"/>
    </row>
    <row r="16" spans="1:129" s="368" customFormat="1" ht="27.75" customHeight="1" thickBot="1">
      <c r="B16" s="1259"/>
      <c r="C16" s="1262"/>
      <c r="D16" s="1265"/>
      <c r="E16" s="1265"/>
      <c r="F16" s="1265"/>
      <c r="G16" s="1510"/>
      <c r="H16" s="1513"/>
      <c r="I16" s="1516"/>
      <c r="J16" s="1519"/>
      <c r="K16" s="1520"/>
      <c r="L16" s="1326"/>
      <c r="M16" s="1329"/>
      <c r="N16" s="1332"/>
      <c r="O16" s="1335"/>
      <c r="P16" s="1274"/>
      <c r="Q16" s="1389" t="s">
        <v>884</v>
      </c>
      <c r="R16" s="1392" t="s">
        <v>885</v>
      </c>
      <c r="S16" s="1393"/>
      <c r="T16" s="1392" t="s">
        <v>886</v>
      </c>
      <c r="U16" s="1393"/>
      <c r="V16" s="1398" t="s">
        <v>887</v>
      </c>
      <c r="W16" s="274"/>
      <c r="X16" s="1401" t="s">
        <v>888</v>
      </c>
      <c r="Y16" s="1402" t="s">
        <v>889</v>
      </c>
      <c r="Z16" s="1403"/>
      <c r="AA16" s="1406" t="s">
        <v>890</v>
      </c>
      <c r="AB16" s="1407"/>
      <c r="AC16" s="1407"/>
      <c r="AD16" s="1407"/>
      <c r="AE16" s="1407"/>
      <c r="AF16" s="1407"/>
      <c r="AG16" s="1407"/>
      <c r="AH16" s="1407"/>
      <c r="AI16" s="1407"/>
      <c r="AJ16" s="1407"/>
      <c r="AK16" s="1408"/>
      <c r="AL16" s="1409" t="s">
        <v>891</v>
      </c>
      <c r="AM16" s="1409" t="s">
        <v>892</v>
      </c>
      <c r="AN16" s="1346" t="s">
        <v>893</v>
      </c>
      <c r="AO16" s="1347"/>
      <c r="AP16" s="1347"/>
      <c r="AQ16" s="1347"/>
      <c r="AR16" s="1347"/>
      <c r="AS16" s="1348"/>
      <c r="AT16" s="1349" t="s">
        <v>894</v>
      </c>
      <c r="AU16" s="1350"/>
      <c r="AV16" s="1350"/>
      <c r="AW16" s="1350"/>
      <c r="AX16" s="1351"/>
      <c r="AY16" s="379"/>
      <c r="AZ16" s="1311"/>
      <c r="BA16" s="1312"/>
      <c r="BB16" s="1314"/>
      <c r="BC16" s="1312"/>
      <c r="BD16" s="1316"/>
      <c r="BE16" s="1319"/>
      <c r="BF16" s="275"/>
      <c r="BG16" s="275"/>
      <c r="BH16" s="276"/>
      <c r="BI16" s="1321"/>
      <c r="BJ16" s="1321"/>
      <c r="BK16" s="1321"/>
      <c r="BL16" s="1321"/>
      <c r="BM16" s="1322"/>
      <c r="BN16" s="1274"/>
      <c r="BO16" s="1386"/>
      <c r="BP16" s="1387"/>
      <c r="BQ16" s="1387"/>
      <c r="BR16" s="1387"/>
      <c r="BS16" s="1387"/>
      <c r="BT16" s="1387"/>
      <c r="BU16" s="1387"/>
      <c r="BV16" s="1387"/>
      <c r="BW16" s="1387"/>
      <c r="BX16" s="1388"/>
      <c r="BY16" s="1274"/>
      <c r="BZ16" s="1359" t="s">
        <v>895</v>
      </c>
      <c r="CA16" s="1360"/>
      <c r="CB16" s="1360"/>
      <c r="CC16" s="1360"/>
      <c r="CD16" s="1360"/>
      <c r="CE16" s="1360"/>
      <c r="CF16" s="1360"/>
      <c r="CG16" s="1360"/>
      <c r="CH16" s="1360"/>
      <c r="CI16" s="1360"/>
      <c r="CJ16" s="1360"/>
      <c r="CK16" s="1361"/>
      <c r="CL16" s="1362" t="s">
        <v>896</v>
      </c>
      <c r="CM16" s="1360"/>
      <c r="CN16" s="1360"/>
      <c r="CO16" s="1360"/>
      <c r="CP16" s="1360"/>
      <c r="CQ16" s="1360"/>
      <c r="CR16" s="1360"/>
      <c r="CS16" s="1360"/>
      <c r="CT16" s="1363"/>
      <c r="CU16" s="1299"/>
      <c r="CV16" s="1364" t="s">
        <v>897</v>
      </c>
      <c r="CW16" s="1365"/>
      <c r="CX16" s="1365"/>
      <c r="CY16" s="1365"/>
      <c r="CZ16" s="1365"/>
      <c r="DA16" s="1365"/>
      <c r="DB16" s="1365"/>
      <c r="DC16" s="1365"/>
      <c r="DD16" s="1365"/>
      <c r="DE16" s="1365"/>
      <c r="DF16" s="1365"/>
      <c r="DG16" s="1365"/>
      <c r="DH16" s="1365"/>
      <c r="DI16" s="1365"/>
      <c r="DJ16" s="1365"/>
      <c r="DK16" s="1365"/>
      <c r="DL16" s="1365"/>
      <c r="DM16" s="1365"/>
      <c r="DN16" s="1365"/>
      <c r="DO16" s="1365"/>
      <c r="DP16" s="1365"/>
      <c r="DQ16" s="1365"/>
      <c r="DR16" s="1365"/>
      <c r="DS16" s="1365"/>
      <c r="DT16" s="1366"/>
      <c r="DU16" s="1274"/>
      <c r="DV16" s="1367" t="s">
        <v>898</v>
      </c>
      <c r="DW16" s="1368"/>
      <c r="DX16" s="1368"/>
      <c r="DY16" s="1369"/>
    </row>
    <row r="17" spans="2:129" s="368" customFormat="1" ht="27.75" customHeight="1" thickBot="1">
      <c r="B17" s="1259"/>
      <c r="C17" s="1262"/>
      <c r="D17" s="1265"/>
      <c r="E17" s="1265"/>
      <c r="F17" s="1265"/>
      <c r="G17" s="1510"/>
      <c r="H17" s="1513"/>
      <c r="I17" s="1516"/>
      <c r="J17" s="1519"/>
      <c r="K17" s="1520"/>
      <c r="L17" s="1326"/>
      <c r="M17" s="1329"/>
      <c r="N17" s="1332"/>
      <c r="O17" s="1335"/>
      <c r="P17" s="1274"/>
      <c r="Q17" s="1390"/>
      <c r="R17" s="1394"/>
      <c r="S17" s="1395"/>
      <c r="T17" s="1394"/>
      <c r="U17" s="1395"/>
      <c r="V17" s="1399"/>
      <c r="W17" s="274"/>
      <c r="X17" s="1390"/>
      <c r="Y17" s="1404"/>
      <c r="Z17" s="1405"/>
      <c r="AA17" s="1376" t="s">
        <v>899</v>
      </c>
      <c r="AB17" s="1377"/>
      <c r="AC17" s="1377"/>
      <c r="AD17" s="1377"/>
      <c r="AE17" s="1377"/>
      <c r="AF17" s="1378"/>
      <c r="AG17" s="1379" t="s">
        <v>900</v>
      </c>
      <c r="AH17" s="1380"/>
      <c r="AI17" s="1380"/>
      <c r="AJ17" s="1381"/>
      <c r="AK17" s="1382" t="s">
        <v>812</v>
      </c>
      <c r="AL17" s="1410"/>
      <c r="AM17" s="1410"/>
      <c r="AN17" s="1379" t="s">
        <v>901</v>
      </c>
      <c r="AO17" s="1381"/>
      <c r="AP17" s="1379" t="s">
        <v>884</v>
      </c>
      <c r="AQ17" s="1381"/>
      <c r="AR17" s="1379" t="s">
        <v>902</v>
      </c>
      <c r="AS17" s="1381"/>
      <c r="AT17" s="1352"/>
      <c r="AU17" s="1353"/>
      <c r="AV17" s="1353"/>
      <c r="AW17" s="1353"/>
      <c r="AX17" s="1354"/>
      <c r="AY17" s="379"/>
      <c r="AZ17" s="1465" t="s">
        <v>903</v>
      </c>
      <c r="BA17" s="1468" t="s">
        <v>904</v>
      </c>
      <c r="BB17" s="1468" t="s">
        <v>905</v>
      </c>
      <c r="BC17" s="1468" t="s">
        <v>906</v>
      </c>
      <c r="BD17" s="1316"/>
      <c r="BE17" s="1319"/>
      <c r="BF17" s="275"/>
      <c r="BG17" s="275"/>
      <c r="BH17" s="276"/>
      <c r="BI17" s="1323"/>
      <c r="BJ17" s="1323"/>
      <c r="BK17" s="1323"/>
      <c r="BL17" s="1323"/>
      <c r="BM17" s="1324"/>
      <c r="BN17" s="1274"/>
      <c r="BO17" s="1359" t="s">
        <v>907</v>
      </c>
      <c r="BP17" s="1360"/>
      <c r="BQ17" s="1360"/>
      <c r="BR17" s="1360"/>
      <c r="BS17" s="1360"/>
      <c r="BT17" s="1363"/>
      <c r="BU17" s="1495"/>
      <c r="BV17" s="1447" t="s">
        <v>908</v>
      </c>
      <c r="BW17" s="1448"/>
      <c r="BX17" s="1449"/>
      <c r="BY17" s="1274"/>
      <c r="BZ17" s="1453" t="s">
        <v>909</v>
      </c>
      <c r="CA17" s="1454"/>
      <c r="CB17" s="1454"/>
      <c r="CC17" s="1455"/>
      <c r="CD17" s="1456" t="s">
        <v>910</v>
      </c>
      <c r="CE17" s="1457"/>
      <c r="CF17" s="1457"/>
      <c r="CG17" s="1458"/>
      <c r="CH17" s="1456" t="s">
        <v>911</v>
      </c>
      <c r="CI17" s="1457"/>
      <c r="CJ17" s="1457"/>
      <c r="CK17" s="1458"/>
      <c r="CL17" s="1459" t="s">
        <v>912</v>
      </c>
      <c r="CM17" s="1454"/>
      <c r="CN17" s="1454"/>
      <c r="CO17" s="1455"/>
      <c r="CP17" s="1456" t="s">
        <v>913</v>
      </c>
      <c r="CQ17" s="1457"/>
      <c r="CR17" s="1457"/>
      <c r="CS17" s="1460"/>
      <c r="CT17" s="1430" t="s">
        <v>914</v>
      </c>
      <c r="CU17" s="1299"/>
      <c r="CV17" s="1433" t="s">
        <v>909</v>
      </c>
      <c r="CW17" s="1434"/>
      <c r="CX17" s="1434"/>
      <c r="CY17" s="1435"/>
      <c r="CZ17" s="1436" t="s">
        <v>915</v>
      </c>
      <c r="DA17" s="1437"/>
      <c r="DB17" s="1437"/>
      <c r="DC17" s="1438"/>
      <c r="DD17" s="1439" t="s">
        <v>910</v>
      </c>
      <c r="DE17" s="1440"/>
      <c r="DF17" s="1440"/>
      <c r="DG17" s="1441"/>
      <c r="DH17" s="1439" t="s">
        <v>911</v>
      </c>
      <c r="DI17" s="1440"/>
      <c r="DJ17" s="1440"/>
      <c r="DK17" s="1441"/>
      <c r="DL17" s="1442" t="s">
        <v>912</v>
      </c>
      <c r="DM17" s="1434"/>
      <c r="DN17" s="1434"/>
      <c r="DO17" s="1435"/>
      <c r="DP17" s="1439" t="s">
        <v>913</v>
      </c>
      <c r="DQ17" s="1440"/>
      <c r="DR17" s="1440"/>
      <c r="DS17" s="1441"/>
      <c r="DT17" s="1418" t="s">
        <v>914</v>
      </c>
      <c r="DU17" s="1274"/>
      <c r="DV17" s="1370"/>
      <c r="DW17" s="1371"/>
      <c r="DX17" s="1371"/>
      <c r="DY17" s="1372"/>
    </row>
    <row r="18" spans="2:129" s="368" customFormat="1" ht="27.75" customHeight="1" thickBot="1">
      <c r="B18" s="1259"/>
      <c r="C18" s="1262"/>
      <c r="D18" s="1265"/>
      <c r="E18" s="1265"/>
      <c r="F18" s="1265"/>
      <c r="G18" s="1510"/>
      <c r="H18" s="1513"/>
      <c r="I18" s="1516"/>
      <c r="J18" s="1519"/>
      <c r="K18" s="1520"/>
      <c r="L18" s="1326"/>
      <c r="M18" s="1329"/>
      <c r="N18" s="1332"/>
      <c r="O18" s="1335"/>
      <c r="P18" s="1274"/>
      <c r="Q18" s="1390"/>
      <c r="R18" s="1394"/>
      <c r="S18" s="1395"/>
      <c r="T18" s="1394"/>
      <c r="U18" s="1395"/>
      <c r="V18" s="1399"/>
      <c r="W18" s="274"/>
      <c r="X18" s="1390"/>
      <c r="Y18" s="1421" t="s">
        <v>878</v>
      </c>
      <c r="Z18" s="1421" t="s">
        <v>879</v>
      </c>
      <c r="AA18" s="1423" t="s">
        <v>916</v>
      </c>
      <c r="AB18" s="1424"/>
      <c r="AC18" s="1425" t="s">
        <v>917</v>
      </c>
      <c r="AD18" s="1426"/>
      <c r="AE18" s="1425" t="s">
        <v>918</v>
      </c>
      <c r="AF18" s="1426"/>
      <c r="AG18" s="1427" t="s">
        <v>919</v>
      </c>
      <c r="AH18" s="1428"/>
      <c r="AI18" s="1427" t="s">
        <v>920</v>
      </c>
      <c r="AJ18" s="1428"/>
      <c r="AK18" s="1329"/>
      <c r="AL18" s="1410"/>
      <c r="AM18" s="1410"/>
      <c r="AN18" s="277" t="s">
        <v>921</v>
      </c>
      <c r="AO18" s="277" t="s">
        <v>922</v>
      </c>
      <c r="AP18" s="277" t="s">
        <v>923</v>
      </c>
      <c r="AQ18" s="277" t="s">
        <v>924</v>
      </c>
      <c r="AR18" s="277" t="s">
        <v>925</v>
      </c>
      <c r="AS18" s="277" t="s">
        <v>926</v>
      </c>
      <c r="AT18" s="1429" t="s">
        <v>927</v>
      </c>
      <c r="AU18" s="1355" t="s">
        <v>928</v>
      </c>
      <c r="AV18" s="1357" t="s">
        <v>929</v>
      </c>
      <c r="AW18" s="1488" t="s">
        <v>930</v>
      </c>
      <c r="AX18" s="1489" t="s">
        <v>931</v>
      </c>
      <c r="AY18" s="379">
        <f>+(IF(AND($AZ26&gt;0,$AZ26&lt;=0.2),0.2,(IF(AND($AZ26&gt;0.2,$AZ26&lt;=0.4),0.4,(IF(AND($AZ26&gt;0.4,$AZ26&lt;=0.6),0.6,(IF(AND($AZ26&gt;0.6,$AZ26&lt;=0.8),0.8,(IF($AZ26&gt;0.8,1,""))))))))))</f>
        <v>0.4</v>
      </c>
      <c r="AZ18" s="1466"/>
      <c r="BA18" s="1316"/>
      <c r="BB18" s="1316"/>
      <c r="BC18" s="1316"/>
      <c r="BD18" s="1316"/>
      <c r="BE18" s="1319"/>
      <c r="BF18" s="275"/>
      <c r="BG18" s="275"/>
      <c r="BH18" s="276"/>
      <c r="BI18" s="1491" t="s">
        <v>932</v>
      </c>
      <c r="BJ18" s="1492"/>
      <c r="BK18" s="1492"/>
      <c r="BL18" s="1492"/>
      <c r="BM18" s="1493"/>
      <c r="BN18" s="1274"/>
      <c r="BO18" s="1469"/>
      <c r="BP18" s="1470"/>
      <c r="BQ18" s="1470"/>
      <c r="BR18" s="1470"/>
      <c r="BS18" s="1470"/>
      <c r="BT18" s="1471"/>
      <c r="BU18" s="1496"/>
      <c r="BV18" s="1450"/>
      <c r="BW18" s="1451"/>
      <c r="BX18" s="1452"/>
      <c r="BY18" s="1274"/>
      <c r="BZ18" s="1494" t="s">
        <v>933</v>
      </c>
      <c r="CA18" s="1462"/>
      <c r="CB18" s="1462"/>
      <c r="CC18" s="1463"/>
      <c r="CD18" s="1461" t="s">
        <v>933</v>
      </c>
      <c r="CE18" s="1462"/>
      <c r="CF18" s="1462"/>
      <c r="CG18" s="1463"/>
      <c r="CH18" s="1461" t="s">
        <v>934</v>
      </c>
      <c r="CI18" s="1462"/>
      <c r="CJ18" s="1462"/>
      <c r="CK18" s="1463"/>
      <c r="CL18" s="1461" t="s">
        <v>933</v>
      </c>
      <c r="CM18" s="1462"/>
      <c r="CN18" s="1462"/>
      <c r="CO18" s="1463"/>
      <c r="CP18" s="1461" t="s">
        <v>933</v>
      </c>
      <c r="CQ18" s="1462"/>
      <c r="CR18" s="1462"/>
      <c r="CS18" s="1464"/>
      <c r="CT18" s="1431"/>
      <c r="CU18" s="1299"/>
      <c r="CV18" s="1443" t="s">
        <v>933</v>
      </c>
      <c r="CW18" s="1444"/>
      <c r="CX18" s="1444"/>
      <c r="CY18" s="1445"/>
      <c r="CZ18" s="1446" t="s">
        <v>935</v>
      </c>
      <c r="DA18" s="1444"/>
      <c r="DB18" s="1444"/>
      <c r="DC18" s="1445"/>
      <c r="DD18" s="1446" t="s">
        <v>933</v>
      </c>
      <c r="DE18" s="1444"/>
      <c r="DF18" s="1444"/>
      <c r="DG18" s="1445"/>
      <c r="DH18" s="1446" t="s">
        <v>934</v>
      </c>
      <c r="DI18" s="1444"/>
      <c r="DJ18" s="1444"/>
      <c r="DK18" s="1445"/>
      <c r="DL18" s="1446" t="s">
        <v>933</v>
      </c>
      <c r="DM18" s="1444"/>
      <c r="DN18" s="1444"/>
      <c r="DO18" s="1445"/>
      <c r="DP18" s="1446" t="s">
        <v>933</v>
      </c>
      <c r="DQ18" s="1444"/>
      <c r="DR18" s="1444"/>
      <c r="DS18" s="1445"/>
      <c r="DT18" s="1419"/>
      <c r="DU18" s="1274"/>
      <c r="DV18" s="1373"/>
      <c r="DW18" s="1374"/>
      <c r="DX18" s="1374"/>
      <c r="DY18" s="1375"/>
    </row>
    <row r="19" spans="2:129" s="387" customFormat="1" ht="51.75" customHeight="1" thickBot="1">
      <c r="B19" s="1260"/>
      <c r="C19" s="1263"/>
      <c r="D19" s="1266"/>
      <c r="E19" s="1266"/>
      <c r="F19" s="1266"/>
      <c r="G19" s="1511"/>
      <c r="H19" s="1514"/>
      <c r="I19" s="1358"/>
      <c r="J19" s="1521"/>
      <c r="K19" s="1522"/>
      <c r="L19" s="1327"/>
      <c r="M19" s="1330"/>
      <c r="N19" s="1333"/>
      <c r="O19" s="1336"/>
      <c r="P19" s="1274"/>
      <c r="Q19" s="1391"/>
      <c r="R19" s="1396"/>
      <c r="S19" s="1397"/>
      <c r="T19" s="1396"/>
      <c r="U19" s="1397"/>
      <c r="V19" s="1400"/>
      <c r="W19" s="274"/>
      <c r="X19" s="1391"/>
      <c r="Y19" s="1422"/>
      <c r="Z19" s="1422"/>
      <c r="AA19" s="278">
        <v>0</v>
      </c>
      <c r="AB19" s="278">
        <v>0.25</v>
      </c>
      <c r="AC19" s="278">
        <v>0</v>
      </c>
      <c r="AD19" s="278">
        <v>0.15</v>
      </c>
      <c r="AE19" s="278">
        <v>0</v>
      </c>
      <c r="AF19" s="278">
        <v>0.1</v>
      </c>
      <c r="AG19" s="278">
        <v>0</v>
      </c>
      <c r="AH19" s="278">
        <v>0.25</v>
      </c>
      <c r="AI19" s="278">
        <v>0</v>
      </c>
      <c r="AJ19" s="278">
        <v>0.15</v>
      </c>
      <c r="AK19" s="1330"/>
      <c r="AL19" s="1411"/>
      <c r="AM19" s="1411"/>
      <c r="AN19" s="279" t="s">
        <v>936</v>
      </c>
      <c r="AO19" s="280" t="s">
        <v>937</v>
      </c>
      <c r="AP19" s="281" t="s">
        <v>938</v>
      </c>
      <c r="AQ19" s="282" t="s">
        <v>939</v>
      </c>
      <c r="AR19" s="279" t="s">
        <v>936</v>
      </c>
      <c r="AS19" s="280" t="s">
        <v>937</v>
      </c>
      <c r="AT19" s="1266"/>
      <c r="AU19" s="1356"/>
      <c r="AV19" s="1358"/>
      <c r="AW19" s="1327"/>
      <c r="AX19" s="1490"/>
      <c r="AY19" s="379"/>
      <c r="AZ19" s="1467"/>
      <c r="BA19" s="1317"/>
      <c r="BB19" s="1317"/>
      <c r="BC19" s="1317"/>
      <c r="BD19" s="1317"/>
      <c r="BE19" s="1320"/>
      <c r="BF19" s="283"/>
      <c r="BG19" s="283"/>
      <c r="BH19" s="284"/>
      <c r="BI19" s="1472" t="s">
        <v>940</v>
      </c>
      <c r="BJ19" s="1472"/>
      <c r="BK19" s="1472"/>
      <c r="BL19" s="1472"/>
      <c r="BM19" s="1473"/>
      <c r="BN19" s="1274"/>
      <c r="BO19" s="285" t="s">
        <v>941</v>
      </c>
      <c r="BP19" s="286" t="s">
        <v>79</v>
      </c>
      <c r="BQ19" s="286" t="s">
        <v>942</v>
      </c>
      <c r="BR19" s="286" t="s">
        <v>943</v>
      </c>
      <c r="BS19" s="286" t="s">
        <v>944</v>
      </c>
      <c r="BT19" s="287" t="s">
        <v>945</v>
      </c>
      <c r="BU19" s="1496"/>
      <c r="BV19" s="288" t="s">
        <v>946</v>
      </c>
      <c r="BW19" s="289" t="s">
        <v>947</v>
      </c>
      <c r="BX19" s="290" t="s">
        <v>948</v>
      </c>
      <c r="BY19" s="1274"/>
      <c r="BZ19" s="380" t="s">
        <v>813</v>
      </c>
      <c r="CA19" s="381" t="s">
        <v>814</v>
      </c>
      <c r="CB19" s="381" t="s">
        <v>815</v>
      </c>
      <c r="CC19" s="381" t="s">
        <v>949</v>
      </c>
      <c r="CD19" s="381" t="s">
        <v>813</v>
      </c>
      <c r="CE19" s="381" t="s">
        <v>814</v>
      </c>
      <c r="CF19" s="381" t="s">
        <v>815</v>
      </c>
      <c r="CG19" s="381" t="s">
        <v>949</v>
      </c>
      <c r="CH19" s="381" t="s">
        <v>813</v>
      </c>
      <c r="CI19" s="381" t="s">
        <v>814</v>
      </c>
      <c r="CJ19" s="381" t="s">
        <v>815</v>
      </c>
      <c r="CK19" s="381" t="s">
        <v>949</v>
      </c>
      <c r="CL19" s="381" t="s">
        <v>813</v>
      </c>
      <c r="CM19" s="381" t="s">
        <v>814</v>
      </c>
      <c r="CN19" s="381" t="s">
        <v>815</v>
      </c>
      <c r="CO19" s="381" t="s">
        <v>949</v>
      </c>
      <c r="CP19" s="381" t="s">
        <v>813</v>
      </c>
      <c r="CQ19" s="381" t="s">
        <v>814</v>
      </c>
      <c r="CR19" s="381" t="s">
        <v>815</v>
      </c>
      <c r="CS19" s="382" t="s">
        <v>949</v>
      </c>
      <c r="CT19" s="1432"/>
      <c r="CU19" s="1299"/>
      <c r="CV19" s="383" t="s">
        <v>813</v>
      </c>
      <c r="CW19" s="384" t="s">
        <v>814</v>
      </c>
      <c r="CX19" s="384" t="s">
        <v>815</v>
      </c>
      <c r="CY19" s="384" t="s">
        <v>949</v>
      </c>
      <c r="CZ19" s="1474" t="s">
        <v>813</v>
      </c>
      <c r="DA19" s="1475"/>
      <c r="DB19" s="1474" t="s">
        <v>814</v>
      </c>
      <c r="DC19" s="1475"/>
      <c r="DD19" s="384" t="s">
        <v>813</v>
      </c>
      <c r="DE19" s="384" t="s">
        <v>814</v>
      </c>
      <c r="DF19" s="384" t="s">
        <v>815</v>
      </c>
      <c r="DG19" s="384" t="s">
        <v>949</v>
      </c>
      <c r="DH19" s="384" t="s">
        <v>813</v>
      </c>
      <c r="DI19" s="384" t="s">
        <v>814</v>
      </c>
      <c r="DJ19" s="384" t="s">
        <v>815</v>
      </c>
      <c r="DK19" s="384" t="s">
        <v>949</v>
      </c>
      <c r="DL19" s="384" t="s">
        <v>813</v>
      </c>
      <c r="DM19" s="384" t="s">
        <v>814</v>
      </c>
      <c r="DN19" s="384" t="s">
        <v>815</v>
      </c>
      <c r="DO19" s="384" t="s">
        <v>949</v>
      </c>
      <c r="DP19" s="384" t="s">
        <v>813</v>
      </c>
      <c r="DQ19" s="384" t="s">
        <v>814</v>
      </c>
      <c r="DR19" s="384" t="s">
        <v>815</v>
      </c>
      <c r="DS19" s="384" t="s">
        <v>949</v>
      </c>
      <c r="DT19" s="1420"/>
      <c r="DU19" s="1274"/>
      <c r="DV19" s="385" t="s">
        <v>950</v>
      </c>
      <c r="DW19" s="386" t="s">
        <v>951</v>
      </c>
      <c r="DX19" s="386" t="s">
        <v>952</v>
      </c>
      <c r="DY19" s="386" t="s">
        <v>953</v>
      </c>
    </row>
    <row r="20" spans="2:129" s="368" customFormat="1" ht="48" customHeight="1">
      <c r="B20" s="1476" t="s">
        <v>954</v>
      </c>
      <c r="C20" s="1479">
        <v>1</v>
      </c>
      <c r="D20" s="1482" t="s">
        <v>955</v>
      </c>
      <c r="E20" s="1485" t="s">
        <v>956</v>
      </c>
      <c r="F20" s="1482" t="s">
        <v>957</v>
      </c>
      <c r="G20" s="1547" t="s">
        <v>958</v>
      </c>
      <c r="H20" s="1550" t="s">
        <v>959</v>
      </c>
      <c r="I20" s="291" t="s">
        <v>960</v>
      </c>
      <c r="J20" s="292" t="s">
        <v>961</v>
      </c>
      <c r="K20" s="293" t="s">
        <v>962</v>
      </c>
      <c r="L20" s="294" t="s">
        <v>963</v>
      </c>
      <c r="M20" s="1328" t="str">
        <f>IF(G20="","",(CONCATENATE("Posibilidad de afectación ",G20," ",H20," ",I20," ",I21," ",I22," ",I23," ",I24)))</f>
        <v xml:space="preserve">Posibilidad de afectación económica y reputacional por sanciones e investigaciones al recibir o solicitar dádivas, beneficios a nombre propio o de terceros por favorecimiento en la evaluación técnica de contratos de ventas de servicios de salud, debido a la omisión y/o modificación de los criterios habilitantes definidos en las tarifas a contratar del estudio de oferta y demanda, la etapa precontractual de la negociación y falencias en el seguimiento de la supervisión contractual  </v>
      </c>
      <c r="N20" s="1553" t="s">
        <v>964</v>
      </c>
      <c r="O20" s="1556" t="s">
        <v>965</v>
      </c>
      <c r="P20" s="1274"/>
      <c r="Q20" s="1559" t="s">
        <v>966</v>
      </c>
      <c r="R20" s="1530">
        <f>IF(ISERROR(VLOOKUP($Q20,[3]Listas!$F$21:$G$25,2,FALSE)),"",(VLOOKUP($Q20,[3]Listas!$F$21:$G$25,2,FALSE)))</f>
        <v>0.8</v>
      </c>
      <c r="S20" s="1533" t="str">
        <f>IF(ISERROR(VLOOKUP($R20,[3]Listas!$F$4:$G$8,2,FALSE)),"",(VLOOKUP($R20,[3]Listas!$F$4:$G$8,2,FALSE)))</f>
        <v>ALTA
Es viable que el evento ocurra en la mayoria de las circunstancias.</v>
      </c>
      <c r="T20" s="1536" t="s">
        <v>967</v>
      </c>
      <c r="U20" s="1539">
        <f>IF(ISERROR(VLOOKUP($T20,[3]Listas!$F$30:$G$37,2,FALSE)),"",(VLOOKUP($T20,[3]Listas!$F$30:$G$37,2,FALSE)))</f>
        <v>1</v>
      </c>
      <c r="V20" s="1541" t="str">
        <f>IF(R20="","",(CONCATENATE("R.INHERENTE
",(IF(AND($R20=0.2,$U20=0.2),1,(IF(AND($R20=0.2,$U20=0.4),6,(IF(AND($R20=0.2,$U20=0.6),11,(IF(AND($R20=0.2,$U20=0.8),16,(IF(AND($R20=0.2,$U20=1),21,(IF(AND($R20=0.4,$U20=0.2),2,(IF(AND($R20=0.4,$U20=0.4),7,(IF(AND($R20=0.4,$U20=0.6),12,(IF(AND($R20=0.4,$U20=0.8),17,(IF(AND($R20=0.4,$U20=1),22,(IF(AND($R20=0.6,$U20=0.2),3,(IF(AND($R20=0.6,$U20=0.4),8,(IF(AND($R20=0.6,$U20=0.6),13,(IF(AND($R20=0.6,$U20=0.8),18,(IF(AND($R20=0.6,$U20=1),23,(IF(AND($R20=0.8,$U20=0.2),4,(IF(AND($R20=0.8,$U20=0.4),9,(IF(AND($R20=0.8,$U20=0.6),14,(IF(AND($R20=0.8,$U20=0.8),19,(IF(AND($R20=0.8,$U20=1),24,(IF(AND($R20=1,$U20=0.2),5,(IF(AND($R20=1,$U20=0.4),10,(IF(AND($R20=1,$U20=0.6),15,(IF(AND($R20=1,$U20=0.8),20,(IF(AND($R20=1,$U20=1),25,"")))))))))))))))))))))))))))))))))))))))))))))))))))))</f>
        <v>R.INHERENTE
24</v>
      </c>
      <c r="W20" s="274" t="e">
        <f>+VLOOKUP($V28,[3]Listas!$E$114:$F$138,2,FALSE)</f>
        <v>#N/A</v>
      </c>
      <c r="X20" s="295" t="s">
        <v>968</v>
      </c>
      <c r="Y20" s="296" t="s">
        <v>969</v>
      </c>
      <c r="Z20" s="1544" t="s">
        <v>970</v>
      </c>
      <c r="AA20" s="1523">
        <v>25</v>
      </c>
      <c r="AB20" s="1524"/>
      <c r="AC20" s="1523"/>
      <c r="AD20" s="1524"/>
      <c r="AE20" s="1523"/>
      <c r="AF20" s="1524"/>
      <c r="AG20" s="1523"/>
      <c r="AH20" s="1524"/>
      <c r="AI20" s="1523">
        <v>15</v>
      </c>
      <c r="AJ20" s="1524"/>
      <c r="AK20" s="388">
        <f>AA20+AC20+AE20+AG20+AI20</f>
        <v>40</v>
      </c>
      <c r="AL20" s="389">
        <v>0.48</v>
      </c>
      <c r="AM20" s="1525">
        <f>U20</f>
        <v>1</v>
      </c>
      <c r="AN20" s="1589" t="s">
        <v>936</v>
      </c>
      <c r="AO20" s="1590"/>
      <c r="AP20" s="1591" t="s">
        <v>971</v>
      </c>
      <c r="AQ20" s="1592"/>
      <c r="AR20" s="1589" t="s">
        <v>936</v>
      </c>
      <c r="AS20" s="1590"/>
      <c r="AT20" s="297" t="s">
        <v>972</v>
      </c>
      <c r="AU20" s="298" t="s">
        <v>973</v>
      </c>
      <c r="AV20" s="299" t="s">
        <v>974</v>
      </c>
      <c r="AW20" s="300" t="s">
        <v>975</v>
      </c>
      <c r="AX20" s="301" t="s">
        <v>976</v>
      </c>
      <c r="AY20" s="379"/>
      <c r="AZ20" s="1593">
        <f>+MIN(AL20:AL24)</f>
        <v>0.17299999999999999</v>
      </c>
      <c r="BA20" s="1497" t="str">
        <f>+(IF($AY12=0.2,"MUY BAJA",(IF($AY12=0.4,"BAJA",(IF($AY12=0.6,"MEDIA",(IF($AY12=0.8,"ALTA",(IF($AY12=1,"MUY ALTA",""))))))))))</f>
        <v>MUY BAJA</v>
      </c>
      <c r="BB20" s="1596">
        <f>+MIN(AM20:AM24)</f>
        <v>1</v>
      </c>
      <c r="BC20" s="1497" t="str">
        <f>+(IF($BF20=0.2,"MUY BAJA",(IF($BF20=0.4,"BAJA",(IF($BF20=0.6,"MEDIA",(IF($BF20=0.8,"ALTA",(IF($BF20=1,"MUY ALTA",""))))))))))</f>
        <v>MUY ALTA</v>
      </c>
      <c r="BD20" s="1500" t="str">
        <f>IF($AY12="","",(CONCATENATE("R.RESIDUAL
",(IF(AND($AY12=0.2,$BF20=0.2),1,(IF(AND($AY12=0.2,$BF20=0.4),6,(IF(AND($AY12=0.2,$BF20=0.6),11,(IF(AND($AY12=0.2,$BF20=0.8),16,(IF(AND($AY12=0.2,$BF20=1),21,(IF(AND($AY12=0.4,$BF20=0.2),2,(IF(AND($AY12=0.4,$BF20=0.4),7,(IF(AND($AY12=0.4,$BF20=0.6),12,(IF(AND($AY12=0.4,$BF20=0.8),17,(IF(AND($AY12=0.4,$BF20=1),22,(IF(AND($AY12=0.6,$BF20=0.2),3,(IF(AND($AY12=0.6,$BF20=0.4),8,(IF(AND($AY12=0.6,$BF20=0.6),13,(IF(AND($AY12=0.6,$BF20=0.8),18,(IF(AND($AY12=0.6,$BF20=1),23,(IF(AND($AY12=0.8,$BF20=0.2),4,(IF(AND($AY12=0.8,$BF20=0.4),9,(IF(AND($AY12=0.8,$BF20=0.6),14,(IF(AND($AY12=0.8,$BF20=0.8),19,(IF(AND($AY12=0.8,$BF20=1),24,(IF(AND($AY12=1,$BF20=0.2),5,(IF(AND($AY12=1,$BF20=0.4),10,(IF(AND($AY12=1,$BF20=0.6),15,(IF(AND($AY12=1,$BF20=0.8),20,(IF(AND($AY12=1,$BF20=1),25,"")))))))))))))))))))))))))))))))))))))))))))))))))))))</f>
        <v>R.RESIDUAL
21</v>
      </c>
      <c r="BE20" s="1503" t="s">
        <v>977</v>
      </c>
      <c r="BF20" s="379">
        <f>+(IF(AND($BB20&gt;0,$BB20&lt;=0.2),0.2,(IF(AND($BB20&gt;0.2,$BB20&lt;=0.4),0.4,(IF(AND($BB20&gt;0.4,$BB20&lt;=0.6),0.6,(IF(AND($BB20&gt;0.6,$BB20&lt;=0.8),0.8,(IF($BB20&gt;0.8,1,""))))))))))</f>
        <v>1</v>
      </c>
      <c r="BG20" s="275">
        <f>+VLOOKUP($BD20,[3]Listas!$G$114:$H$138,2,FALSE)</f>
        <v>21</v>
      </c>
      <c r="BH20" s="302">
        <v>1</v>
      </c>
      <c r="BI20" s="303" t="str">
        <f>IF(ISERROR(IF(V20="R.INHERENTE
5","R. INHERENTE",(IF(BD20="R.RESIDUAL
5","R. RESIDUAL"," ")))),"",(IF(V20="R.INHERENTE
5","R. INHERENTE",(IF(BD20="R.RESIDUAL
5","R. RESIDUAL"," ")))))</f>
        <v xml:space="preserve"> </v>
      </c>
      <c r="BJ20" s="304" t="str">
        <f>IF(ISERROR(IF(V20="R.INHERENTE
10","R. INHERENTE",(IF(BD20="R.RESIDUAL
10","R. RESIDUAL"," ")))),"",(IF(V20="R.INHERENTE
10","R. INHERENTE",(IF(BD20="R.RESIDUAL
10","R. RESIDUAL"," ")))))</f>
        <v xml:space="preserve"> </v>
      </c>
      <c r="BK20" s="305" t="str">
        <f>IF(ISERROR(IF(V20="R.INHERENTE
15","R. INHERENTE",(IF(BD20="R.RESIDUAL
15","R. RESIDUAL"," ")))),"",(IF(V20="R.INHERENTE
15","R. INHERENTE",(IF(BD20="R.RESIDUAL
15","R. RESIDUAL"," ")))))</f>
        <v xml:space="preserve"> </v>
      </c>
      <c r="BL20" s="305" t="str">
        <f>IF(ISERROR(IF(V20="R.INHERENTE
20","R. INHERENTE",(IF(BD20="R.RESIDUAL
20","R. RESIDUAL"," ")))),"",(IF(V20="R.INHERENTE
20","R. INHERENTE",(IF(BD20="R.RESIDUAL
20","R. RESIDUAL"," ")))))</f>
        <v xml:space="preserve"> </v>
      </c>
      <c r="BM20" s="306" t="str">
        <f>IF(ISERROR(IF(V20="R.INHERENTE
25","R. INHERENTE",(IF(BD20="R.RESIDUAL
25","R. RESIDUAL"," ")))),"",(IF(V20="R.INHERENTE
25","R. INHERENTE",(IF(BD20="R.RESIDUAL
25","R. RESIDUAL"," ")))))</f>
        <v xml:space="preserve"> </v>
      </c>
      <c r="BN20" s="1274"/>
      <c r="BO20" s="1506" t="s">
        <v>978</v>
      </c>
      <c r="BP20" s="1580" t="s">
        <v>979</v>
      </c>
      <c r="BQ20" s="1581">
        <v>44927</v>
      </c>
      <c r="BR20" s="1582">
        <v>45108</v>
      </c>
      <c r="BS20" s="1585" t="s">
        <v>980</v>
      </c>
      <c r="BT20" s="1586" t="s">
        <v>981</v>
      </c>
      <c r="BU20" s="1496"/>
      <c r="BV20" s="1506" t="s">
        <v>982</v>
      </c>
      <c r="BW20" s="1562" t="s">
        <v>975</v>
      </c>
      <c r="BX20" s="1565" t="s">
        <v>983</v>
      </c>
      <c r="BY20" s="1274"/>
      <c r="BZ20" s="1568" t="s">
        <v>984</v>
      </c>
      <c r="CA20" s="1571"/>
      <c r="CB20" s="1574"/>
      <c r="CC20" s="1577"/>
      <c r="CD20" s="1616" t="s">
        <v>936</v>
      </c>
      <c r="CE20" s="1616"/>
      <c r="CF20" s="1616"/>
      <c r="CG20" s="1616"/>
      <c r="CH20" s="1616" t="s">
        <v>936</v>
      </c>
      <c r="CI20" s="1616"/>
      <c r="CJ20" s="1616"/>
      <c r="CK20" s="1616"/>
      <c r="CL20" s="1616" t="s">
        <v>937</v>
      </c>
      <c r="CM20" s="1616"/>
      <c r="CN20" s="1616"/>
      <c r="CO20" s="1616"/>
      <c r="CP20" s="1616" t="s">
        <v>936</v>
      </c>
      <c r="CQ20" s="1616"/>
      <c r="CR20" s="1616"/>
      <c r="CS20" s="1616"/>
      <c r="CT20" s="1619" t="s">
        <v>985</v>
      </c>
      <c r="CU20" s="1299"/>
      <c r="CV20" s="1568" t="s">
        <v>984</v>
      </c>
      <c r="CW20" s="1571"/>
      <c r="CX20" s="1574"/>
      <c r="CY20" s="1628"/>
      <c r="CZ20" s="1607" t="s">
        <v>937</v>
      </c>
      <c r="DA20" s="1608"/>
      <c r="DB20" s="1607"/>
      <c r="DC20" s="1608"/>
      <c r="DD20" s="1613" t="s">
        <v>936</v>
      </c>
      <c r="DE20" s="1613"/>
      <c r="DF20" s="1613"/>
      <c r="DG20" s="1613"/>
      <c r="DH20" s="1613" t="s">
        <v>936</v>
      </c>
      <c r="DI20" s="1613"/>
      <c r="DJ20" s="1613"/>
      <c r="DK20" s="1613"/>
      <c r="DL20" s="1613" t="s">
        <v>937</v>
      </c>
      <c r="DM20" s="1613"/>
      <c r="DN20" s="1613"/>
      <c r="DO20" s="1613"/>
      <c r="DP20" s="1613" t="s">
        <v>936</v>
      </c>
      <c r="DQ20" s="1613"/>
      <c r="DR20" s="1613"/>
      <c r="DS20" s="1613"/>
      <c r="DT20" s="1619" t="s">
        <v>986</v>
      </c>
      <c r="DU20" s="1274"/>
      <c r="DV20" s="1625">
        <v>45397</v>
      </c>
      <c r="DW20" s="1622" t="s">
        <v>1622</v>
      </c>
      <c r="DX20" s="1622" t="s">
        <v>1623</v>
      </c>
      <c r="DY20" s="1622" t="s">
        <v>1624</v>
      </c>
    </row>
    <row r="21" spans="2:129" s="368" customFormat="1" ht="48" customHeight="1">
      <c r="B21" s="1477"/>
      <c r="C21" s="1480"/>
      <c r="D21" s="1483"/>
      <c r="E21" s="1486"/>
      <c r="F21" s="1483"/>
      <c r="G21" s="1548"/>
      <c r="H21" s="1551"/>
      <c r="I21" s="307" t="s">
        <v>987</v>
      </c>
      <c r="J21" s="308" t="s">
        <v>988</v>
      </c>
      <c r="K21" s="309" t="s">
        <v>989</v>
      </c>
      <c r="L21" s="310" t="s">
        <v>963</v>
      </c>
      <c r="M21" s="1329"/>
      <c r="N21" s="1554"/>
      <c r="O21" s="1557"/>
      <c r="P21" s="1274"/>
      <c r="Q21" s="1560"/>
      <c r="R21" s="1531"/>
      <c r="S21" s="1534"/>
      <c r="T21" s="1537"/>
      <c r="U21" s="1540"/>
      <c r="V21" s="1542"/>
      <c r="W21" s="274"/>
      <c r="X21" s="311" t="s">
        <v>990</v>
      </c>
      <c r="Y21" s="312" t="s">
        <v>969</v>
      </c>
      <c r="Z21" s="1545"/>
      <c r="AA21" s="1528">
        <v>25</v>
      </c>
      <c r="AB21" s="1529"/>
      <c r="AC21" s="1528"/>
      <c r="AD21" s="1529"/>
      <c r="AE21" s="1528"/>
      <c r="AF21" s="1529"/>
      <c r="AG21" s="1528"/>
      <c r="AH21" s="1529"/>
      <c r="AI21" s="1528">
        <v>15</v>
      </c>
      <c r="AJ21" s="1529"/>
      <c r="AK21" s="390">
        <f>AA21+AC21+AE21+AG21+AI21</f>
        <v>40</v>
      </c>
      <c r="AL21" s="391">
        <v>0.28799999999999998</v>
      </c>
      <c r="AM21" s="1526"/>
      <c r="AN21" s="1601" t="s">
        <v>936</v>
      </c>
      <c r="AO21" s="1602"/>
      <c r="AP21" s="1599" t="s">
        <v>971</v>
      </c>
      <c r="AQ21" s="1600"/>
      <c r="AR21" s="1601" t="s">
        <v>936</v>
      </c>
      <c r="AS21" s="1602"/>
      <c r="AT21" s="256" t="s">
        <v>991</v>
      </c>
      <c r="AU21" s="313" t="s">
        <v>980</v>
      </c>
      <c r="AV21" s="314" t="s">
        <v>992</v>
      </c>
      <c r="AW21" s="315" t="s">
        <v>975</v>
      </c>
      <c r="AX21" s="316" t="s">
        <v>976</v>
      </c>
      <c r="AY21" s="379"/>
      <c r="AZ21" s="1594"/>
      <c r="BA21" s="1498"/>
      <c r="BB21" s="1597"/>
      <c r="BC21" s="1498"/>
      <c r="BD21" s="1501"/>
      <c r="BE21" s="1504"/>
      <c r="BF21" s="392"/>
      <c r="BG21" s="317"/>
      <c r="BH21" s="302">
        <v>0.8</v>
      </c>
      <c r="BI21" s="318" t="str">
        <f>IF(ISERROR(IF(V20="R.INHERENTE
4","R. INHERENTE",(IF(BD20="R.RESIDUAL
4","R. RESIDUAL"," ")))),"",(IF(V20="R.INHERENTE
4","R. INHERENTE",(IF(BD20="R.RESIDUAL
4","R. RESIDUAL"," ")))))</f>
        <v xml:space="preserve"> </v>
      </c>
      <c r="BJ21" s="319" t="str">
        <f>IF(ISERROR(IF(V20="R.INHERENTE
9","R. INHERENTE",(IF(BD20="R.RESIDUAL
9","R. RESIDUAL"," ")))),"",(IF(V20="R.INHERENTE
9","R. INHERENTE",(IF(BD20="R.RESIDUAL
9","R. RESIDUAL"," ")))))</f>
        <v xml:space="preserve"> </v>
      </c>
      <c r="BK21" s="320" t="str">
        <f>IF(ISERROR(IF(V20="R.INHERENTE
14","R. INHERENTE",(IF(BD20="R.RESIDUAL
14","R. RESIDUAL"," ")))),"",(IF(V20="R.INHERENTE
14","R. INHERENTE",(IF(BD20="R.RESIDUAL
14","R. RESIDUAL"," ")))))</f>
        <v xml:space="preserve"> </v>
      </c>
      <c r="BL21" s="321" t="str">
        <f>IF(ISERROR(IF(V20="R.INHERENTE
19","R. INHERENTE",(IF(BD20="R.RESIDUAL
19","R. RESIDUAL"," ")))),"",(IF(V20="R.INHERENTE
19","R. INHERENTE",(IF(BD20="R.RESIDUAL
19","R. RESIDUAL"," ")))))</f>
        <v xml:space="preserve"> </v>
      </c>
      <c r="BM21" s="322" t="str">
        <f>IF(ISERROR(IF(V20="R.INHERENTE
24","R. INHERENTE",(IF(BD20="R.RESIDUAL
24","R. RESIDUAL"," ")))),"",(IF(V20="R.INHERENTE
24","R. INHERENTE",(IF(BD20="R.RESIDUAL
24","R. RESIDUAL"," ")))))</f>
        <v>R. INHERENTE</v>
      </c>
      <c r="BN21" s="1274"/>
      <c r="BO21" s="1507"/>
      <c r="BP21" s="1563"/>
      <c r="BQ21" s="1563"/>
      <c r="BR21" s="1583"/>
      <c r="BS21" s="1563"/>
      <c r="BT21" s="1587"/>
      <c r="BU21" s="1496"/>
      <c r="BV21" s="1507"/>
      <c r="BW21" s="1563"/>
      <c r="BX21" s="1566"/>
      <c r="BY21" s="1274"/>
      <c r="BZ21" s="1569"/>
      <c r="CA21" s="1572"/>
      <c r="CB21" s="1575"/>
      <c r="CC21" s="1578"/>
      <c r="CD21" s="1617"/>
      <c r="CE21" s="1617"/>
      <c r="CF21" s="1617"/>
      <c r="CG21" s="1617"/>
      <c r="CH21" s="1617"/>
      <c r="CI21" s="1617"/>
      <c r="CJ21" s="1617"/>
      <c r="CK21" s="1617"/>
      <c r="CL21" s="1617"/>
      <c r="CM21" s="1617"/>
      <c r="CN21" s="1617"/>
      <c r="CO21" s="1617"/>
      <c r="CP21" s="1617"/>
      <c r="CQ21" s="1617"/>
      <c r="CR21" s="1617"/>
      <c r="CS21" s="1617"/>
      <c r="CT21" s="1620"/>
      <c r="CU21" s="1299"/>
      <c r="CV21" s="1569"/>
      <c r="CW21" s="1572"/>
      <c r="CX21" s="1575"/>
      <c r="CY21" s="1629"/>
      <c r="CZ21" s="1609"/>
      <c r="DA21" s="1610"/>
      <c r="DB21" s="1609"/>
      <c r="DC21" s="1610"/>
      <c r="DD21" s="1614"/>
      <c r="DE21" s="1614"/>
      <c r="DF21" s="1614"/>
      <c r="DG21" s="1614"/>
      <c r="DH21" s="1614"/>
      <c r="DI21" s="1614"/>
      <c r="DJ21" s="1614"/>
      <c r="DK21" s="1614"/>
      <c r="DL21" s="1614"/>
      <c r="DM21" s="1614"/>
      <c r="DN21" s="1614"/>
      <c r="DO21" s="1614"/>
      <c r="DP21" s="1614"/>
      <c r="DQ21" s="1614"/>
      <c r="DR21" s="1614"/>
      <c r="DS21" s="1614"/>
      <c r="DT21" s="1620"/>
      <c r="DU21" s="1274"/>
      <c r="DV21" s="1626"/>
      <c r="DW21" s="1623"/>
      <c r="DX21" s="1623"/>
      <c r="DY21" s="1623"/>
    </row>
    <row r="22" spans="2:129" s="368" customFormat="1" ht="48" customHeight="1">
      <c r="B22" s="1477"/>
      <c r="C22" s="1480"/>
      <c r="D22" s="1483"/>
      <c r="E22" s="1486"/>
      <c r="F22" s="1483"/>
      <c r="G22" s="1548"/>
      <c r="H22" s="1551"/>
      <c r="I22" s="307" t="s">
        <v>993</v>
      </c>
      <c r="J22" s="308" t="s">
        <v>994</v>
      </c>
      <c r="K22" s="309" t="s">
        <v>995</v>
      </c>
      <c r="L22" s="310" t="s">
        <v>996</v>
      </c>
      <c r="M22" s="1329"/>
      <c r="N22" s="1554"/>
      <c r="O22" s="1557"/>
      <c r="P22" s="1274"/>
      <c r="Q22" s="1560"/>
      <c r="R22" s="1531"/>
      <c r="S22" s="1534"/>
      <c r="T22" s="1537"/>
      <c r="U22" s="1540"/>
      <c r="V22" s="1542"/>
      <c r="W22" s="274"/>
      <c r="X22" s="311" t="s">
        <v>997</v>
      </c>
      <c r="Y22" s="312" t="s">
        <v>969</v>
      </c>
      <c r="Z22" s="1545"/>
      <c r="AA22" s="1528">
        <v>25</v>
      </c>
      <c r="AB22" s="1529"/>
      <c r="AC22" s="1528"/>
      <c r="AD22" s="1529"/>
      <c r="AE22" s="1528"/>
      <c r="AF22" s="1529"/>
      <c r="AG22" s="1528"/>
      <c r="AH22" s="1529"/>
      <c r="AI22" s="1528">
        <v>15</v>
      </c>
      <c r="AJ22" s="1529"/>
      <c r="AK22" s="390">
        <f>AA22+AC22+AE22+AG22+AI22</f>
        <v>40</v>
      </c>
      <c r="AL22" s="391">
        <v>0.17299999999999999</v>
      </c>
      <c r="AM22" s="1526"/>
      <c r="AN22" s="1601" t="s">
        <v>936</v>
      </c>
      <c r="AO22" s="1602"/>
      <c r="AP22" s="1599" t="s">
        <v>971</v>
      </c>
      <c r="AQ22" s="1600"/>
      <c r="AR22" s="1601" t="s">
        <v>936</v>
      </c>
      <c r="AS22" s="1602"/>
      <c r="AT22" s="256" t="s">
        <v>998</v>
      </c>
      <c r="AU22" s="313" t="s">
        <v>980</v>
      </c>
      <c r="AV22" s="314" t="s">
        <v>999</v>
      </c>
      <c r="AW22" s="315" t="s">
        <v>975</v>
      </c>
      <c r="AX22" s="316" t="s">
        <v>976</v>
      </c>
      <c r="AY22" s="379"/>
      <c r="AZ22" s="1594"/>
      <c r="BA22" s="1498"/>
      <c r="BB22" s="1597"/>
      <c r="BC22" s="1498"/>
      <c r="BD22" s="1501"/>
      <c r="BE22" s="1504"/>
      <c r="BF22" s="392"/>
      <c r="BG22" s="317"/>
      <c r="BH22" s="302">
        <v>0.60000000000000009</v>
      </c>
      <c r="BI22" s="318" t="str">
        <f>IF(ISERROR(IF(V20="R.INHERENTE
3","R. INHERENTE",(IF(BD20="R.RESIDUAL
3","R. RESIDUAL"," ")))),"",(IF(V20="R.INHERENTE
3","R. INHERENTE",(IF(BD20="R.RESIDUAL
3","R. RESIDUAL"," ")))))</f>
        <v xml:space="preserve"> </v>
      </c>
      <c r="BJ22" s="319" t="str">
        <f>IF(ISERROR(IF(V20="R.INHERENTE
8","R. INHERENTE",(IF(BD20="R.RESIDUAL
8","R. RESIDUAL"," ")))),"",(IF(V20="R.INHERENTE
8","R. INHERENTE",(IF(BD20="R.RESIDUAL
8","R. RESIDUAL"," ")))))</f>
        <v xml:space="preserve"> </v>
      </c>
      <c r="BK22" s="320" t="str">
        <f>IF(ISERROR(IF(V20="R.INHERENTE
13","R. INHERENTE",(IF(BD20="R.RESIDUAL
13","R. RESIDUAL"," ")))),"",(IF(V20="R.INHERENTE
13","R. INHERENTE",(IF(BD20="R.RESIDUAL
13","R. RESIDUAL"," ")))))</f>
        <v xml:space="preserve"> </v>
      </c>
      <c r="BL22" s="321" t="str">
        <f>IF(ISERROR(IF(V20="R.INHERENTE
18","R. INHERENTE",(IF(BD20="R.RESIDUAL
18","R. RESIDUAL"," ")))),"",(IF(V20="R.INHERENTE
18","R. INHERENTE",(IF(BD20="R.RESIDUAL
18","R. RESIDUAL"," ")))))</f>
        <v xml:space="preserve"> </v>
      </c>
      <c r="BM22" s="322" t="str">
        <f>IF(ISERROR(IF(V20="R.INHERENTE
23","R. INHERENTE",(IF(BD20="R.RESIDUAL
23","R. RESIDUAL"," ")))),"",(IF(V20="R.INHERENTE
23","R. INHERENTE",(IF(BD20="R.RESIDUAL
23","R. RESIDUAL"," ")))))</f>
        <v xml:space="preserve"> </v>
      </c>
      <c r="BN22" s="1274"/>
      <c r="BO22" s="1507"/>
      <c r="BP22" s="1563"/>
      <c r="BQ22" s="1563"/>
      <c r="BR22" s="1583"/>
      <c r="BS22" s="1563"/>
      <c r="BT22" s="1587"/>
      <c r="BU22" s="1496"/>
      <c r="BV22" s="1507"/>
      <c r="BW22" s="1563"/>
      <c r="BX22" s="1566"/>
      <c r="BY22" s="1274"/>
      <c r="BZ22" s="1569"/>
      <c r="CA22" s="1572"/>
      <c r="CB22" s="1575"/>
      <c r="CC22" s="1578"/>
      <c r="CD22" s="1617"/>
      <c r="CE22" s="1617"/>
      <c r="CF22" s="1617"/>
      <c r="CG22" s="1617"/>
      <c r="CH22" s="1617"/>
      <c r="CI22" s="1617"/>
      <c r="CJ22" s="1617"/>
      <c r="CK22" s="1617"/>
      <c r="CL22" s="1617"/>
      <c r="CM22" s="1617"/>
      <c r="CN22" s="1617"/>
      <c r="CO22" s="1617"/>
      <c r="CP22" s="1617"/>
      <c r="CQ22" s="1617"/>
      <c r="CR22" s="1617"/>
      <c r="CS22" s="1617"/>
      <c r="CT22" s="1620"/>
      <c r="CU22" s="1299"/>
      <c r="CV22" s="1569"/>
      <c r="CW22" s="1572"/>
      <c r="CX22" s="1575"/>
      <c r="CY22" s="1629"/>
      <c r="CZ22" s="1609"/>
      <c r="DA22" s="1610"/>
      <c r="DB22" s="1609"/>
      <c r="DC22" s="1610"/>
      <c r="DD22" s="1614"/>
      <c r="DE22" s="1614"/>
      <c r="DF22" s="1614"/>
      <c r="DG22" s="1614"/>
      <c r="DH22" s="1614"/>
      <c r="DI22" s="1614"/>
      <c r="DJ22" s="1614"/>
      <c r="DK22" s="1614"/>
      <c r="DL22" s="1614"/>
      <c r="DM22" s="1614"/>
      <c r="DN22" s="1614"/>
      <c r="DO22" s="1614"/>
      <c r="DP22" s="1614"/>
      <c r="DQ22" s="1614"/>
      <c r="DR22" s="1614"/>
      <c r="DS22" s="1614"/>
      <c r="DT22" s="1620"/>
      <c r="DU22" s="1274"/>
      <c r="DV22" s="1626"/>
      <c r="DW22" s="1623"/>
      <c r="DX22" s="1623"/>
      <c r="DY22" s="1623"/>
    </row>
    <row r="23" spans="2:129" s="368" customFormat="1" ht="48" customHeight="1">
      <c r="B23" s="1477"/>
      <c r="C23" s="1480"/>
      <c r="D23" s="1483"/>
      <c r="E23" s="1486"/>
      <c r="F23" s="1483"/>
      <c r="G23" s="1548"/>
      <c r="H23" s="1551"/>
      <c r="I23" s="323"/>
      <c r="J23" s="308" t="s">
        <v>1000</v>
      </c>
      <c r="K23" s="309"/>
      <c r="L23" s="310"/>
      <c r="M23" s="1329"/>
      <c r="N23" s="1554"/>
      <c r="O23" s="1557"/>
      <c r="P23" s="1274"/>
      <c r="Q23" s="1560"/>
      <c r="R23" s="1531"/>
      <c r="S23" s="1534"/>
      <c r="T23" s="1537"/>
      <c r="U23" s="1540"/>
      <c r="V23" s="1542"/>
      <c r="W23" s="274"/>
      <c r="X23" s="324"/>
      <c r="Y23" s="312"/>
      <c r="Z23" s="1545"/>
      <c r="AA23" s="1528"/>
      <c r="AB23" s="1529"/>
      <c r="AC23" s="1528"/>
      <c r="AD23" s="1529"/>
      <c r="AE23" s="1528"/>
      <c r="AF23" s="1529"/>
      <c r="AG23" s="1528"/>
      <c r="AH23" s="1529"/>
      <c r="AI23" s="1528"/>
      <c r="AJ23" s="1529"/>
      <c r="AK23" s="390">
        <f>AA23+AC23+AE23+AG23+AI23</f>
        <v>0</v>
      </c>
      <c r="AL23" s="391"/>
      <c r="AM23" s="1526"/>
      <c r="AN23" s="1601"/>
      <c r="AO23" s="1602"/>
      <c r="AP23" s="1599"/>
      <c r="AQ23" s="1600"/>
      <c r="AR23" s="1601"/>
      <c r="AS23" s="1602"/>
      <c r="AT23" s="325"/>
      <c r="AU23" s="326"/>
      <c r="AV23" s="327"/>
      <c r="AW23" s="328"/>
      <c r="AX23" s="329"/>
      <c r="AY23" s="379"/>
      <c r="AZ23" s="1594"/>
      <c r="BA23" s="1498"/>
      <c r="BB23" s="1597"/>
      <c r="BC23" s="1498"/>
      <c r="BD23" s="1501"/>
      <c r="BE23" s="1504"/>
      <c r="BF23" s="392"/>
      <c r="BG23" s="317"/>
      <c r="BH23" s="302">
        <v>0.4</v>
      </c>
      <c r="BI23" s="318" t="str">
        <f>IF(ISERROR(IF(V20="R.INHERENTE
2","R. INHERENTE",(IF(BD20="R.RESIDUAL
2","R. RESIDUAL"," ")))),"",(IF(V20="R.INHERENTE
2","R. INHERENTE",(IF(BD20="R.RESIDUAL
2","R. RESIDUAL"," ")))))</f>
        <v xml:space="preserve"> </v>
      </c>
      <c r="BJ23" s="319" t="str">
        <f>IF(ISERROR(IF(V20="R.INHERENTE
7","R. INHERENTE",(IF(BD20="R.RESIDUAL
7","R. RESIDUAL"," ")))),"",(IF(V20="R.INHERENTE
7","R. INHERENTE",(IF(BD20="R.RESIDUAL
7","R. RESIDUAL"," ")))))</f>
        <v xml:space="preserve"> </v>
      </c>
      <c r="BK23" s="330" t="str">
        <f>IF(ISERROR(IF(V20="R.INHERENTE
12","R. INHERENTE",(IF(BD20="R.RESIDUAL
12","R. RESIDUAL"," ")))),"",(IF(V20="R.INHERENTE
12","R. INHERENTE",(IF(BD20="R.RESIDUAL
12","R. RESIDUAL"," ")))))</f>
        <v xml:space="preserve"> </v>
      </c>
      <c r="BL23" s="320" t="str">
        <f>IF(ISERROR(IF(V20="R.INHERENTE
17","R. INHERENTE",(IF(BD20="R.RESIDUAL
17","R. RESIDUAL"," ")))),"",(IF(V20="R.INHERENTE
17","R. INHERENTE",(IF(BD20="R.RESIDUAL
17","R. RESIDUAL"," ")))))</f>
        <v xml:space="preserve"> </v>
      </c>
      <c r="BM23" s="322" t="str">
        <f>IF(ISERROR(IF(V20="R.INHERENTE
22","R. INHERENTE",(IF(BD20="R.RESIDUAL
22","R. RESIDUAL"," ")))),"",(IF(V20="R.INHERENTE
22","R. INHERENTE",(IF(BD20="R.RESIDUAL
22","R. RESIDUAL"," ")))))</f>
        <v xml:space="preserve"> </v>
      </c>
      <c r="BN23" s="1274"/>
      <c r="BO23" s="1507"/>
      <c r="BP23" s="1563"/>
      <c r="BQ23" s="1563"/>
      <c r="BR23" s="1583"/>
      <c r="BS23" s="1563"/>
      <c r="BT23" s="1587"/>
      <c r="BU23" s="1496"/>
      <c r="BV23" s="1507"/>
      <c r="BW23" s="1563"/>
      <c r="BX23" s="1566"/>
      <c r="BY23" s="1274"/>
      <c r="BZ23" s="1569"/>
      <c r="CA23" s="1572"/>
      <c r="CB23" s="1575"/>
      <c r="CC23" s="1578"/>
      <c r="CD23" s="1617"/>
      <c r="CE23" s="1617"/>
      <c r="CF23" s="1617"/>
      <c r="CG23" s="1617"/>
      <c r="CH23" s="1617"/>
      <c r="CI23" s="1617"/>
      <c r="CJ23" s="1617"/>
      <c r="CK23" s="1617"/>
      <c r="CL23" s="1617"/>
      <c r="CM23" s="1617"/>
      <c r="CN23" s="1617"/>
      <c r="CO23" s="1617"/>
      <c r="CP23" s="1617"/>
      <c r="CQ23" s="1617"/>
      <c r="CR23" s="1617"/>
      <c r="CS23" s="1617"/>
      <c r="CT23" s="1620"/>
      <c r="CU23" s="1299"/>
      <c r="CV23" s="1569"/>
      <c r="CW23" s="1572"/>
      <c r="CX23" s="1575"/>
      <c r="CY23" s="1629"/>
      <c r="CZ23" s="1609"/>
      <c r="DA23" s="1610"/>
      <c r="DB23" s="1609"/>
      <c r="DC23" s="1610"/>
      <c r="DD23" s="1614"/>
      <c r="DE23" s="1614"/>
      <c r="DF23" s="1614"/>
      <c r="DG23" s="1614"/>
      <c r="DH23" s="1614"/>
      <c r="DI23" s="1614"/>
      <c r="DJ23" s="1614"/>
      <c r="DK23" s="1614"/>
      <c r="DL23" s="1614"/>
      <c r="DM23" s="1614"/>
      <c r="DN23" s="1614"/>
      <c r="DO23" s="1614"/>
      <c r="DP23" s="1614"/>
      <c r="DQ23" s="1614"/>
      <c r="DR23" s="1614"/>
      <c r="DS23" s="1614"/>
      <c r="DT23" s="1620"/>
      <c r="DU23" s="1274"/>
      <c r="DV23" s="1626"/>
      <c r="DW23" s="1623"/>
      <c r="DX23" s="1623"/>
      <c r="DY23" s="1623"/>
    </row>
    <row r="24" spans="2:129" s="368" customFormat="1" ht="48" customHeight="1" thickBot="1">
      <c r="B24" s="1478"/>
      <c r="C24" s="1481"/>
      <c r="D24" s="1484"/>
      <c r="E24" s="1487"/>
      <c r="F24" s="1484"/>
      <c r="G24" s="1549"/>
      <c r="H24" s="1552"/>
      <c r="I24" s="331"/>
      <c r="J24" s="332" t="s">
        <v>1001</v>
      </c>
      <c r="K24" s="333"/>
      <c r="L24" s="334"/>
      <c r="M24" s="1330"/>
      <c r="N24" s="1555"/>
      <c r="O24" s="1558"/>
      <c r="P24" s="1274"/>
      <c r="Q24" s="1561"/>
      <c r="R24" s="1532"/>
      <c r="S24" s="1535"/>
      <c r="T24" s="1538"/>
      <c r="U24" s="1356"/>
      <c r="V24" s="1543"/>
      <c r="W24" s="274"/>
      <c r="X24" s="335"/>
      <c r="Y24" s="336"/>
      <c r="Z24" s="1546"/>
      <c r="AA24" s="1631"/>
      <c r="AB24" s="1632"/>
      <c r="AC24" s="1631"/>
      <c r="AD24" s="1632"/>
      <c r="AE24" s="1631"/>
      <c r="AF24" s="1632"/>
      <c r="AG24" s="1631"/>
      <c r="AH24" s="1632"/>
      <c r="AI24" s="1631"/>
      <c r="AJ24" s="1632"/>
      <c r="AK24" s="393">
        <f>AA24+AC24+AE24+AG24+AI24</f>
        <v>0</v>
      </c>
      <c r="AL24" s="394"/>
      <c r="AM24" s="1527"/>
      <c r="AN24" s="1605"/>
      <c r="AO24" s="1606"/>
      <c r="AP24" s="1603"/>
      <c r="AQ24" s="1604"/>
      <c r="AR24" s="1605"/>
      <c r="AS24" s="1606"/>
      <c r="AT24" s="337"/>
      <c r="AU24" s="338"/>
      <c r="AV24" s="339"/>
      <c r="AW24" s="340"/>
      <c r="AX24" s="341"/>
      <c r="AY24" s="379">
        <f>+(IF(AND($AZ32&gt;0,$AZ32&lt;=0.2),0.2,(IF(AND($AZ32&gt;0.2,$AZ32&lt;=0.4),0.4,(IF(AND($AZ32&gt;0.4,$AZ32&lt;=0.6),0.6,(IF(AND($AZ32&gt;0.6,$AZ32&lt;=0.8),0.8,(IF($AZ32&gt;0.8,1,""))))))))))</f>
        <v>0.2</v>
      </c>
      <c r="AZ24" s="1595"/>
      <c r="BA24" s="1499"/>
      <c r="BB24" s="1598"/>
      <c r="BC24" s="1499"/>
      <c r="BD24" s="1502"/>
      <c r="BE24" s="1505"/>
      <c r="BF24" s="392"/>
      <c r="BG24" s="317"/>
      <c r="BH24" s="342">
        <v>0.2</v>
      </c>
      <c r="BI24" s="343" t="str">
        <f>IF(ISERROR(IF(V20="R.INHERENTE
1","R. INHERENTE",(IF(BD20="R.RESIDUAL
1","R. RESIDUAL"," ")))),"",(IF(V20="R.INHERENTE
1","R. INHERENTE",(IF(BD20="R.RESIDUAL
1","R. RESIDUAL"," ")))))</f>
        <v xml:space="preserve"> </v>
      </c>
      <c r="BJ24" s="344" t="str">
        <f>IF(ISERROR(IF(V20="R.INHERENTE
6","R. INHERENTE",(IF(BD20="R.RESIDUAL
6","R. RESIDUAL"," ")))),"",(IF(V20="R.INHERENTE
6","R. INHERENTE",(IF(BD20="R.RESIDUAL
6","R. RESIDUAL"," ")))))</f>
        <v xml:space="preserve"> </v>
      </c>
      <c r="BK24" s="345" t="str">
        <f>IF(ISERROR(IF(V20="R.INHERENTE
11","R. INHERENTE",(IF(BD20="R.RESIDUAL
11","R. RESIDUAL"," ")))),"",(IF(V20="R.INHERENTE
11","R. INHERENTE",(IF(BD20="R.RESIDUAL
11","R. RESIDUAL"," ")))))</f>
        <v xml:space="preserve"> </v>
      </c>
      <c r="BL24" s="346" t="str">
        <f>IF(ISERROR(IF(V20="R.INHERENTE
16","R. INHERENTE",(IF(BD20="R.RESIDUAL
16","R. RESIDUAL"," ")))),"",(IF(V20="R.INHERENTE
16","R. INHERENTE",(IF(BD20="R.RESIDUAL
16","R. RESIDUAL"," ")))))</f>
        <v xml:space="preserve"> </v>
      </c>
      <c r="BM24" s="347" t="str">
        <f>IF(ISERROR(IF(V20="R.INHERENTE
21","R. INHERENTE",(IF(BD20="R.RESIDUAL
21","R. RESIDUAL"," ")))),"",(IF(V20="R.INHERENTE
21","R. INHERENTE",(IF(BD20="R.RESIDUAL
21","R. RESIDUAL"," ")))))</f>
        <v>R. RESIDUAL</v>
      </c>
      <c r="BN24" s="1274"/>
      <c r="BO24" s="1508"/>
      <c r="BP24" s="1564"/>
      <c r="BQ24" s="1564"/>
      <c r="BR24" s="1584"/>
      <c r="BS24" s="1564"/>
      <c r="BT24" s="1588"/>
      <c r="BU24" s="1496"/>
      <c r="BV24" s="1508"/>
      <c r="BW24" s="1564"/>
      <c r="BX24" s="1567"/>
      <c r="BY24" s="1274"/>
      <c r="BZ24" s="1570"/>
      <c r="CA24" s="1573"/>
      <c r="CB24" s="1576"/>
      <c r="CC24" s="1579"/>
      <c r="CD24" s="1618"/>
      <c r="CE24" s="1618"/>
      <c r="CF24" s="1618"/>
      <c r="CG24" s="1618"/>
      <c r="CH24" s="1618"/>
      <c r="CI24" s="1618"/>
      <c r="CJ24" s="1618"/>
      <c r="CK24" s="1618"/>
      <c r="CL24" s="1618"/>
      <c r="CM24" s="1618"/>
      <c r="CN24" s="1618"/>
      <c r="CO24" s="1618"/>
      <c r="CP24" s="1618"/>
      <c r="CQ24" s="1618"/>
      <c r="CR24" s="1618"/>
      <c r="CS24" s="1618"/>
      <c r="CT24" s="1621"/>
      <c r="CU24" s="1299"/>
      <c r="CV24" s="1570"/>
      <c r="CW24" s="1573"/>
      <c r="CX24" s="1576"/>
      <c r="CY24" s="1630"/>
      <c r="CZ24" s="1611"/>
      <c r="DA24" s="1612"/>
      <c r="DB24" s="1611"/>
      <c r="DC24" s="1612"/>
      <c r="DD24" s="1615"/>
      <c r="DE24" s="1615"/>
      <c r="DF24" s="1615"/>
      <c r="DG24" s="1615"/>
      <c r="DH24" s="1615"/>
      <c r="DI24" s="1615"/>
      <c r="DJ24" s="1615"/>
      <c r="DK24" s="1615"/>
      <c r="DL24" s="1615"/>
      <c r="DM24" s="1615"/>
      <c r="DN24" s="1615"/>
      <c r="DO24" s="1615"/>
      <c r="DP24" s="1615"/>
      <c r="DQ24" s="1615"/>
      <c r="DR24" s="1615"/>
      <c r="DS24" s="1615"/>
      <c r="DT24" s="1621"/>
      <c r="DU24" s="1274"/>
      <c r="DV24" s="1627"/>
      <c r="DW24" s="1624"/>
      <c r="DX24" s="1624"/>
      <c r="DY24" s="1624"/>
    </row>
    <row r="25" spans="2:129" ht="12.75" customHeight="1" thickBot="1">
      <c r="B25" s="368"/>
      <c r="P25" s="1274"/>
      <c r="W25" s="274"/>
      <c r="AY25" s="379"/>
      <c r="BI25" s="396">
        <v>0.2</v>
      </c>
      <c r="BJ25" s="397">
        <v>0.4</v>
      </c>
      <c r="BK25" s="397">
        <v>0.60000000000000009</v>
      </c>
      <c r="BL25" s="397">
        <v>0.8</v>
      </c>
      <c r="BM25" s="397">
        <v>1</v>
      </c>
      <c r="BN25" s="1274"/>
      <c r="BU25" s="1496"/>
      <c r="BY25" s="1274"/>
      <c r="CU25" s="1299"/>
      <c r="DU25" s="1274"/>
    </row>
    <row r="26" spans="2:129" s="368" customFormat="1" ht="48" customHeight="1">
      <c r="B26" s="1476" t="s">
        <v>954</v>
      </c>
      <c r="C26" s="1479">
        <v>2</v>
      </c>
      <c r="D26" s="1482" t="s">
        <v>955</v>
      </c>
      <c r="E26" s="1485" t="s">
        <v>956</v>
      </c>
      <c r="F26" s="1482" t="s">
        <v>957</v>
      </c>
      <c r="G26" s="1547" t="s">
        <v>958</v>
      </c>
      <c r="H26" s="1633" t="s">
        <v>1002</v>
      </c>
      <c r="I26" s="291" t="s">
        <v>1003</v>
      </c>
      <c r="J26" s="292" t="s">
        <v>961</v>
      </c>
      <c r="K26" s="293" t="s">
        <v>1004</v>
      </c>
      <c r="L26" s="294" t="s">
        <v>1005</v>
      </c>
      <c r="M26" s="1328" t="str">
        <f>IF(G26="","",(CONCATENATE("Posibilidad de afectación ",G26," ",H26," ",I26," ",I27," ",I28," ",I29," ",I30)))</f>
        <v xml:space="preserve">Posibilidad de afectación económica y reputacional por sanciones e investigaciones al recibir o solicitar dádivas, beneficios a nombre propio o de terceros a favorecimiento en la evaluación técnica de contratos,  debido a la omisión y modificación de los criterios habilitantes e inadecuada supervisión.    </v>
      </c>
      <c r="N26" s="1553" t="s">
        <v>1006</v>
      </c>
      <c r="O26" s="1556" t="s">
        <v>1007</v>
      </c>
      <c r="P26" s="1274"/>
      <c r="Q26" s="1559" t="s">
        <v>1008</v>
      </c>
      <c r="R26" s="1530">
        <f>IF(ISERROR(VLOOKUP($Q26,[3]Listas!$F$21:$G$25,2,FALSE)),"",(VLOOKUP($Q26,[3]Listas!$F$21:$G$25,2,FALSE)))</f>
        <v>1</v>
      </c>
      <c r="S26" s="1533" t="str">
        <f>IF(ISERROR(VLOOKUP($R26,[3]Listas!$F$4:$G$8,2,FALSE)),"",(VLOOKUP($R26,[3]Listas!$F$4:$G$8,2,FALSE)))</f>
        <v>MUY ALTA 
Se espera que el evento ocurra en la mayoría de las circunstancias.</v>
      </c>
      <c r="T26" s="1536" t="s">
        <v>967</v>
      </c>
      <c r="U26" s="1539">
        <f>IF(ISERROR(VLOOKUP($T26,[3]Listas!$F$30:$G$37,2,FALSE)),"",(VLOOKUP($T26,[3]Listas!$F$30:$G$37,2,FALSE)))</f>
        <v>1</v>
      </c>
      <c r="V26" s="1541" t="str">
        <f>IF(R26="","",(CONCATENATE("R.INHERENTE
",(IF(AND($R26=0.2,$U26=0.2),1,(IF(AND($R26=0.2,$U26=0.4),6,(IF(AND($R26=0.2,$U26=0.6),11,(IF(AND($R26=0.2,$U26=0.8),16,(IF(AND($R26=0.2,$U26=1),21,(IF(AND($R26=0.4,$U26=0.2),2,(IF(AND($R26=0.4,$U26=0.4),7,(IF(AND($R26=0.4,$U26=0.6),12,(IF(AND($R26=0.4,$U26=0.8),17,(IF(AND($R26=0.4,$U26=1),22,(IF(AND($R26=0.6,$U26=0.2),3,(IF(AND($R26=0.6,$U26=0.4),8,(IF(AND($R26=0.6,$U26=0.6),13,(IF(AND($R26=0.6,$U26=0.8),18,(IF(AND($R26=0.6,$U26=1),23,(IF(AND($R26=0.8,$U26=0.2),4,(IF(AND($R26=0.8,$U26=0.4),9,(IF(AND($R26=0.8,$U26=0.6),14,(IF(AND($R26=0.8,$U26=0.8),19,(IF(AND($R26=0.8,$U26=1),24,(IF(AND($R26=1,$U26=0.2),5,(IF(AND($R26=1,$U26=0.4),10,(IF(AND($R26=1,$U26=0.6),15,(IF(AND($R26=1,$U26=0.8),20,(IF(AND($R26=1,$U26=1),25,"")))))))))))))))))))))))))))))))))))))))))))))))))))))</f>
        <v>R.INHERENTE
25</v>
      </c>
      <c r="W26" s="274"/>
      <c r="X26" s="295" t="s">
        <v>1009</v>
      </c>
      <c r="Y26" s="296" t="s">
        <v>969</v>
      </c>
      <c r="Z26" s="1544" t="s">
        <v>970</v>
      </c>
      <c r="AA26" s="1523">
        <v>25</v>
      </c>
      <c r="AB26" s="1524"/>
      <c r="AC26" s="1523"/>
      <c r="AD26" s="1524"/>
      <c r="AE26" s="1523"/>
      <c r="AF26" s="1524"/>
      <c r="AG26" s="1523"/>
      <c r="AH26" s="1524"/>
      <c r="AI26" s="1523">
        <v>15</v>
      </c>
      <c r="AJ26" s="1524"/>
      <c r="AK26" s="388">
        <f>AA26+AC26+AE26+AG26+AI26</f>
        <v>40</v>
      </c>
      <c r="AL26" s="389">
        <v>0.6</v>
      </c>
      <c r="AM26" s="1525">
        <f>U26</f>
        <v>1</v>
      </c>
      <c r="AN26" s="1589" t="s">
        <v>936</v>
      </c>
      <c r="AO26" s="1590"/>
      <c r="AP26" s="1591" t="s">
        <v>971</v>
      </c>
      <c r="AQ26" s="1592"/>
      <c r="AR26" s="1589" t="s">
        <v>936</v>
      </c>
      <c r="AS26" s="1590"/>
      <c r="AT26" s="297" t="s">
        <v>1010</v>
      </c>
      <c r="AU26" s="298" t="s">
        <v>172</v>
      </c>
      <c r="AV26" s="299" t="s">
        <v>1011</v>
      </c>
      <c r="AW26" s="300" t="s">
        <v>1012</v>
      </c>
      <c r="AX26" s="301" t="s">
        <v>1013</v>
      </c>
      <c r="AY26" s="379" t="str">
        <f>+(IF(AND($AZ34&gt;0,$AZ34&lt;=0.2),0.2,(IF(AND($AZ34&gt;0.2,$AZ34&lt;=0.4),0.4,(IF(AND($AZ34&gt;0.4,$AZ34&lt;=0.6),0.6,(IF(AND($AZ34&gt;0.6,$AZ34&lt;=0.8),0.8,(IF($AZ34&gt;0.8,1,""))))))))))</f>
        <v/>
      </c>
      <c r="AZ26" s="1593">
        <f>+MIN(AL26:AL30)</f>
        <v>0.216</v>
      </c>
      <c r="BA26" s="1497" t="str">
        <f>+(IF($AY18=0.2,"MUY BAJA",(IF($AY18=0.4,"BAJA",(IF($AY18=0.6,"MEDIA",(IF($AY18=0.8,"ALTA",(IF($AY18=1,"MUY ALTA",""))))))))))</f>
        <v>BAJA</v>
      </c>
      <c r="BB26" s="1596">
        <f>+MIN(AM26:AM30)</f>
        <v>1</v>
      </c>
      <c r="BC26" s="1497" t="str">
        <f>+(IF($BF26=0.2,"MUY BAJA",(IF($BF26=0.4,"BAJA",(IF($BF26=0.6,"MEDIA",(IF($BF26=0.8,"ALTA",(IF($BF26=1,"MUY ALTA",""))))))))))</f>
        <v>MUY ALTA</v>
      </c>
      <c r="BD26" s="1500" t="str">
        <f>IF($AY18="","",(CONCATENATE("R.RESIDUAL
",(IF(AND($AY18=0.2,$BF26=0.2),1,(IF(AND($AY18=0.2,$BF26=0.4),6,(IF(AND($AY18=0.2,$BF26=0.6),11,(IF(AND($AY18=0.2,$BF26=0.8),16,(IF(AND($AY18=0.2,$BF26=1),21,(IF(AND($AY18=0.4,$BF26=0.2),2,(IF(AND($AY18=0.4,$BF26=0.4),7,(IF(AND($AY18=0.4,$BF26=0.6),12,(IF(AND($AY18=0.4,$BF26=0.8),17,(IF(AND($AY18=0.4,$BF26=1),22,(IF(AND($AY18=0.6,$BF26=0.2),3,(IF(AND($AY18=0.6,$BF26=0.4),8,(IF(AND($AY18=0.6,$BF26=0.6),13,(IF(AND($AY18=0.6,$BF26=0.8),18,(IF(AND($AY18=0.6,$BF26=1),23,(IF(AND($AY18=0.8,$BF26=0.2),4,(IF(AND($AY18=0.8,$BF26=0.4),9,(IF(AND($AY18=0.8,$BF26=0.6),14,(IF(AND($AY18=0.8,$BF26=0.8),19,(IF(AND($AY18=0.8,$BF26=1),24,(IF(AND($AY18=1,$BF26=0.2),5,(IF(AND($AY18=1,$BF26=0.4),10,(IF(AND($AY18=1,$BF26=0.6),15,(IF(AND($AY18=1,$BF26=0.8),20,(IF(AND($AY18=1,$BF26=1),25,"")))))))))))))))))))))))))))))))))))))))))))))))))))))</f>
        <v>R.RESIDUAL
22</v>
      </c>
      <c r="BE26" s="1503" t="s">
        <v>977</v>
      </c>
      <c r="BF26" s="379">
        <f>+(IF(AND($BB26&gt;0,$BB26&lt;=0.2),0.2,(IF(AND($BB26&gt;0.2,$BB26&lt;=0.4),0.4,(IF(AND($BB26&gt;0.4,$BB26&lt;=0.6),0.6,(IF(AND($BB26&gt;0.6,$BB26&lt;=0.8),0.8,(IF($BB26&gt;0.8,1,""))))))))))</f>
        <v>1</v>
      </c>
      <c r="BG26" s="275">
        <f>+VLOOKUP($BD26,[3]Listas!$G$114:$H$138,2,FALSE)</f>
        <v>22</v>
      </c>
      <c r="BH26" s="302">
        <v>1</v>
      </c>
      <c r="BI26" s="303" t="str">
        <f>IF(ISERROR(IF(V26="R.INHERENTE
5","R. INHERENTE",(IF(BD26="R.RESIDUAL
5","R. RESIDUAL"," ")))),"",(IF(V26="R.INHERENTE
5","R. INHERENTE",(IF(BD26="R.RESIDUAL
5","R. RESIDUAL"," ")))))</f>
        <v xml:space="preserve"> </v>
      </c>
      <c r="BJ26" s="304" t="str">
        <f>IF(ISERROR(IF(V26="R.INHERENTE
10","R. INHERENTE",(IF(BD26="R.RESIDUAL
10","R. RESIDUAL"," ")))),"",(IF(V26="R.INHERENTE
10","R. INHERENTE",(IF(BD26="R.RESIDUAL
10","R. RESIDUAL"," ")))))</f>
        <v xml:space="preserve"> </v>
      </c>
      <c r="BK26" s="305" t="str">
        <f>IF(ISERROR(IF(V26="R.INHERENTE
15","R. INHERENTE",(IF(BD26="R.RESIDUAL
15","R. RESIDUAL"," ")))),"",(IF(V26="R.INHERENTE
15","R. INHERENTE",(IF(BD26="R.RESIDUAL
15","R. RESIDUAL"," ")))))</f>
        <v xml:space="preserve"> </v>
      </c>
      <c r="BL26" s="305" t="str">
        <f>IF(ISERROR(IF(V26="R.INHERENTE
20","R. INHERENTE",(IF(BD26="R.RESIDUAL
20","R. RESIDUAL"," ")))),"",(IF(V26="R.INHERENTE
20","R. INHERENTE",(IF(BD26="R.RESIDUAL
20","R. RESIDUAL"," ")))))</f>
        <v xml:space="preserve"> </v>
      </c>
      <c r="BM26" s="306" t="str">
        <f>IF(ISERROR(IF(V26="R.INHERENTE
25","R. INHERENTE",(IF(BD26="R.RESIDUAL
25","R. RESIDUAL"," ")))),"",(IF(V26="R.INHERENTE
25","R. INHERENTE",(IF(BD26="R.RESIDUAL
25","R. RESIDUAL"," ")))))</f>
        <v>R. INHERENTE</v>
      </c>
      <c r="BN26" s="1274"/>
      <c r="BO26" s="1506" t="s">
        <v>1014</v>
      </c>
      <c r="BP26" s="1562" t="s">
        <v>1015</v>
      </c>
      <c r="BQ26" s="1581">
        <v>45017</v>
      </c>
      <c r="BR26" s="1582">
        <v>45292</v>
      </c>
      <c r="BS26" s="1562" t="s">
        <v>167</v>
      </c>
      <c r="BT26" s="1586" t="s">
        <v>981</v>
      </c>
      <c r="BU26" s="1496"/>
      <c r="BV26" s="1506" t="s">
        <v>1016</v>
      </c>
      <c r="BW26" s="1562" t="s">
        <v>1017</v>
      </c>
      <c r="BX26" s="1565" t="s">
        <v>1018</v>
      </c>
      <c r="BY26" s="1274"/>
      <c r="BZ26" s="1568" t="s">
        <v>984</v>
      </c>
      <c r="CA26" s="1571"/>
      <c r="CB26" s="1574"/>
      <c r="CC26" s="1577"/>
      <c r="CD26" s="1616" t="s">
        <v>936</v>
      </c>
      <c r="CE26" s="1616"/>
      <c r="CF26" s="1616"/>
      <c r="CG26" s="1616"/>
      <c r="CH26" s="1616" t="s">
        <v>936</v>
      </c>
      <c r="CI26" s="1616"/>
      <c r="CJ26" s="1616"/>
      <c r="CK26" s="1616"/>
      <c r="CL26" s="1616" t="s">
        <v>937</v>
      </c>
      <c r="CM26" s="1616"/>
      <c r="CN26" s="1616"/>
      <c r="CO26" s="1616"/>
      <c r="CP26" s="1616" t="s">
        <v>936</v>
      </c>
      <c r="CQ26" s="1616"/>
      <c r="CR26" s="1616"/>
      <c r="CS26" s="1616"/>
      <c r="CT26" s="1619" t="s">
        <v>985</v>
      </c>
      <c r="CU26" s="1299"/>
      <c r="CV26" s="1568" t="s">
        <v>984</v>
      </c>
      <c r="CW26" s="1571"/>
      <c r="CX26" s="1574"/>
      <c r="CY26" s="1628"/>
      <c r="CZ26" s="1607" t="s">
        <v>937</v>
      </c>
      <c r="DA26" s="1608"/>
      <c r="DB26" s="1607"/>
      <c r="DC26" s="1608"/>
      <c r="DD26" s="1613" t="s">
        <v>936</v>
      </c>
      <c r="DE26" s="1613"/>
      <c r="DF26" s="1613"/>
      <c r="DG26" s="1613"/>
      <c r="DH26" s="1613" t="s">
        <v>936</v>
      </c>
      <c r="DI26" s="1613"/>
      <c r="DJ26" s="1613"/>
      <c r="DK26" s="1613"/>
      <c r="DL26" s="1613" t="s">
        <v>937</v>
      </c>
      <c r="DM26" s="1613"/>
      <c r="DN26" s="1613"/>
      <c r="DO26" s="1613"/>
      <c r="DP26" s="1613" t="s">
        <v>936</v>
      </c>
      <c r="DQ26" s="1613"/>
      <c r="DR26" s="1613"/>
      <c r="DS26" s="1613"/>
      <c r="DT26" s="1619" t="s">
        <v>986</v>
      </c>
      <c r="DU26" s="1274"/>
      <c r="DV26" s="1625">
        <v>45397</v>
      </c>
      <c r="DW26" s="1622" t="s">
        <v>1622</v>
      </c>
      <c r="DX26" s="1622" t="s">
        <v>1623</v>
      </c>
      <c r="DY26" s="1622" t="s">
        <v>1624</v>
      </c>
    </row>
    <row r="27" spans="2:129" s="368" customFormat="1" ht="48" customHeight="1">
      <c r="B27" s="1477"/>
      <c r="C27" s="1480"/>
      <c r="D27" s="1483"/>
      <c r="E27" s="1486"/>
      <c r="F27" s="1483"/>
      <c r="G27" s="1548"/>
      <c r="H27" s="1634"/>
      <c r="I27" s="307" t="s">
        <v>1019</v>
      </c>
      <c r="J27" s="308" t="s">
        <v>988</v>
      </c>
      <c r="K27" s="309" t="s">
        <v>1020</v>
      </c>
      <c r="L27" s="310" t="s">
        <v>963</v>
      </c>
      <c r="M27" s="1329"/>
      <c r="N27" s="1554"/>
      <c r="O27" s="1557"/>
      <c r="P27" s="1274"/>
      <c r="Q27" s="1560"/>
      <c r="R27" s="1531"/>
      <c r="S27" s="1534"/>
      <c r="T27" s="1537"/>
      <c r="U27" s="1540"/>
      <c r="V27" s="1542"/>
      <c r="W27" s="274"/>
      <c r="X27" s="311" t="s">
        <v>1021</v>
      </c>
      <c r="Y27" s="312" t="s">
        <v>969</v>
      </c>
      <c r="Z27" s="1545"/>
      <c r="AA27" s="1528">
        <v>25</v>
      </c>
      <c r="AB27" s="1529"/>
      <c r="AC27" s="1528"/>
      <c r="AD27" s="1529"/>
      <c r="AE27" s="1528"/>
      <c r="AF27" s="1529"/>
      <c r="AG27" s="1528"/>
      <c r="AH27" s="1529"/>
      <c r="AI27" s="1528">
        <v>15</v>
      </c>
      <c r="AJ27" s="1529"/>
      <c r="AK27" s="390">
        <f>AA27+AC27+AE27+AG27+AI27</f>
        <v>40</v>
      </c>
      <c r="AL27" s="391">
        <v>0.36</v>
      </c>
      <c r="AM27" s="1526"/>
      <c r="AN27" s="1601" t="s">
        <v>936</v>
      </c>
      <c r="AO27" s="1602"/>
      <c r="AP27" s="1599" t="s">
        <v>971</v>
      </c>
      <c r="AQ27" s="1600"/>
      <c r="AR27" s="1601" t="s">
        <v>936</v>
      </c>
      <c r="AS27" s="1602"/>
      <c r="AT27" s="256" t="s">
        <v>1022</v>
      </c>
      <c r="AU27" s="313" t="s">
        <v>172</v>
      </c>
      <c r="AV27" s="314" t="s">
        <v>1023</v>
      </c>
      <c r="AW27" s="315" t="s">
        <v>1024</v>
      </c>
      <c r="AX27" s="316" t="s">
        <v>1025</v>
      </c>
      <c r="AY27" s="379"/>
      <c r="AZ27" s="1594"/>
      <c r="BA27" s="1498"/>
      <c r="BB27" s="1597"/>
      <c r="BC27" s="1498"/>
      <c r="BD27" s="1501"/>
      <c r="BE27" s="1504"/>
      <c r="BF27" s="392"/>
      <c r="BG27" s="317"/>
      <c r="BH27" s="302">
        <v>0.8</v>
      </c>
      <c r="BI27" s="318" t="str">
        <f>IF(ISERROR(IF(V26="R.INHERENTE
4","R. INHERENTE",(IF(BD26="R.RESIDUAL
4","R. RESIDUAL"," ")))),"",(IF(V26="R.INHERENTE
4","R. INHERENTE",(IF(BD26="R.RESIDUAL
4","R. RESIDUAL"," ")))))</f>
        <v xml:space="preserve"> </v>
      </c>
      <c r="BJ27" s="319" t="str">
        <f>IF(ISERROR(IF(V26="R.INHERENTE
9","R. INHERENTE",(IF(BD26="R.RESIDUAL
9","R. RESIDUAL"," ")))),"",(IF(V26="R.INHERENTE
9","R. INHERENTE",(IF(BD26="R.RESIDUAL
9","R. RESIDUAL"," ")))))</f>
        <v xml:space="preserve"> </v>
      </c>
      <c r="BK27" s="320" t="str">
        <f>IF(ISERROR(IF(V26="R.INHERENTE
14","R. INHERENTE",(IF(BD26="R.RESIDUAL
14","R. RESIDUAL"," ")))),"",(IF(V26="R.INHERENTE
14","R. INHERENTE",(IF(BD26="R.RESIDUAL
14","R. RESIDUAL"," ")))))</f>
        <v xml:space="preserve"> </v>
      </c>
      <c r="BL27" s="321" t="str">
        <f>IF(ISERROR(IF(V26="R.INHERENTE
19","R. INHERENTE",(IF(BD26="R.RESIDUAL
19","R. RESIDUAL"," ")))),"",(IF(V26="R.INHERENTE
19","R. INHERENTE",(IF(BD26="R.RESIDUAL
19","R. RESIDUAL"," ")))))</f>
        <v xml:space="preserve"> </v>
      </c>
      <c r="BM27" s="322" t="str">
        <f>IF(ISERROR(IF(V26="R.INHERENTE
24","R. INHERENTE",(IF(BD26="R.RESIDUAL
24","R. RESIDUAL"," ")))),"",(IF(V26="R.INHERENTE
24","R. INHERENTE",(IF(BD26="R.RESIDUAL
24","R. RESIDUAL"," ")))))</f>
        <v xml:space="preserve"> </v>
      </c>
      <c r="BN27" s="1274"/>
      <c r="BO27" s="1507"/>
      <c r="BP27" s="1563"/>
      <c r="BQ27" s="1563"/>
      <c r="BR27" s="1583"/>
      <c r="BS27" s="1583"/>
      <c r="BT27" s="1587"/>
      <c r="BU27" s="1496"/>
      <c r="BV27" s="1507"/>
      <c r="BW27" s="1563"/>
      <c r="BX27" s="1566"/>
      <c r="BY27" s="1274"/>
      <c r="BZ27" s="1569"/>
      <c r="CA27" s="1572"/>
      <c r="CB27" s="1575"/>
      <c r="CC27" s="1578"/>
      <c r="CD27" s="1617"/>
      <c r="CE27" s="1617"/>
      <c r="CF27" s="1617"/>
      <c r="CG27" s="1617"/>
      <c r="CH27" s="1617"/>
      <c r="CI27" s="1617"/>
      <c r="CJ27" s="1617"/>
      <c r="CK27" s="1617"/>
      <c r="CL27" s="1617"/>
      <c r="CM27" s="1617"/>
      <c r="CN27" s="1617"/>
      <c r="CO27" s="1617"/>
      <c r="CP27" s="1617"/>
      <c r="CQ27" s="1617"/>
      <c r="CR27" s="1617"/>
      <c r="CS27" s="1617"/>
      <c r="CT27" s="1620"/>
      <c r="CU27" s="1299"/>
      <c r="CV27" s="1569"/>
      <c r="CW27" s="1572"/>
      <c r="CX27" s="1575"/>
      <c r="CY27" s="1629"/>
      <c r="CZ27" s="1609"/>
      <c r="DA27" s="1610"/>
      <c r="DB27" s="1609"/>
      <c r="DC27" s="1610"/>
      <c r="DD27" s="1614"/>
      <c r="DE27" s="1614"/>
      <c r="DF27" s="1614"/>
      <c r="DG27" s="1614"/>
      <c r="DH27" s="1614"/>
      <c r="DI27" s="1614"/>
      <c r="DJ27" s="1614"/>
      <c r="DK27" s="1614"/>
      <c r="DL27" s="1614"/>
      <c r="DM27" s="1614"/>
      <c r="DN27" s="1614"/>
      <c r="DO27" s="1614"/>
      <c r="DP27" s="1614"/>
      <c r="DQ27" s="1614"/>
      <c r="DR27" s="1614"/>
      <c r="DS27" s="1614"/>
      <c r="DT27" s="1620"/>
      <c r="DU27" s="1274"/>
      <c r="DV27" s="1626"/>
      <c r="DW27" s="1623"/>
      <c r="DX27" s="1623"/>
      <c r="DY27" s="1623"/>
    </row>
    <row r="28" spans="2:129" s="368" customFormat="1" ht="48" customHeight="1">
      <c r="B28" s="1477"/>
      <c r="C28" s="1480"/>
      <c r="D28" s="1483"/>
      <c r="E28" s="1486"/>
      <c r="F28" s="1483"/>
      <c r="G28" s="1548"/>
      <c r="H28" s="1634"/>
      <c r="I28" s="307"/>
      <c r="J28" s="308" t="s">
        <v>994</v>
      </c>
      <c r="K28" s="309" t="s">
        <v>1026</v>
      </c>
      <c r="L28" s="310" t="s">
        <v>1005</v>
      </c>
      <c r="M28" s="1329"/>
      <c r="N28" s="1554"/>
      <c r="O28" s="1557"/>
      <c r="P28" s="1274"/>
      <c r="Q28" s="1560"/>
      <c r="R28" s="1531"/>
      <c r="S28" s="1534"/>
      <c r="T28" s="1537"/>
      <c r="U28" s="1540"/>
      <c r="V28" s="1542"/>
      <c r="W28" s="274"/>
      <c r="X28" s="311" t="s">
        <v>1027</v>
      </c>
      <c r="Y28" s="312" t="s">
        <v>969</v>
      </c>
      <c r="Z28" s="1545"/>
      <c r="AA28" s="1528">
        <v>25</v>
      </c>
      <c r="AB28" s="1529"/>
      <c r="AC28" s="1528"/>
      <c r="AD28" s="1529"/>
      <c r="AE28" s="1528"/>
      <c r="AF28" s="1529"/>
      <c r="AG28" s="1528"/>
      <c r="AH28" s="1529"/>
      <c r="AI28" s="1528">
        <v>15</v>
      </c>
      <c r="AJ28" s="1529"/>
      <c r="AK28" s="390">
        <f>AA28+AC28+AE28+AG28+AI28</f>
        <v>40</v>
      </c>
      <c r="AL28" s="391">
        <v>0.216</v>
      </c>
      <c r="AM28" s="1526"/>
      <c r="AN28" s="1601" t="s">
        <v>936</v>
      </c>
      <c r="AO28" s="1602"/>
      <c r="AP28" s="1599" t="s">
        <v>971</v>
      </c>
      <c r="AQ28" s="1600"/>
      <c r="AR28" s="1601" t="s">
        <v>936</v>
      </c>
      <c r="AS28" s="1602"/>
      <c r="AT28" s="256" t="s">
        <v>1028</v>
      </c>
      <c r="AU28" s="313" t="s">
        <v>172</v>
      </c>
      <c r="AV28" s="314" t="s">
        <v>1029</v>
      </c>
      <c r="AW28" s="315" t="s">
        <v>1024</v>
      </c>
      <c r="AX28" s="316" t="s">
        <v>1030</v>
      </c>
      <c r="AY28" s="379"/>
      <c r="AZ28" s="1594"/>
      <c r="BA28" s="1498"/>
      <c r="BB28" s="1597"/>
      <c r="BC28" s="1498"/>
      <c r="BD28" s="1501"/>
      <c r="BE28" s="1504"/>
      <c r="BF28" s="392"/>
      <c r="BG28" s="317"/>
      <c r="BH28" s="302">
        <v>0.60000000000000009</v>
      </c>
      <c r="BI28" s="318" t="str">
        <f>IF(ISERROR(IF(V26="R.INHERENTE
3","R. INHERENTE",(IF(BD26="R.RESIDUAL
3","R. RESIDUAL"," ")))),"",(IF(V26="R.INHERENTE
3","R. INHERENTE",(IF(BD26="R.RESIDUAL
3","R. RESIDUAL"," ")))))</f>
        <v xml:space="preserve"> </v>
      </c>
      <c r="BJ28" s="319" t="str">
        <f>IF(ISERROR(IF(V26="R.INHERENTE
8","R. INHERENTE",(IF(BD26="R.RESIDUAL
8","R. RESIDUAL"," ")))),"",(IF(V26="R.INHERENTE
8","R. INHERENTE",(IF(BD26="R.RESIDUAL
8","R. RESIDUAL"," ")))))</f>
        <v xml:space="preserve"> </v>
      </c>
      <c r="BK28" s="320" t="str">
        <f>IF(ISERROR(IF(V26="R.INHERENTE
13","R. INHERENTE",(IF(BD26="R.RESIDUAL
13","R. RESIDUAL"," ")))),"",(IF(V26="R.INHERENTE
13","R. INHERENTE",(IF(BD26="R.RESIDUAL
13","R. RESIDUAL"," ")))))</f>
        <v xml:space="preserve"> </v>
      </c>
      <c r="BL28" s="321" t="str">
        <f>IF(ISERROR(IF(V26="R.INHERENTE
18","R. INHERENTE",(IF(BD26="R.RESIDUAL
18","R. RESIDUAL"," ")))),"",(IF(V26="R.INHERENTE
18","R. INHERENTE",(IF(BD26="R.RESIDUAL
18","R. RESIDUAL"," ")))))</f>
        <v xml:space="preserve"> </v>
      </c>
      <c r="BM28" s="322" t="str">
        <f>IF(ISERROR(IF(V26="R.INHERENTE
23","R. INHERENTE",(IF(BD26="R.RESIDUAL
23","R. RESIDUAL"," ")))),"",(IF(V26="R.INHERENTE
23","R. INHERENTE",(IF(BD26="R.RESIDUAL
23","R. RESIDUAL"," ")))))</f>
        <v xml:space="preserve"> </v>
      </c>
      <c r="BN28" s="1274"/>
      <c r="BO28" s="1507"/>
      <c r="BP28" s="1563"/>
      <c r="BQ28" s="1563"/>
      <c r="BR28" s="1583"/>
      <c r="BS28" s="1583"/>
      <c r="BT28" s="1587"/>
      <c r="BU28" s="1496"/>
      <c r="BV28" s="1507"/>
      <c r="BW28" s="1563"/>
      <c r="BX28" s="1566"/>
      <c r="BY28" s="1274"/>
      <c r="BZ28" s="1569"/>
      <c r="CA28" s="1572"/>
      <c r="CB28" s="1575"/>
      <c r="CC28" s="1578"/>
      <c r="CD28" s="1617"/>
      <c r="CE28" s="1617"/>
      <c r="CF28" s="1617"/>
      <c r="CG28" s="1617"/>
      <c r="CH28" s="1617"/>
      <c r="CI28" s="1617"/>
      <c r="CJ28" s="1617"/>
      <c r="CK28" s="1617"/>
      <c r="CL28" s="1617"/>
      <c r="CM28" s="1617"/>
      <c r="CN28" s="1617"/>
      <c r="CO28" s="1617"/>
      <c r="CP28" s="1617"/>
      <c r="CQ28" s="1617"/>
      <c r="CR28" s="1617"/>
      <c r="CS28" s="1617"/>
      <c r="CT28" s="1620"/>
      <c r="CU28" s="1299"/>
      <c r="CV28" s="1569"/>
      <c r="CW28" s="1572"/>
      <c r="CX28" s="1575"/>
      <c r="CY28" s="1629"/>
      <c r="CZ28" s="1609"/>
      <c r="DA28" s="1610"/>
      <c r="DB28" s="1609"/>
      <c r="DC28" s="1610"/>
      <c r="DD28" s="1614"/>
      <c r="DE28" s="1614"/>
      <c r="DF28" s="1614"/>
      <c r="DG28" s="1614"/>
      <c r="DH28" s="1614"/>
      <c r="DI28" s="1614"/>
      <c r="DJ28" s="1614"/>
      <c r="DK28" s="1614"/>
      <c r="DL28" s="1614"/>
      <c r="DM28" s="1614"/>
      <c r="DN28" s="1614"/>
      <c r="DO28" s="1614"/>
      <c r="DP28" s="1614"/>
      <c r="DQ28" s="1614"/>
      <c r="DR28" s="1614"/>
      <c r="DS28" s="1614"/>
      <c r="DT28" s="1620"/>
      <c r="DU28" s="1274"/>
      <c r="DV28" s="1626"/>
      <c r="DW28" s="1623"/>
      <c r="DX28" s="1623"/>
      <c r="DY28" s="1623"/>
    </row>
    <row r="29" spans="2:129" s="368" customFormat="1" ht="48" customHeight="1">
      <c r="B29" s="1477"/>
      <c r="C29" s="1480"/>
      <c r="D29" s="1483"/>
      <c r="E29" s="1486"/>
      <c r="F29" s="1483"/>
      <c r="G29" s="1548"/>
      <c r="H29" s="1634"/>
      <c r="I29" s="348"/>
      <c r="J29" s="308" t="s">
        <v>1000</v>
      </c>
      <c r="K29" s="309" t="s">
        <v>1031</v>
      </c>
      <c r="L29" s="310"/>
      <c r="M29" s="1329"/>
      <c r="N29" s="1554"/>
      <c r="O29" s="1557"/>
      <c r="P29" s="1274"/>
      <c r="Q29" s="1560"/>
      <c r="R29" s="1531"/>
      <c r="S29" s="1534"/>
      <c r="T29" s="1537"/>
      <c r="U29" s="1540"/>
      <c r="V29" s="1542"/>
      <c r="W29" s="274"/>
      <c r="X29" s="324"/>
      <c r="Y29" s="312"/>
      <c r="Z29" s="1545"/>
      <c r="AA29" s="1528"/>
      <c r="AB29" s="1529"/>
      <c r="AC29" s="1528"/>
      <c r="AD29" s="1529"/>
      <c r="AE29" s="1528"/>
      <c r="AF29" s="1529"/>
      <c r="AG29" s="1528"/>
      <c r="AH29" s="1529"/>
      <c r="AI29" s="1528"/>
      <c r="AJ29" s="1529"/>
      <c r="AK29" s="390">
        <f>AA29+AC29+AE29+AG29+AI29</f>
        <v>0</v>
      </c>
      <c r="AL29" s="391"/>
      <c r="AM29" s="1526"/>
      <c r="AN29" s="1601"/>
      <c r="AO29" s="1602"/>
      <c r="AP29" s="1599"/>
      <c r="AQ29" s="1600"/>
      <c r="AR29" s="1601"/>
      <c r="AS29" s="1602"/>
      <c r="AT29" s="325"/>
      <c r="AU29" s="326"/>
      <c r="AV29" s="327"/>
      <c r="AW29" s="328"/>
      <c r="AX29" s="329"/>
      <c r="AY29" s="379"/>
      <c r="AZ29" s="1594"/>
      <c r="BA29" s="1498"/>
      <c r="BB29" s="1597"/>
      <c r="BC29" s="1498"/>
      <c r="BD29" s="1501"/>
      <c r="BE29" s="1504"/>
      <c r="BF29" s="392"/>
      <c r="BG29" s="317"/>
      <c r="BH29" s="302">
        <v>0.4</v>
      </c>
      <c r="BI29" s="318" t="str">
        <f>IF(ISERROR(IF(V26="R.INHERENTE
2","R. INHERENTE",(IF(BD26="R.RESIDUAL
2","R. RESIDUAL"," ")))),"",(IF(V26="R.INHERENTE
2","R. INHERENTE",(IF(BD26="R.RESIDUAL
2","R. RESIDUAL"," ")))))</f>
        <v xml:space="preserve"> </v>
      </c>
      <c r="BJ29" s="319" t="str">
        <f>IF(ISERROR(IF(V26="R.INHERENTE
7","R. INHERENTE",(IF(BD26="R.RESIDUAL
7","R. RESIDUAL"," ")))),"",(IF(V26="R.INHERENTE
7","R. INHERENTE",(IF(BD26="R.RESIDUAL
7","R. RESIDUAL"," ")))))</f>
        <v xml:space="preserve"> </v>
      </c>
      <c r="BK29" s="330" t="str">
        <f>IF(ISERROR(IF(V26="R.INHERENTE
12","R. INHERENTE",(IF(BD26="R.RESIDUAL
12","R. RESIDUAL"," ")))),"",(IF(V26="R.INHERENTE
12","R. INHERENTE",(IF(BD26="R.RESIDUAL
12","R. RESIDUAL"," ")))))</f>
        <v xml:space="preserve"> </v>
      </c>
      <c r="BL29" s="320" t="str">
        <f>IF(ISERROR(IF(V26="R.INHERENTE
17","R. INHERENTE",(IF(BD26="R.RESIDUAL
17","R. RESIDUAL"," ")))),"",(IF(V26="R.INHERENTE
17","R. INHERENTE",(IF(BD26="R.RESIDUAL
17","R. RESIDUAL"," ")))))</f>
        <v xml:space="preserve"> </v>
      </c>
      <c r="BM29" s="322" t="str">
        <f>IF(ISERROR(IF(V26="R.INHERENTE
22","R. INHERENTE",(IF(BD26="R.RESIDUAL
22","R. RESIDUAL"," ")))),"",(IF(V26="R.INHERENTE
22","R. INHERENTE",(IF(BD26="R.RESIDUAL
22","R. RESIDUAL"," ")))))</f>
        <v>R. RESIDUAL</v>
      </c>
      <c r="BN29" s="1274"/>
      <c r="BO29" s="1507"/>
      <c r="BP29" s="1563"/>
      <c r="BQ29" s="1563"/>
      <c r="BR29" s="1583"/>
      <c r="BS29" s="1583"/>
      <c r="BT29" s="1587"/>
      <c r="BU29" s="1496"/>
      <c r="BV29" s="1507"/>
      <c r="BW29" s="1563"/>
      <c r="BX29" s="1566"/>
      <c r="BY29" s="1274"/>
      <c r="BZ29" s="1569"/>
      <c r="CA29" s="1572"/>
      <c r="CB29" s="1575"/>
      <c r="CC29" s="1578"/>
      <c r="CD29" s="1617"/>
      <c r="CE29" s="1617"/>
      <c r="CF29" s="1617"/>
      <c r="CG29" s="1617"/>
      <c r="CH29" s="1617"/>
      <c r="CI29" s="1617"/>
      <c r="CJ29" s="1617"/>
      <c r="CK29" s="1617"/>
      <c r="CL29" s="1617"/>
      <c r="CM29" s="1617"/>
      <c r="CN29" s="1617"/>
      <c r="CO29" s="1617"/>
      <c r="CP29" s="1617"/>
      <c r="CQ29" s="1617"/>
      <c r="CR29" s="1617"/>
      <c r="CS29" s="1617"/>
      <c r="CT29" s="1620"/>
      <c r="CU29" s="1299"/>
      <c r="CV29" s="1569"/>
      <c r="CW29" s="1572"/>
      <c r="CX29" s="1575"/>
      <c r="CY29" s="1629"/>
      <c r="CZ29" s="1609"/>
      <c r="DA29" s="1610"/>
      <c r="DB29" s="1609"/>
      <c r="DC29" s="1610"/>
      <c r="DD29" s="1614"/>
      <c r="DE29" s="1614"/>
      <c r="DF29" s="1614"/>
      <c r="DG29" s="1614"/>
      <c r="DH29" s="1614"/>
      <c r="DI29" s="1614"/>
      <c r="DJ29" s="1614"/>
      <c r="DK29" s="1614"/>
      <c r="DL29" s="1614"/>
      <c r="DM29" s="1614"/>
      <c r="DN29" s="1614"/>
      <c r="DO29" s="1614"/>
      <c r="DP29" s="1614"/>
      <c r="DQ29" s="1614"/>
      <c r="DR29" s="1614"/>
      <c r="DS29" s="1614"/>
      <c r="DT29" s="1620"/>
      <c r="DU29" s="1274"/>
      <c r="DV29" s="1626"/>
      <c r="DW29" s="1623"/>
      <c r="DX29" s="1623"/>
      <c r="DY29" s="1623"/>
    </row>
    <row r="30" spans="2:129" s="368" customFormat="1" ht="48" customHeight="1" thickBot="1">
      <c r="B30" s="1478"/>
      <c r="C30" s="1481"/>
      <c r="D30" s="1484"/>
      <c r="E30" s="1487"/>
      <c r="F30" s="1484"/>
      <c r="G30" s="1549"/>
      <c r="H30" s="1635"/>
      <c r="I30" s="349"/>
      <c r="J30" s="332" t="s">
        <v>1001</v>
      </c>
      <c r="K30" s="333" t="s">
        <v>1032</v>
      </c>
      <c r="L30" s="334"/>
      <c r="M30" s="1330"/>
      <c r="N30" s="1555"/>
      <c r="O30" s="1558"/>
      <c r="P30" s="1274"/>
      <c r="Q30" s="1561"/>
      <c r="R30" s="1532"/>
      <c r="S30" s="1535"/>
      <c r="T30" s="1538"/>
      <c r="U30" s="1356"/>
      <c r="V30" s="1543"/>
      <c r="W30" s="274"/>
      <c r="X30" s="335"/>
      <c r="Y30" s="336"/>
      <c r="Z30" s="1546"/>
      <c r="AA30" s="1631"/>
      <c r="AB30" s="1632"/>
      <c r="AC30" s="1631"/>
      <c r="AD30" s="1632"/>
      <c r="AE30" s="1631"/>
      <c r="AF30" s="1632"/>
      <c r="AG30" s="1631"/>
      <c r="AH30" s="1632"/>
      <c r="AI30" s="1631"/>
      <c r="AJ30" s="1632"/>
      <c r="AK30" s="393">
        <f>AA30+AC30+AE30+AG30+AI30</f>
        <v>0</v>
      </c>
      <c r="AL30" s="394"/>
      <c r="AM30" s="1527"/>
      <c r="AN30" s="1605"/>
      <c r="AO30" s="1606"/>
      <c r="AP30" s="1603"/>
      <c r="AQ30" s="1604"/>
      <c r="AR30" s="1605"/>
      <c r="AS30" s="1606"/>
      <c r="AT30" s="337"/>
      <c r="AU30" s="338"/>
      <c r="AV30" s="339"/>
      <c r="AW30" s="340"/>
      <c r="AX30" s="341"/>
      <c r="AY30" s="379">
        <f>+(IF(AND($AZ38&gt;0,$AZ38&lt;=0.2),0.2,(IF(AND($AZ38&gt;0.2,$AZ38&lt;=0.4),0.4,(IF(AND($AZ38&gt;0.4,$AZ38&lt;=0.6),0.6,(IF(AND($AZ38&gt;0.6,$AZ38&lt;=0.8),0.8,(IF($AZ38&gt;0.8,1,""))))))))))</f>
        <v>0.4</v>
      </c>
      <c r="AZ30" s="1595"/>
      <c r="BA30" s="1499"/>
      <c r="BB30" s="1598"/>
      <c r="BC30" s="1499"/>
      <c r="BD30" s="1502"/>
      <c r="BE30" s="1505"/>
      <c r="BF30" s="392"/>
      <c r="BG30" s="317"/>
      <c r="BH30" s="342">
        <v>0.2</v>
      </c>
      <c r="BI30" s="343" t="str">
        <f>IF(ISERROR(IF(V26="R.INHERENTE
1","R. INHERENTE",(IF(BD26="R.RESIDUAL
1","R. RESIDUAL"," ")))),"",(IF(V26="R.INHERENTE
1","R. INHERENTE",(IF(BD26="R.RESIDUAL
1","R. RESIDUAL"," ")))))</f>
        <v xml:space="preserve"> </v>
      </c>
      <c r="BJ30" s="344" t="str">
        <f>IF(ISERROR(IF(V26="R.INHERENTE
6","R. INHERENTE",(IF(BD26="R.RESIDUAL
6","R. RESIDUAL"," ")))),"",(IF(V26="R.INHERENTE
6","R. INHERENTE",(IF(BD26="R.RESIDUAL
6","R. RESIDUAL"," ")))))</f>
        <v xml:space="preserve"> </v>
      </c>
      <c r="BK30" s="345" t="str">
        <f>IF(ISERROR(IF(V26="R.INHERENTE
11","R. INHERENTE",(IF(BD26="R.RESIDUAL
11","R. RESIDUAL"," ")))),"",(IF(V26="R.INHERENTE
11","R. INHERENTE",(IF(BD26="R.RESIDUAL
11","R. RESIDUAL"," ")))))</f>
        <v xml:space="preserve"> </v>
      </c>
      <c r="BL30" s="346" t="str">
        <f>IF(ISERROR(IF(V26="R.INHERENTE
16","R. INHERENTE",(IF(BD26="R.RESIDUAL
16","R. RESIDUAL"," ")))),"",(IF(V26="R.INHERENTE
16","R. INHERENTE",(IF(BD26="R.RESIDUAL
16","R. RESIDUAL"," ")))))</f>
        <v xml:space="preserve"> </v>
      </c>
      <c r="BM30" s="347" t="str">
        <f>IF(ISERROR(IF(V26="R.INHERENTE
21","R. INHERENTE",(IF(BD26="R.RESIDUAL
21","R. RESIDUAL"," ")))),"",(IF(V26="R.INHERENTE
21","R. INHERENTE",(IF(BD26="R.RESIDUAL
21","R. RESIDUAL"," ")))))</f>
        <v xml:space="preserve"> </v>
      </c>
      <c r="BN30" s="1274"/>
      <c r="BO30" s="1508"/>
      <c r="BP30" s="1564"/>
      <c r="BQ30" s="1564"/>
      <c r="BR30" s="1584"/>
      <c r="BS30" s="1584"/>
      <c r="BT30" s="1588"/>
      <c r="BU30" s="1496"/>
      <c r="BV30" s="1508"/>
      <c r="BW30" s="1564"/>
      <c r="BX30" s="1567"/>
      <c r="BY30" s="1274"/>
      <c r="BZ30" s="1570"/>
      <c r="CA30" s="1573"/>
      <c r="CB30" s="1576"/>
      <c r="CC30" s="1579"/>
      <c r="CD30" s="1618"/>
      <c r="CE30" s="1618"/>
      <c r="CF30" s="1618"/>
      <c r="CG30" s="1618"/>
      <c r="CH30" s="1618"/>
      <c r="CI30" s="1618"/>
      <c r="CJ30" s="1618"/>
      <c r="CK30" s="1618"/>
      <c r="CL30" s="1618"/>
      <c r="CM30" s="1618"/>
      <c r="CN30" s="1618"/>
      <c r="CO30" s="1618"/>
      <c r="CP30" s="1618"/>
      <c r="CQ30" s="1618"/>
      <c r="CR30" s="1618"/>
      <c r="CS30" s="1618"/>
      <c r="CT30" s="1621"/>
      <c r="CU30" s="1299"/>
      <c r="CV30" s="1570"/>
      <c r="CW30" s="1573"/>
      <c r="CX30" s="1576"/>
      <c r="CY30" s="1630"/>
      <c r="CZ30" s="1611"/>
      <c r="DA30" s="1612"/>
      <c r="DB30" s="1611"/>
      <c r="DC30" s="1612"/>
      <c r="DD30" s="1615"/>
      <c r="DE30" s="1615"/>
      <c r="DF30" s="1615"/>
      <c r="DG30" s="1615"/>
      <c r="DH30" s="1615"/>
      <c r="DI30" s="1615"/>
      <c r="DJ30" s="1615"/>
      <c r="DK30" s="1615"/>
      <c r="DL30" s="1615"/>
      <c r="DM30" s="1615"/>
      <c r="DN30" s="1615"/>
      <c r="DO30" s="1615"/>
      <c r="DP30" s="1615"/>
      <c r="DQ30" s="1615"/>
      <c r="DR30" s="1615"/>
      <c r="DS30" s="1615"/>
      <c r="DT30" s="1621"/>
      <c r="DU30" s="1274"/>
      <c r="DV30" s="1627"/>
      <c r="DW30" s="1624"/>
      <c r="DX30" s="1624"/>
      <c r="DY30" s="1624"/>
    </row>
    <row r="31" spans="2:129" ht="12.75" customHeight="1" thickBot="1">
      <c r="P31" s="1274"/>
      <c r="W31" s="274"/>
      <c r="AY31" s="379"/>
      <c r="BI31" s="396">
        <v>0.2</v>
      </c>
      <c r="BJ31" s="397">
        <v>0.4</v>
      </c>
      <c r="BK31" s="397">
        <v>0.60000000000000009</v>
      </c>
      <c r="BL31" s="397">
        <v>0.8</v>
      </c>
      <c r="BM31" s="397">
        <v>1</v>
      </c>
      <c r="BN31" s="1274"/>
      <c r="BU31" s="1496"/>
      <c r="BY31" s="1274"/>
      <c r="CU31" s="1299"/>
      <c r="DU31" s="1274"/>
    </row>
    <row r="32" spans="2:129" s="368" customFormat="1" ht="48" customHeight="1">
      <c r="B32" s="1476" t="s">
        <v>954</v>
      </c>
      <c r="C32" s="1479">
        <v>3</v>
      </c>
      <c r="D32" s="1482" t="s">
        <v>1033</v>
      </c>
      <c r="E32" s="1485" t="s">
        <v>1034</v>
      </c>
      <c r="F32" s="1482" t="s">
        <v>957</v>
      </c>
      <c r="G32" s="1547" t="s">
        <v>958</v>
      </c>
      <c r="H32" s="1550" t="s">
        <v>1035</v>
      </c>
      <c r="I32" s="291" t="s">
        <v>1036</v>
      </c>
      <c r="J32" s="292" t="s">
        <v>961</v>
      </c>
      <c r="K32" s="293" t="s">
        <v>1037</v>
      </c>
      <c r="L32" s="294" t="s">
        <v>963</v>
      </c>
      <c r="M32" s="1328" t="str">
        <f>IF(G32="","",(CONCATENATE("Posibilidad de afectación ",G32," ",H32," ",I32," ",I33," ",I34," ",I35," ",I36)))</f>
        <v xml:space="preserve">Posibilidad de afectación económica y reputacional por emisión de conceptos jurídicos ajustados a intereses propios o de un tercero,
 debido a conflictos de interes y falta de controles de legalidad.   </v>
      </c>
      <c r="N32" s="1553" t="s">
        <v>964</v>
      </c>
      <c r="O32" s="1556" t="s">
        <v>1038</v>
      </c>
      <c r="P32" s="1274"/>
      <c r="Q32" s="1559" t="s">
        <v>1039</v>
      </c>
      <c r="R32" s="1530">
        <f>IF(ISERROR(VLOOKUP($Q32,[3]Listas!$F$21:$G$25,2,FALSE)),"",(VLOOKUP($Q32,[3]Listas!$F$21:$G$25,2,FALSE)))</f>
        <v>0.4</v>
      </c>
      <c r="S32" s="1533" t="str">
        <f>IF(ISERROR(VLOOKUP($R32,[3]Listas!$F$4:$G$8,2,FALSE)),"",(VLOOKUP($R32,[3]Listas!$F$4:$G$8,2,FALSE)))</f>
        <v>BAJA
El evento puede ocurrir en algún momento.</v>
      </c>
      <c r="T32" s="1536" t="s">
        <v>967</v>
      </c>
      <c r="U32" s="1539">
        <f>IF(ISERROR(VLOOKUP($T32,[3]Listas!$F$30:$G$37,2,FALSE)),"",(VLOOKUP($T32,[3]Listas!$F$30:$G$37,2,FALSE)))</f>
        <v>1</v>
      </c>
      <c r="V32" s="1541" t="str">
        <f>IF(R32="","",(CONCATENATE("R.INHERENTE
",(IF(AND($R32=0.2,$U32=0.2),1,(IF(AND($R32=0.2,$U32=0.4),6,(IF(AND($R32=0.2,$U32=0.6),11,(IF(AND($R32=0.2,$U32=0.8),16,(IF(AND($R32=0.2,$U32=1),21,(IF(AND($R32=0.4,$U32=0.2),2,(IF(AND($R32=0.4,$U32=0.4),7,(IF(AND($R32=0.4,$U32=0.6),12,(IF(AND($R32=0.4,$U32=0.8),17,(IF(AND($R32=0.4,$U32=1),22,(IF(AND($R32=0.6,$U32=0.2),3,(IF(AND($R32=0.6,$U32=0.4),8,(IF(AND($R32=0.6,$U32=0.6),13,(IF(AND($R32=0.6,$U32=0.8),18,(IF(AND($R32=0.6,$U32=1),23,(IF(AND($R32=0.8,$U32=0.2),4,(IF(AND($R32=0.8,$U32=0.4),9,(IF(AND($R32=0.8,$U32=0.6),14,(IF(AND($R32=0.8,$U32=0.8),19,(IF(AND($R32=0.8,$U32=1),24,(IF(AND($R32=1,$U32=0.2),5,(IF(AND($R32=1,$U32=0.4),10,(IF(AND($R32=1,$U32=0.6),15,(IF(AND($R32=1,$U32=0.8),20,(IF(AND($R32=1,$U32=1),25,"")))))))))))))))))))))))))))))))))))))))))))))))))))))</f>
        <v>R.INHERENTE
22</v>
      </c>
      <c r="W32" s="274"/>
      <c r="X32" s="295" t="s">
        <v>1040</v>
      </c>
      <c r="Y32" s="296" t="s">
        <v>969</v>
      </c>
      <c r="Z32" s="1544" t="s">
        <v>970</v>
      </c>
      <c r="AA32" s="1523">
        <v>25</v>
      </c>
      <c r="AB32" s="1524"/>
      <c r="AC32" s="1523"/>
      <c r="AD32" s="1524"/>
      <c r="AE32" s="1523"/>
      <c r="AF32" s="1524"/>
      <c r="AG32" s="1523"/>
      <c r="AH32" s="1524"/>
      <c r="AI32" s="1523">
        <v>15</v>
      </c>
      <c r="AJ32" s="1524"/>
      <c r="AK32" s="388">
        <f>AA32+AC32+AE32+AG32+AI32</f>
        <v>40</v>
      </c>
      <c r="AL32" s="389">
        <v>0.24</v>
      </c>
      <c r="AM32" s="1525">
        <f>U32</f>
        <v>1</v>
      </c>
      <c r="AN32" s="1589" t="s">
        <v>936</v>
      </c>
      <c r="AO32" s="1590"/>
      <c r="AP32" s="1591" t="s">
        <v>971</v>
      </c>
      <c r="AQ32" s="1592"/>
      <c r="AR32" s="1589" t="s">
        <v>936</v>
      </c>
      <c r="AS32" s="1590"/>
      <c r="AT32" s="297" t="s">
        <v>1041</v>
      </c>
      <c r="AU32" s="298" t="s">
        <v>172</v>
      </c>
      <c r="AV32" s="299" t="s">
        <v>1042</v>
      </c>
      <c r="AW32" s="300" t="s">
        <v>1043</v>
      </c>
      <c r="AX32" s="301" t="s">
        <v>1044</v>
      </c>
      <c r="AY32" s="379"/>
      <c r="AZ32" s="1593">
        <f>+MIN(AL32:AL36)</f>
        <v>0.16800000000000001</v>
      </c>
      <c r="BA32" s="1497" t="str">
        <f>+(IF($AY24=0.2,"MUY BAJA",(IF($AY24=0.4,"BAJA",(IF($AY24=0.6,"MEDIA",(IF($AY24=0.8,"ALTA",(IF($AY24=1,"MUY ALTA",""))))))))))</f>
        <v>MUY BAJA</v>
      </c>
      <c r="BB32" s="1596">
        <f>+MIN(AM32:AM36)</f>
        <v>1</v>
      </c>
      <c r="BC32" s="1497" t="str">
        <f>+(IF($BF32=0.2,"MUY BAJA",(IF($BF32=0.4,"BAJA",(IF($BF32=0.6,"MEDIA",(IF($BF32=0.8,"ALTA",(IF($BF32=1,"MUY ALTA",""))))))))))</f>
        <v>MUY ALTA</v>
      </c>
      <c r="BD32" s="1500" t="str">
        <f>IF($AY24="","",(CONCATENATE("R.RESIDUAL
",(IF(AND($AY24=0.2,$BF32=0.2),1,(IF(AND($AY24=0.2,$BF32=0.4),6,(IF(AND($AY24=0.2,$BF32=0.6),11,(IF(AND($AY24=0.2,$BF32=0.8),16,(IF(AND($AY24=0.2,$BF32=1),21,(IF(AND($AY24=0.4,$BF32=0.2),2,(IF(AND($AY24=0.4,$BF32=0.4),7,(IF(AND($AY24=0.4,$BF32=0.6),12,(IF(AND($AY24=0.4,$BF32=0.8),17,(IF(AND($AY24=0.4,$BF32=1),22,(IF(AND($AY24=0.6,$BF32=0.2),3,(IF(AND($AY24=0.6,$BF32=0.4),8,(IF(AND($AY24=0.6,$BF32=0.6),13,(IF(AND($AY24=0.6,$BF32=0.8),18,(IF(AND($AY24=0.6,$BF32=1),23,(IF(AND($AY24=0.8,$BF32=0.2),4,(IF(AND($AY24=0.8,$BF32=0.4),9,(IF(AND($AY24=0.8,$BF32=0.6),14,(IF(AND($AY24=0.8,$BF32=0.8),19,(IF(AND($AY24=0.8,$BF32=1),24,(IF(AND($AY24=1,$BF32=0.2),5,(IF(AND($AY24=1,$BF32=0.4),10,(IF(AND($AY24=1,$BF32=0.6),15,(IF(AND($AY24=1,$BF32=0.8),20,(IF(AND($AY24=1,$BF32=1),25,"")))))))))))))))))))))))))))))))))))))))))))))))))))))</f>
        <v>R.RESIDUAL
21</v>
      </c>
      <c r="BE32" s="1503" t="s">
        <v>977</v>
      </c>
      <c r="BF32" s="379">
        <f>+(IF(AND($BB32&gt;0,$BB32&lt;=0.2),0.2,(IF(AND($BB32&gt;0.2,$BB32&lt;=0.4),0.4,(IF(AND($BB32&gt;0.4,$BB32&lt;=0.6),0.6,(IF(AND($BB32&gt;0.6,$BB32&lt;=0.8),0.8,(IF($BB32&gt;0.8,1,""))))))))))</f>
        <v>1</v>
      </c>
      <c r="BG32" s="275">
        <f>+VLOOKUP($BD32,[3]Listas!$G$114:$H$138,2,FALSE)</f>
        <v>21</v>
      </c>
      <c r="BH32" s="302">
        <v>1</v>
      </c>
      <c r="BI32" s="303" t="str">
        <f>IF(ISERROR(IF(V32="R.INHERENTE
5","R. INHERENTE",(IF(BD32="R.RESIDUAL
5","R. RESIDUAL"," ")))),"",(IF(V32="R.INHERENTE
5","R. INHERENTE",(IF(BD32="R.RESIDUAL
5","R. RESIDUAL"," ")))))</f>
        <v xml:space="preserve"> </v>
      </c>
      <c r="BJ32" s="304" t="str">
        <f>IF(ISERROR(IF(V32="R.INHERENTE
10","R. INHERENTE",(IF(BD32="R.RESIDUAL
10","R. RESIDUAL"," ")))),"",(IF(V32="R.INHERENTE
10","R. INHERENTE",(IF(BD32="R.RESIDUAL
10","R. RESIDUAL"," ")))))</f>
        <v xml:space="preserve"> </v>
      </c>
      <c r="BK32" s="305" t="str">
        <f>IF(ISERROR(IF(V32="R.INHERENTE
15","R. INHERENTE",(IF(BD32="R.RESIDUAL
15","R. RESIDUAL"," ")))),"",(IF(V32="R.INHERENTE
15","R. INHERENTE",(IF(BD32="R.RESIDUAL
15","R. RESIDUAL"," ")))))</f>
        <v xml:space="preserve"> </v>
      </c>
      <c r="BL32" s="305" t="str">
        <f>IF(ISERROR(IF(V32="R.INHERENTE
20","R. INHERENTE",(IF(BD32="R.RESIDUAL
20","R. RESIDUAL"," ")))),"",(IF(V32="R.INHERENTE
20","R. INHERENTE",(IF(BD32="R.RESIDUAL
20","R. RESIDUAL"," ")))))</f>
        <v xml:space="preserve"> </v>
      </c>
      <c r="BM32" s="306" t="str">
        <f>IF(ISERROR(IF(V32="R.INHERENTE
25","R. INHERENTE",(IF(BD32="R.RESIDUAL
25","R. RESIDUAL"," ")))),"",(IF(V32="R.INHERENTE
25","R. INHERENTE",(IF(BD32="R.RESIDUAL
25","R. RESIDUAL"," ")))))</f>
        <v xml:space="preserve"> </v>
      </c>
      <c r="BN32" s="1274"/>
      <c r="BO32" s="1506" t="s">
        <v>1045</v>
      </c>
      <c r="BP32" s="1562" t="s">
        <v>1046</v>
      </c>
      <c r="BQ32" s="1582">
        <v>44927</v>
      </c>
      <c r="BR32" s="1582">
        <v>45108</v>
      </c>
      <c r="BS32" s="1562" t="s">
        <v>172</v>
      </c>
      <c r="BT32" s="1586" t="s">
        <v>981</v>
      </c>
      <c r="BU32" s="1496"/>
      <c r="BV32" s="1642" t="s">
        <v>1047</v>
      </c>
      <c r="BW32" s="1636" t="s">
        <v>1048</v>
      </c>
      <c r="BX32" s="1639" t="s">
        <v>1049</v>
      </c>
      <c r="BY32" s="1274"/>
      <c r="BZ32" s="1568" t="s">
        <v>984</v>
      </c>
      <c r="CA32" s="1571"/>
      <c r="CB32" s="1574"/>
      <c r="CC32" s="1577"/>
      <c r="CD32" s="1616" t="s">
        <v>936</v>
      </c>
      <c r="CE32" s="1616"/>
      <c r="CF32" s="1616"/>
      <c r="CG32" s="1616"/>
      <c r="CH32" s="1616" t="s">
        <v>936</v>
      </c>
      <c r="CI32" s="1616"/>
      <c r="CJ32" s="1616"/>
      <c r="CK32" s="1616"/>
      <c r="CL32" s="1616" t="s">
        <v>937</v>
      </c>
      <c r="CM32" s="1616"/>
      <c r="CN32" s="1616"/>
      <c r="CO32" s="1616"/>
      <c r="CP32" s="1616" t="s">
        <v>936</v>
      </c>
      <c r="CQ32" s="1616"/>
      <c r="CR32" s="1616"/>
      <c r="CS32" s="1616"/>
      <c r="CT32" s="1619" t="s">
        <v>985</v>
      </c>
      <c r="CU32" s="1299"/>
      <c r="CV32" s="1568" t="s">
        <v>984</v>
      </c>
      <c r="CW32" s="1571"/>
      <c r="CX32" s="1574"/>
      <c r="CY32" s="1628"/>
      <c r="CZ32" s="1607" t="s">
        <v>937</v>
      </c>
      <c r="DA32" s="1608"/>
      <c r="DB32" s="1607"/>
      <c r="DC32" s="1608"/>
      <c r="DD32" s="1613" t="s">
        <v>936</v>
      </c>
      <c r="DE32" s="1613"/>
      <c r="DF32" s="1613"/>
      <c r="DG32" s="1613"/>
      <c r="DH32" s="1613" t="s">
        <v>936</v>
      </c>
      <c r="DI32" s="1613"/>
      <c r="DJ32" s="1613"/>
      <c r="DK32" s="1613"/>
      <c r="DL32" s="1613" t="s">
        <v>937</v>
      </c>
      <c r="DM32" s="1613"/>
      <c r="DN32" s="1613"/>
      <c r="DO32" s="1613"/>
      <c r="DP32" s="1613" t="s">
        <v>936</v>
      </c>
      <c r="DQ32" s="1613"/>
      <c r="DR32" s="1613"/>
      <c r="DS32" s="1613"/>
      <c r="DT32" s="1619" t="s">
        <v>986</v>
      </c>
      <c r="DU32" s="1274"/>
      <c r="DV32" s="1625">
        <v>45397</v>
      </c>
      <c r="DW32" s="1622" t="s">
        <v>1622</v>
      </c>
      <c r="DX32" s="1622" t="s">
        <v>1623</v>
      </c>
      <c r="DY32" s="1622" t="s">
        <v>1624</v>
      </c>
    </row>
    <row r="33" spans="2:129" s="368" customFormat="1" ht="48" customHeight="1">
      <c r="B33" s="1477"/>
      <c r="C33" s="1480"/>
      <c r="D33" s="1483"/>
      <c r="E33" s="1486"/>
      <c r="F33" s="1483"/>
      <c r="G33" s="1548"/>
      <c r="H33" s="1551"/>
      <c r="I33" s="307" t="s">
        <v>1050</v>
      </c>
      <c r="J33" s="308" t="s">
        <v>988</v>
      </c>
      <c r="K33" s="309" t="s">
        <v>1051</v>
      </c>
      <c r="L33" s="310" t="s">
        <v>963</v>
      </c>
      <c r="M33" s="1329"/>
      <c r="N33" s="1554"/>
      <c r="O33" s="1557"/>
      <c r="P33" s="1274"/>
      <c r="Q33" s="1560"/>
      <c r="R33" s="1531"/>
      <c r="S33" s="1534"/>
      <c r="T33" s="1537"/>
      <c r="U33" s="1540"/>
      <c r="V33" s="1542"/>
      <c r="W33" s="274"/>
      <c r="X33" s="311" t="s">
        <v>1052</v>
      </c>
      <c r="Y33" s="312" t="s">
        <v>969</v>
      </c>
      <c r="Z33" s="1545"/>
      <c r="AA33" s="1528"/>
      <c r="AB33" s="1529"/>
      <c r="AC33" s="1528">
        <v>15</v>
      </c>
      <c r="AD33" s="1529"/>
      <c r="AE33" s="1528"/>
      <c r="AF33" s="1529"/>
      <c r="AG33" s="1528"/>
      <c r="AH33" s="1529"/>
      <c r="AI33" s="1528">
        <v>15</v>
      </c>
      <c r="AJ33" s="1529"/>
      <c r="AK33" s="390">
        <f>AA33+AC33+AE33+AG33+AI33</f>
        <v>30</v>
      </c>
      <c r="AL33" s="391">
        <v>0.16800000000000001</v>
      </c>
      <c r="AM33" s="1526"/>
      <c r="AN33" s="1601" t="s">
        <v>936</v>
      </c>
      <c r="AO33" s="1602"/>
      <c r="AP33" s="1599" t="s">
        <v>971</v>
      </c>
      <c r="AQ33" s="1600"/>
      <c r="AR33" s="1601" t="s">
        <v>936</v>
      </c>
      <c r="AS33" s="1602"/>
      <c r="AT33" s="256" t="s">
        <v>1053</v>
      </c>
      <c r="AU33" s="313" t="s">
        <v>1054</v>
      </c>
      <c r="AV33" s="314" t="s">
        <v>1055</v>
      </c>
      <c r="AW33" s="315" t="s">
        <v>1043</v>
      </c>
      <c r="AX33" s="316" t="s">
        <v>1044</v>
      </c>
      <c r="AY33" s="379"/>
      <c r="AZ33" s="1594"/>
      <c r="BA33" s="1498"/>
      <c r="BB33" s="1597"/>
      <c r="BC33" s="1498"/>
      <c r="BD33" s="1501"/>
      <c r="BE33" s="1504"/>
      <c r="BF33" s="392"/>
      <c r="BG33" s="317"/>
      <c r="BH33" s="302">
        <v>0.8</v>
      </c>
      <c r="BI33" s="318" t="str">
        <f>IF(ISERROR(IF(V32="R.INHERENTE
4","R. INHERENTE",(IF(BD32="R.RESIDUAL
4","R. RESIDUAL"," ")))),"",(IF(V32="R.INHERENTE
4","R. INHERENTE",(IF(BD32="R.RESIDUAL
4","R. RESIDUAL"," ")))))</f>
        <v xml:space="preserve"> </v>
      </c>
      <c r="BJ33" s="319" t="str">
        <f>IF(ISERROR(IF(V32="R.INHERENTE
9","R. INHERENTE",(IF(BD32="R.RESIDUAL
9","R. RESIDUAL"," ")))),"",(IF(V32="R.INHERENTE
9","R. INHERENTE",(IF(BD32="R.RESIDUAL
9","R. RESIDUAL"," ")))))</f>
        <v xml:space="preserve"> </v>
      </c>
      <c r="BK33" s="320" t="str">
        <f>IF(ISERROR(IF(V32="R.INHERENTE
14","R. INHERENTE",(IF(BD32="R.RESIDUAL
14","R. RESIDUAL"," ")))),"",(IF(V32="R.INHERENTE
14","R. INHERENTE",(IF(BD32="R.RESIDUAL
14","R. RESIDUAL"," ")))))</f>
        <v xml:space="preserve"> </v>
      </c>
      <c r="BL33" s="321" t="str">
        <f>IF(ISERROR(IF(V32="R.INHERENTE
19","R. INHERENTE",(IF(BD32="R.RESIDUAL
19","R. RESIDUAL"," ")))),"",(IF(V32="R.INHERENTE
19","R. INHERENTE",(IF(BD32="R.RESIDUAL
19","R. RESIDUAL"," ")))))</f>
        <v xml:space="preserve"> </v>
      </c>
      <c r="BM33" s="322" t="str">
        <f>IF(ISERROR(IF(V32="R.INHERENTE
24","R. INHERENTE",(IF(BD32="R.RESIDUAL
24","R. RESIDUAL"," ")))),"",(IF(V32="R.INHERENTE
24","R. INHERENTE",(IF(BD32="R.RESIDUAL
24","R. RESIDUAL"," ")))))</f>
        <v xml:space="preserve"> </v>
      </c>
      <c r="BN33" s="1274"/>
      <c r="BO33" s="1645"/>
      <c r="BP33" s="1583"/>
      <c r="BQ33" s="1583"/>
      <c r="BR33" s="1583"/>
      <c r="BS33" s="1583"/>
      <c r="BT33" s="1587"/>
      <c r="BU33" s="1496"/>
      <c r="BV33" s="1643"/>
      <c r="BW33" s="1637"/>
      <c r="BX33" s="1640"/>
      <c r="BY33" s="1274"/>
      <c r="BZ33" s="1569"/>
      <c r="CA33" s="1572"/>
      <c r="CB33" s="1575"/>
      <c r="CC33" s="1578"/>
      <c r="CD33" s="1617"/>
      <c r="CE33" s="1617"/>
      <c r="CF33" s="1617"/>
      <c r="CG33" s="1617"/>
      <c r="CH33" s="1617"/>
      <c r="CI33" s="1617"/>
      <c r="CJ33" s="1617"/>
      <c r="CK33" s="1617"/>
      <c r="CL33" s="1617"/>
      <c r="CM33" s="1617"/>
      <c r="CN33" s="1617"/>
      <c r="CO33" s="1617"/>
      <c r="CP33" s="1617"/>
      <c r="CQ33" s="1617"/>
      <c r="CR33" s="1617"/>
      <c r="CS33" s="1617"/>
      <c r="CT33" s="1620"/>
      <c r="CU33" s="1299"/>
      <c r="CV33" s="1569"/>
      <c r="CW33" s="1572"/>
      <c r="CX33" s="1575"/>
      <c r="CY33" s="1629"/>
      <c r="CZ33" s="1609"/>
      <c r="DA33" s="1610"/>
      <c r="DB33" s="1609"/>
      <c r="DC33" s="1610"/>
      <c r="DD33" s="1614"/>
      <c r="DE33" s="1614"/>
      <c r="DF33" s="1614"/>
      <c r="DG33" s="1614"/>
      <c r="DH33" s="1614"/>
      <c r="DI33" s="1614"/>
      <c r="DJ33" s="1614"/>
      <c r="DK33" s="1614"/>
      <c r="DL33" s="1614"/>
      <c r="DM33" s="1614"/>
      <c r="DN33" s="1614"/>
      <c r="DO33" s="1614"/>
      <c r="DP33" s="1614"/>
      <c r="DQ33" s="1614"/>
      <c r="DR33" s="1614"/>
      <c r="DS33" s="1614"/>
      <c r="DT33" s="1620"/>
      <c r="DU33" s="1274"/>
      <c r="DV33" s="1626"/>
      <c r="DW33" s="1623"/>
      <c r="DX33" s="1623"/>
      <c r="DY33" s="1623"/>
    </row>
    <row r="34" spans="2:129" s="368" customFormat="1" ht="48" customHeight="1">
      <c r="B34" s="1477"/>
      <c r="C34" s="1480"/>
      <c r="D34" s="1483"/>
      <c r="E34" s="1486"/>
      <c r="F34" s="1483"/>
      <c r="G34" s="1548"/>
      <c r="H34" s="1551"/>
      <c r="I34" s="307"/>
      <c r="J34" s="308" t="s">
        <v>994</v>
      </c>
      <c r="K34" s="348"/>
      <c r="L34" s="310"/>
      <c r="M34" s="1329"/>
      <c r="N34" s="1554"/>
      <c r="O34" s="1557"/>
      <c r="P34" s="1274"/>
      <c r="Q34" s="1560"/>
      <c r="R34" s="1531"/>
      <c r="S34" s="1534"/>
      <c r="T34" s="1537"/>
      <c r="U34" s="1540"/>
      <c r="V34" s="1542"/>
      <c r="W34" s="274"/>
      <c r="X34" s="311"/>
      <c r="Y34" s="312"/>
      <c r="Z34" s="1545"/>
      <c r="AA34" s="1528"/>
      <c r="AB34" s="1529"/>
      <c r="AC34" s="1528"/>
      <c r="AD34" s="1529"/>
      <c r="AE34" s="1528"/>
      <c r="AF34" s="1529"/>
      <c r="AG34" s="1528"/>
      <c r="AH34" s="1529"/>
      <c r="AI34" s="1528"/>
      <c r="AJ34" s="1529"/>
      <c r="AK34" s="390">
        <f>AA34+AC34+AE34+AG34+AI34</f>
        <v>0</v>
      </c>
      <c r="AL34" s="391"/>
      <c r="AM34" s="1526"/>
      <c r="AN34" s="1601"/>
      <c r="AO34" s="1602"/>
      <c r="AP34" s="1599"/>
      <c r="AQ34" s="1600"/>
      <c r="AR34" s="1601"/>
      <c r="AS34" s="1602"/>
      <c r="AT34" s="256"/>
      <c r="AU34" s="313"/>
      <c r="AV34" s="314"/>
      <c r="AW34" s="315"/>
      <c r="AX34" s="316"/>
      <c r="AY34" s="379"/>
      <c r="AZ34" s="1594"/>
      <c r="BA34" s="1498"/>
      <c r="BB34" s="1597"/>
      <c r="BC34" s="1498"/>
      <c r="BD34" s="1501"/>
      <c r="BE34" s="1504"/>
      <c r="BF34" s="392"/>
      <c r="BG34" s="317"/>
      <c r="BH34" s="302">
        <v>0.60000000000000009</v>
      </c>
      <c r="BI34" s="318" t="str">
        <f>IF(ISERROR(IF(V32="R.INHERENTE
3","R. INHERENTE",(IF(BD32="R.RESIDUAL
3","R. RESIDUAL"," ")))),"",(IF(V32="R.INHERENTE
3","R. INHERENTE",(IF(BD32="R.RESIDUAL
3","R. RESIDUAL"," ")))))</f>
        <v xml:space="preserve"> </v>
      </c>
      <c r="BJ34" s="319" t="str">
        <f>IF(ISERROR(IF(V32="R.INHERENTE
8","R. INHERENTE",(IF(BD32="R.RESIDUAL
8","R. RESIDUAL"," ")))),"",(IF(V32="R.INHERENTE
8","R. INHERENTE",(IF(BD32="R.RESIDUAL
8","R. RESIDUAL"," ")))))</f>
        <v xml:space="preserve"> </v>
      </c>
      <c r="BK34" s="320" t="str">
        <f>IF(ISERROR(IF(V32="R.INHERENTE
13","R. INHERENTE",(IF(BD32="R.RESIDUAL
13","R. RESIDUAL"," ")))),"",(IF(V32="R.INHERENTE
13","R. INHERENTE",(IF(BD32="R.RESIDUAL
13","R. RESIDUAL"," ")))))</f>
        <v xml:space="preserve"> </v>
      </c>
      <c r="BL34" s="321" t="str">
        <f>IF(ISERROR(IF(V32="R.INHERENTE
18","R. INHERENTE",(IF(BD32="R.RESIDUAL
18","R. RESIDUAL"," ")))),"",(IF(V32="R.INHERENTE
18","R. INHERENTE",(IF(BD32="R.RESIDUAL
18","R. RESIDUAL"," ")))))</f>
        <v xml:space="preserve"> </v>
      </c>
      <c r="BM34" s="322" t="str">
        <f>IF(ISERROR(IF(V32="R.INHERENTE
23","R. INHERENTE",(IF(BD32="R.RESIDUAL
23","R. RESIDUAL"," ")))),"",(IF(V32="R.INHERENTE
23","R. INHERENTE",(IF(BD32="R.RESIDUAL
23","R. RESIDUAL"," ")))))</f>
        <v xml:space="preserve"> </v>
      </c>
      <c r="BN34" s="1274"/>
      <c r="BO34" s="1645"/>
      <c r="BP34" s="1583"/>
      <c r="BQ34" s="1583"/>
      <c r="BR34" s="1583"/>
      <c r="BS34" s="1583"/>
      <c r="BT34" s="1587"/>
      <c r="BU34" s="1496"/>
      <c r="BV34" s="1643"/>
      <c r="BW34" s="1637"/>
      <c r="BX34" s="1640"/>
      <c r="BY34" s="1274"/>
      <c r="BZ34" s="1569"/>
      <c r="CA34" s="1572"/>
      <c r="CB34" s="1575"/>
      <c r="CC34" s="1578"/>
      <c r="CD34" s="1617"/>
      <c r="CE34" s="1617"/>
      <c r="CF34" s="1617"/>
      <c r="CG34" s="1617"/>
      <c r="CH34" s="1617"/>
      <c r="CI34" s="1617"/>
      <c r="CJ34" s="1617"/>
      <c r="CK34" s="1617"/>
      <c r="CL34" s="1617"/>
      <c r="CM34" s="1617"/>
      <c r="CN34" s="1617"/>
      <c r="CO34" s="1617"/>
      <c r="CP34" s="1617"/>
      <c r="CQ34" s="1617"/>
      <c r="CR34" s="1617"/>
      <c r="CS34" s="1617"/>
      <c r="CT34" s="1620"/>
      <c r="CU34" s="1299"/>
      <c r="CV34" s="1569"/>
      <c r="CW34" s="1572"/>
      <c r="CX34" s="1575"/>
      <c r="CY34" s="1629"/>
      <c r="CZ34" s="1609"/>
      <c r="DA34" s="1610"/>
      <c r="DB34" s="1609"/>
      <c r="DC34" s="1610"/>
      <c r="DD34" s="1614"/>
      <c r="DE34" s="1614"/>
      <c r="DF34" s="1614"/>
      <c r="DG34" s="1614"/>
      <c r="DH34" s="1614"/>
      <c r="DI34" s="1614"/>
      <c r="DJ34" s="1614"/>
      <c r="DK34" s="1614"/>
      <c r="DL34" s="1614"/>
      <c r="DM34" s="1614"/>
      <c r="DN34" s="1614"/>
      <c r="DO34" s="1614"/>
      <c r="DP34" s="1614"/>
      <c r="DQ34" s="1614"/>
      <c r="DR34" s="1614"/>
      <c r="DS34" s="1614"/>
      <c r="DT34" s="1620"/>
      <c r="DU34" s="1274"/>
      <c r="DV34" s="1626"/>
      <c r="DW34" s="1623"/>
      <c r="DX34" s="1623"/>
      <c r="DY34" s="1623"/>
    </row>
    <row r="35" spans="2:129" s="368" customFormat="1" ht="48" customHeight="1">
      <c r="B35" s="1477"/>
      <c r="C35" s="1480"/>
      <c r="D35" s="1483"/>
      <c r="E35" s="1486"/>
      <c r="F35" s="1483"/>
      <c r="G35" s="1548"/>
      <c r="H35" s="1551"/>
      <c r="I35" s="307"/>
      <c r="J35" s="308" t="s">
        <v>1000</v>
      </c>
      <c r="K35" s="348"/>
      <c r="L35" s="310"/>
      <c r="M35" s="1329"/>
      <c r="N35" s="1554"/>
      <c r="O35" s="1557"/>
      <c r="P35" s="1274"/>
      <c r="Q35" s="1560"/>
      <c r="R35" s="1531"/>
      <c r="S35" s="1534"/>
      <c r="T35" s="1537"/>
      <c r="U35" s="1540"/>
      <c r="V35" s="1542"/>
      <c r="W35" s="274"/>
      <c r="X35" s="324"/>
      <c r="Y35" s="312"/>
      <c r="Z35" s="1545"/>
      <c r="AA35" s="1528"/>
      <c r="AB35" s="1529"/>
      <c r="AC35" s="1528"/>
      <c r="AD35" s="1529"/>
      <c r="AE35" s="1528"/>
      <c r="AF35" s="1529"/>
      <c r="AG35" s="1528"/>
      <c r="AH35" s="1529"/>
      <c r="AI35" s="1528"/>
      <c r="AJ35" s="1529"/>
      <c r="AK35" s="390">
        <f>AA35+AC35+AE35+AG35+AI35</f>
        <v>0</v>
      </c>
      <c r="AL35" s="391"/>
      <c r="AM35" s="1526"/>
      <c r="AN35" s="1601"/>
      <c r="AO35" s="1602"/>
      <c r="AP35" s="1599"/>
      <c r="AQ35" s="1600"/>
      <c r="AR35" s="1601"/>
      <c r="AS35" s="1602"/>
      <c r="AT35" s="325"/>
      <c r="AU35" s="326"/>
      <c r="AV35" s="327"/>
      <c r="AW35" s="328"/>
      <c r="AX35" s="329"/>
      <c r="AY35" s="379"/>
      <c r="AZ35" s="1594"/>
      <c r="BA35" s="1498"/>
      <c r="BB35" s="1597"/>
      <c r="BC35" s="1498"/>
      <c r="BD35" s="1501"/>
      <c r="BE35" s="1504"/>
      <c r="BF35" s="392"/>
      <c r="BG35" s="317"/>
      <c r="BH35" s="302">
        <v>0.4</v>
      </c>
      <c r="BI35" s="318" t="str">
        <f>IF(ISERROR(IF(V32="R.INHERENTE
2","R. INHERENTE",(IF(BD32="R.RESIDUAL
2","R. RESIDUAL"," ")))),"",(IF(V32="R.INHERENTE
2","R. INHERENTE",(IF(BD32="R.RESIDUAL
2","R. RESIDUAL"," ")))))</f>
        <v xml:space="preserve"> </v>
      </c>
      <c r="BJ35" s="319" t="str">
        <f>IF(ISERROR(IF(V32="R.INHERENTE
7","R. INHERENTE",(IF(BD32="R.RESIDUAL
7","R. RESIDUAL"," ")))),"",(IF(V32="R.INHERENTE
7","R. INHERENTE",(IF(BD32="R.RESIDUAL
7","R. RESIDUAL"," ")))))</f>
        <v xml:space="preserve"> </v>
      </c>
      <c r="BK35" s="330" t="str">
        <f>IF(ISERROR(IF(V32="R.INHERENTE
12","R. INHERENTE",(IF(BD32="R.RESIDUAL
12","R. RESIDUAL"," ")))),"",(IF(V32="R.INHERENTE
12","R. INHERENTE",(IF(BD32="R.RESIDUAL
12","R. RESIDUAL"," ")))))</f>
        <v xml:space="preserve"> </v>
      </c>
      <c r="BL35" s="320" t="str">
        <f>IF(ISERROR(IF(V32="R.INHERENTE
17","R. INHERENTE",(IF(BD32="R.RESIDUAL
17","R. RESIDUAL"," ")))),"",(IF(V32="R.INHERENTE
17","R. INHERENTE",(IF(BD32="R.RESIDUAL
17","R. RESIDUAL"," ")))))</f>
        <v xml:space="preserve"> </v>
      </c>
      <c r="BM35" s="322" t="str">
        <f>IF(ISERROR(IF(V32="R.INHERENTE
22","R. INHERENTE",(IF(BD32="R.RESIDUAL
22","R. RESIDUAL"," ")))),"",(IF(V32="R.INHERENTE
22","R. INHERENTE",(IF(BD32="R.RESIDUAL
22","R. RESIDUAL"," ")))))</f>
        <v>R. INHERENTE</v>
      </c>
      <c r="BN35" s="1274"/>
      <c r="BO35" s="1645"/>
      <c r="BP35" s="1583"/>
      <c r="BQ35" s="1583"/>
      <c r="BR35" s="1583"/>
      <c r="BS35" s="1583"/>
      <c r="BT35" s="1587"/>
      <c r="BU35" s="1496"/>
      <c r="BV35" s="1643"/>
      <c r="BW35" s="1637"/>
      <c r="BX35" s="1640"/>
      <c r="BY35" s="1274"/>
      <c r="BZ35" s="1569"/>
      <c r="CA35" s="1572"/>
      <c r="CB35" s="1575"/>
      <c r="CC35" s="1578"/>
      <c r="CD35" s="1617"/>
      <c r="CE35" s="1617"/>
      <c r="CF35" s="1617"/>
      <c r="CG35" s="1617"/>
      <c r="CH35" s="1617"/>
      <c r="CI35" s="1617"/>
      <c r="CJ35" s="1617"/>
      <c r="CK35" s="1617"/>
      <c r="CL35" s="1617"/>
      <c r="CM35" s="1617"/>
      <c r="CN35" s="1617"/>
      <c r="CO35" s="1617"/>
      <c r="CP35" s="1617"/>
      <c r="CQ35" s="1617"/>
      <c r="CR35" s="1617"/>
      <c r="CS35" s="1617"/>
      <c r="CT35" s="1620"/>
      <c r="CU35" s="1299"/>
      <c r="CV35" s="1569"/>
      <c r="CW35" s="1572"/>
      <c r="CX35" s="1575"/>
      <c r="CY35" s="1629"/>
      <c r="CZ35" s="1609"/>
      <c r="DA35" s="1610"/>
      <c r="DB35" s="1609"/>
      <c r="DC35" s="1610"/>
      <c r="DD35" s="1614"/>
      <c r="DE35" s="1614"/>
      <c r="DF35" s="1614"/>
      <c r="DG35" s="1614"/>
      <c r="DH35" s="1614"/>
      <c r="DI35" s="1614"/>
      <c r="DJ35" s="1614"/>
      <c r="DK35" s="1614"/>
      <c r="DL35" s="1614"/>
      <c r="DM35" s="1614"/>
      <c r="DN35" s="1614"/>
      <c r="DO35" s="1614"/>
      <c r="DP35" s="1614"/>
      <c r="DQ35" s="1614"/>
      <c r="DR35" s="1614"/>
      <c r="DS35" s="1614"/>
      <c r="DT35" s="1620"/>
      <c r="DU35" s="1274"/>
      <c r="DV35" s="1626"/>
      <c r="DW35" s="1623"/>
      <c r="DX35" s="1623"/>
      <c r="DY35" s="1623"/>
    </row>
    <row r="36" spans="2:129" s="368" customFormat="1" ht="48" customHeight="1" thickBot="1">
      <c r="B36" s="1478"/>
      <c r="C36" s="1481"/>
      <c r="D36" s="1484"/>
      <c r="E36" s="1487"/>
      <c r="F36" s="1484"/>
      <c r="G36" s="1549"/>
      <c r="H36" s="1552"/>
      <c r="I36" s="331"/>
      <c r="J36" s="332" t="s">
        <v>1001</v>
      </c>
      <c r="K36" s="349"/>
      <c r="L36" s="334"/>
      <c r="M36" s="1330"/>
      <c r="N36" s="1555"/>
      <c r="O36" s="1558"/>
      <c r="P36" s="1274"/>
      <c r="Q36" s="1561"/>
      <c r="R36" s="1532"/>
      <c r="S36" s="1535"/>
      <c r="T36" s="1538"/>
      <c r="U36" s="1356"/>
      <c r="V36" s="1543"/>
      <c r="W36" s="274"/>
      <c r="X36" s="335"/>
      <c r="Y36" s="336"/>
      <c r="Z36" s="1546"/>
      <c r="AA36" s="1631"/>
      <c r="AB36" s="1632"/>
      <c r="AC36" s="1631"/>
      <c r="AD36" s="1632"/>
      <c r="AE36" s="1631"/>
      <c r="AF36" s="1632"/>
      <c r="AG36" s="1631"/>
      <c r="AH36" s="1632"/>
      <c r="AI36" s="1631"/>
      <c r="AJ36" s="1632"/>
      <c r="AK36" s="393">
        <f>AA36+AC36+AE36+AG36+AI36</f>
        <v>0</v>
      </c>
      <c r="AL36" s="394"/>
      <c r="AM36" s="1527"/>
      <c r="AN36" s="1605"/>
      <c r="AO36" s="1606"/>
      <c r="AP36" s="1603"/>
      <c r="AQ36" s="1604"/>
      <c r="AR36" s="1605"/>
      <c r="AS36" s="1606"/>
      <c r="AT36" s="337"/>
      <c r="AU36" s="338"/>
      <c r="AV36" s="339"/>
      <c r="AW36" s="340"/>
      <c r="AX36" s="341"/>
      <c r="AY36" s="379">
        <f>+(IF(AND($AZ44&gt;0,$AZ44&lt;=0.2),0.2,(IF(AND($AZ44&gt;0.2,$AZ44&lt;=0.4),0.4,(IF(AND($AZ44&gt;0.4,$AZ44&lt;=0.6),0.6,(IF(AND($AZ44&gt;0.6,$AZ44&lt;=0.8),0.8,(IF($AZ44&gt;0.8,1,""))))))))))</f>
        <v>0.4</v>
      </c>
      <c r="AZ36" s="1595"/>
      <c r="BA36" s="1499"/>
      <c r="BB36" s="1598"/>
      <c r="BC36" s="1499"/>
      <c r="BD36" s="1502"/>
      <c r="BE36" s="1505"/>
      <c r="BF36" s="392"/>
      <c r="BG36" s="317"/>
      <c r="BH36" s="342">
        <v>0.2</v>
      </c>
      <c r="BI36" s="343" t="str">
        <f>IF(ISERROR(IF(V32="R.INHERENTE
1","R. INHERENTE",(IF(BD32="R.RESIDUAL
1","R. RESIDUAL"," ")))),"",(IF(V32="R.INHERENTE
1","R. INHERENTE",(IF(BD32="R.RESIDUAL
1","R. RESIDUAL"," ")))))</f>
        <v xml:space="preserve"> </v>
      </c>
      <c r="BJ36" s="344" t="str">
        <f>IF(ISERROR(IF(V32="R.INHERENTE
6","R. INHERENTE",(IF(BD32="R.RESIDUAL
6","R. RESIDUAL"," ")))),"",(IF(V32="R.INHERENTE
6","R. INHERENTE",(IF(BD32="R.RESIDUAL
6","R. RESIDUAL"," ")))))</f>
        <v xml:space="preserve"> </v>
      </c>
      <c r="BK36" s="345" t="str">
        <f>IF(ISERROR(IF(V32="R.INHERENTE
11","R. INHERENTE",(IF(BD32="R.RESIDUAL
11","R. RESIDUAL"," ")))),"",(IF(V32="R.INHERENTE
11","R. INHERENTE",(IF(BD32="R.RESIDUAL
11","R. RESIDUAL"," ")))))</f>
        <v xml:space="preserve"> </v>
      </c>
      <c r="BL36" s="346" t="str">
        <f>IF(ISERROR(IF(V32="R.INHERENTE
16","R. INHERENTE",(IF(BD32="R.RESIDUAL
16","R. RESIDUAL"," ")))),"",(IF(V32="R.INHERENTE
16","R. INHERENTE",(IF(BD32="R.RESIDUAL
16","R. RESIDUAL"," ")))))</f>
        <v xml:space="preserve"> </v>
      </c>
      <c r="BM36" s="347" t="str">
        <f>IF(ISERROR(IF(V32="R.INHERENTE
21","R. INHERENTE",(IF(BD32="R.RESIDUAL
21","R. RESIDUAL"," ")))),"",(IF(V32="R.INHERENTE
21","R. INHERENTE",(IF(BD32="R.RESIDUAL
21","R. RESIDUAL"," ")))))</f>
        <v>R. RESIDUAL</v>
      </c>
      <c r="BN36" s="1274"/>
      <c r="BO36" s="1646"/>
      <c r="BP36" s="1584"/>
      <c r="BQ36" s="1584"/>
      <c r="BR36" s="1584"/>
      <c r="BS36" s="1584"/>
      <c r="BT36" s="1588"/>
      <c r="BU36" s="1496"/>
      <c r="BV36" s="1644"/>
      <c r="BW36" s="1638"/>
      <c r="BX36" s="1641"/>
      <c r="BY36" s="1274"/>
      <c r="BZ36" s="1570"/>
      <c r="CA36" s="1573"/>
      <c r="CB36" s="1576"/>
      <c r="CC36" s="1579"/>
      <c r="CD36" s="1618"/>
      <c r="CE36" s="1618"/>
      <c r="CF36" s="1618"/>
      <c r="CG36" s="1618"/>
      <c r="CH36" s="1618"/>
      <c r="CI36" s="1618"/>
      <c r="CJ36" s="1618"/>
      <c r="CK36" s="1618"/>
      <c r="CL36" s="1618"/>
      <c r="CM36" s="1618"/>
      <c r="CN36" s="1618"/>
      <c r="CO36" s="1618"/>
      <c r="CP36" s="1618"/>
      <c r="CQ36" s="1618"/>
      <c r="CR36" s="1618"/>
      <c r="CS36" s="1618"/>
      <c r="CT36" s="1621"/>
      <c r="CU36" s="1299"/>
      <c r="CV36" s="1570"/>
      <c r="CW36" s="1573"/>
      <c r="CX36" s="1576"/>
      <c r="CY36" s="1630"/>
      <c r="CZ36" s="1611"/>
      <c r="DA36" s="1612"/>
      <c r="DB36" s="1611"/>
      <c r="DC36" s="1612"/>
      <c r="DD36" s="1615"/>
      <c r="DE36" s="1615"/>
      <c r="DF36" s="1615"/>
      <c r="DG36" s="1615"/>
      <c r="DH36" s="1615"/>
      <c r="DI36" s="1615"/>
      <c r="DJ36" s="1615"/>
      <c r="DK36" s="1615"/>
      <c r="DL36" s="1615"/>
      <c r="DM36" s="1615"/>
      <c r="DN36" s="1615"/>
      <c r="DO36" s="1615"/>
      <c r="DP36" s="1615"/>
      <c r="DQ36" s="1615"/>
      <c r="DR36" s="1615"/>
      <c r="DS36" s="1615"/>
      <c r="DT36" s="1621"/>
      <c r="DU36" s="1274"/>
      <c r="DV36" s="1627"/>
      <c r="DW36" s="1624"/>
      <c r="DX36" s="1624"/>
      <c r="DY36" s="1624"/>
    </row>
    <row r="37" spans="2:129" ht="12.75" customHeight="1" thickBot="1">
      <c r="P37" s="1274"/>
      <c r="W37" s="274"/>
      <c r="AY37" s="379"/>
      <c r="BI37" s="396">
        <v>0.2</v>
      </c>
      <c r="BJ37" s="397">
        <v>0.4</v>
      </c>
      <c r="BK37" s="397">
        <v>0.60000000000000009</v>
      </c>
      <c r="BL37" s="397">
        <v>0.8</v>
      </c>
      <c r="BM37" s="397">
        <v>1</v>
      </c>
      <c r="BN37" s="1274"/>
      <c r="BU37" s="1496"/>
      <c r="BY37" s="1274"/>
      <c r="CU37" s="1299"/>
      <c r="DU37" s="1274"/>
    </row>
    <row r="38" spans="2:129" s="368" customFormat="1" ht="48" customHeight="1">
      <c r="B38" s="1476" t="s">
        <v>954</v>
      </c>
      <c r="C38" s="1479">
        <v>4</v>
      </c>
      <c r="D38" s="1482" t="s">
        <v>1056</v>
      </c>
      <c r="E38" s="1485" t="s">
        <v>1057</v>
      </c>
      <c r="F38" s="1482" t="s">
        <v>957</v>
      </c>
      <c r="G38" s="1547" t="s">
        <v>1058</v>
      </c>
      <c r="H38" s="1550" t="s">
        <v>1059</v>
      </c>
      <c r="I38" s="291" t="s">
        <v>1060</v>
      </c>
      <c r="J38" s="292" t="s">
        <v>961</v>
      </c>
      <c r="K38" s="293" t="s">
        <v>1061</v>
      </c>
      <c r="L38" s="294" t="s">
        <v>1062</v>
      </c>
      <c r="M38" s="1328" t="str">
        <f>IF(G38="","",(CONCATENATE("Posibilidad de afectación ",G38," ",H38," ",I38," ",I39," ",I40," ",I41," ",I42)))</f>
        <v xml:space="preserve">Posibilidad de afectación reputacional y económica por entregar dádiva o beneficio a medios de comunicación, debido a falta de información en los canales de comunicación de la Subred Sur, no reportar las noticias negativas encontradas en los monitoreos y no responder a las solicitudes de los medios de comunicación.  </v>
      </c>
      <c r="N38" s="1553" t="s">
        <v>964</v>
      </c>
      <c r="O38" s="1556" t="s">
        <v>1007</v>
      </c>
      <c r="P38" s="1274"/>
      <c r="Q38" s="1559" t="s">
        <v>1063</v>
      </c>
      <c r="R38" s="1530">
        <f>IF(ISERROR(VLOOKUP($Q38,[3]Listas!$F$21:$G$25,2,FALSE)),"",(VLOOKUP($Q38,[3]Listas!$F$21:$G$25,2,FALSE)))</f>
        <v>0.2</v>
      </c>
      <c r="S38" s="1533" t="str">
        <f>IF(ISERROR(VLOOKUP($R38,[3]Listas!$F$4:$G$8,2,FALSE)),"",(VLOOKUP($R38,[3]Listas!$F$4:$G$8,2,FALSE)))</f>
        <v>MUY BAJA
El evento puede ocurrir solo en circuntancias excepcionales (poco comunes o anormales).</v>
      </c>
      <c r="T38" s="1536" t="s">
        <v>967</v>
      </c>
      <c r="U38" s="1539">
        <f>IF(ISERROR(VLOOKUP($T38,[3]Listas!$F$30:$G$37,2,FALSE)),"",(VLOOKUP($T38,[3]Listas!$F$30:$G$37,2,FALSE)))</f>
        <v>1</v>
      </c>
      <c r="V38" s="1541" t="str">
        <f>IF(R38="","",(CONCATENATE("R.INHERENTE
",(IF(AND($R38=0.2,$U38=0.2),1,(IF(AND($R38=0.2,$U38=0.4),6,(IF(AND($R38=0.2,$U38=0.6),11,(IF(AND($R38=0.2,$U38=0.8),16,(IF(AND($R38=0.2,$U38=1),21,(IF(AND($R38=0.4,$U38=0.2),2,(IF(AND($R38=0.4,$U38=0.4),7,(IF(AND($R38=0.4,$U38=0.6),12,(IF(AND($R38=0.4,$U38=0.8),17,(IF(AND($R38=0.4,$U38=1),22,(IF(AND($R38=0.6,$U38=0.2),3,(IF(AND($R38=0.6,$U38=0.4),8,(IF(AND($R38=0.6,$U38=0.6),13,(IF(AND($R38=0.6,$U38=0.8),18,(IF(AND($R38=0.6,$U38=1),23,(IF(AND($R38=0.8,$U38=0.2),4,(IF(AND($R38=0.8,$U38=0.4),9,(IF(AND($R38=0.8,$U38=0.6),14,(IF(AND($R38=0.8,$U38=0.8),19,(IF(AND($R38=0.8,$U38=1),24,(IF(AND($R38=1,$U38=0.2),5,(IF(AND($R38=1,$U38=0.4),10,(IF(AND($R38=1,$U38=0.6),15,(IF(AND($R38=1,$U38=0.8),20,(IF(AND($R38=1,$U38=1),25,"")))))))))))))))))))))))))))))))))))))))))))))))))))))</f>
        <v>R.INHERENTE
21</v>
      </c>
      <c r="W38" s="274" t="e">
        <f>+VLOOKUP($V46,[3]Listas!$E$114:$F$138,2,FALSE)</f>
        <v>#N/A</v>
      </c>
      <c r="X38" s="295" t="s">
        <v>1064</v>
      </c>
      <c r="Y38" s="296" t="s">
        <v>969</v>
      </c>
      <c r="Z38" s="1544" t="s">
        <v>970</v>
      </c>
      <c r="AA38" s="1523">
        <v>25</v>
      </c>
      <c r="AB38" s="1524"/>
      <c r="AC38" s="1523"/>
      <c r="AD38" s="1524"/>
      <c r="AE38" s="1523"/>
      <c r="AF38" s="1524"/>
      <c r="AG38" s="1523"/>
      <c r="AH38" s="1524"/>
      <c r="AI38" s="1523">
        <v>15</v>
      </c>
      <c r="AJ38" s="1524"/>
      <c r="AK38" s="388">
        <f>AA38+AC38+AE38+AG38+AI38</f>
        <v>40</v>
      </c>
      <c r="AL38" s="389">
        <v>0.6</v>
      </c>
      <c r="AM38" s="1525">
        <f>U38</f>
        <v>1</v>
      </c>
      <c r="AN38" s="1589" t="s">
        <v>936</v>
      </c>
      <c r="AO38" s="1590"/>
      <c r="AP38" s="1591" t="s">
        <v>971</v>
      </c>
      <c r="AQ38" s="1592"/>
      <c r="AR38" s="1589" t="s">
        <v>936</v>
      </c>
      <c r="AS38" s="1590"/>
      <c r="AT38" s="297" t="s">
        <v>1065</v>
      </c>
      <c r="AU38" s="298" t="s">
        <v>980</v>
      </c>
      <c r="AV38" s="299" t="s">
        <v>1066</v>
      </c>
      <c r="AW38" s="300" t="s">
        <v>1067</v>
      </c>
      <c r="AX38" s="301" t="s">
        <v>1068</v>
      </c>
      <c r="AY38" s="379"/>
      <c r="AZ38" s="1593">
        <f>+MIN(AL38:AL42)</f>
        <v>0.216</v>
      </c>
      <c r="BA38" s="1497" t="str">
        <f>+(IF($AY30=0.2,"MUY BAJA",(IF($AY30=0.4,"BAJA",(IF($AY30=0.6,"MEDIA",(IF($AY30=0.8,"ALTA",(IF($AY30=1,"MUY ALTA",""))))))))))</f>
        <v>BAJA</v>
      </c>
      <c r="BB38" s="1596">
        <f>+MIN(AM38:AM42)</f>
        <v>1</v>
      </c>
      <c r="BC38" s="1497" t="str">
        <f>+(IF($BF38=0.2,"MUY BAJA",(IF($BF38=0.4,"BAJA",(IF($BF38=0.6,"MEDIA",(IF($BF38=0.8,"ALTA",(IF($BF38=1,"MUY ALTA",""))))))))))</f>
        <v>MUY ALTA</v>
      </c>
      <c r="BD38" s="1500" t="str">
        <f>IF($AY30="","",(CONCATENATE("R.RESIDUAL
",(IF(AND($AY30=0.2,$BF38=0.2),1,(IF(AND($AY30=0.2,$BF38=0.4),6,(IF(AND($AY30=0.2,$BF38=0.6),11,(IF(AND($AY30=0.2,$BF38=0.8),16,(IF(AND($AY30=0.2,$BF38=1),21,(IF(AND($AY30=0.4,$BF38=0.2),2,(IF(AND($AY30=0.4,$BF38=0.4),7,(IF(AND($AY30=0.4,$BF38=0.6),12,(IF(AND($AY30=0.4,$BF38=0.8),17,(IF(AND($AY30=0.4,$BF38=1),22,(IF(AND($AY30=0.6,$BF38=0.2),3,(IF(AND($AY30=0.6,$BF38=0.4),8,(IF(AND($AY30=0.6,$BF38=0.6),13,(IF(AND($AY30=0.6,$BF38=0.8),18,(IF(AND($AY30=0.6,$BF38=1),23,(IF(AND($AY30=0.8,$BF38=0.2),4,(IF(AND($AY30=0.8,$BF38=0.4),9,(IF(AND($AY30=0.8,$BF38=0.6),14,(IF(AND($AY30=0.8,$BF38=0.8),19,(IF(AND($AY30=0.8,$BF38=1),24,(IF(AND($AY30=1,$BF38=0.2),5,(IF(AND($AY30=1,$BF38=0.4),10,(IF(AND($AY30=1,$BF38=0.6),15,(IF(AND($AY30=1,$BF38=0.8),20,(IF(AND($AY30=1,$BF38=1),25,"")))))))))))))))))))))))))))))))))))))))))))))))))))))</f>
        <v>R.RESIDUAL
22</v>
      </c>
      <c r="BE38" s="1503" t="s">
        <v>977</v>
      </c>
      <c r="BF38" s="379">
        <f>+(IF(AND($BB38&gt;0,$BB38&lt;=0.2),0.2,(IF(AND($BB38&gt;0.2,$BB38&lt;=0.4),0.4,(IF(AND($BB38&gt;0.4,$BB38&lt;=0.6),0.6,(IF(AND($BB38&gt;0.6,$BB38&lt;=0.8),0.8,(IF($BB38&gt;0.8,1,""))))))))))</f>
        <v>1</v>
      </c>
      <c r="BG38" s="275">
        <f>+VLOOKUP($BD38,[3]Listas!$G$114:$H$138,2,FALSE)</f>
        <v>22</v>
      </c>
      <c r="BH38" s="302">
        <v>1</v>
      </c>
      <c r="BI38" s="303" t="str">
        <f>IF(ISERROR(IF(V38="R.INHERENTE
5","R. INHERENTE",(IF(BD38="R.RESIDUAL
5","R. RESIDUAL"," ")))),"",(IF(V38="R.INHERENTE
5","R. INHERENTE",(IF(BD38="R.RESIDUAL
5","R. RESIDUAL"," ")))))</f>
        <v xml:space="preserve"> </v>
      </c>
      <c r="BJ38" s="304" t="str">
        <f>IF(ISERROR(IF(V38="R.INHERENTE
10","R. INHERENTE",(IF(BD38="R.RESIDUAL
10","R. RESIDUAL"," ")))),"",(IF(V38="R.INHERENTE
10","R. INHERENTE",(IF(BD38="R.RESIDUAL
10","R. RESIDUAL"," ")))))</f>
        <v xml:space="preserve"> </v>
      </c>
      <c r="BK38" s="305" t="str">
        <f>IF(ISERROR(IF(V38="R.INHERENTE
15","R. INHERENTE",(IF(BD38="R.RESIDUAL
15","R. RESIDUAL"," ")))),"",(IF(V38="R.INHERENTE
15","R. INHERENTE",(IF(BD38="R.RESIDUAL
15","R. RESIDUAL"," ")))))</f>
        <v xml:space="preserve"> </v>
      </c>
      <c r="BL38" s="305" t="str">
        <f>IF(ISERROR(IF(V38="R.INHERENTE
20","R. INHERENTE",(IF(BD38="R.RESIDUAL
20","R. RESIDUAL"," ")))),"",(IF(V38="R.INHERENTE
20","R. INHERENTE",(IF(BD38="R.RESIDUAL
20","R. RESIDUAL"," ")))))</f>
        <v xml:space="preserve"> </v>
      </c>
      <c r="BM38" s="306" t="str">
        <f>IF(ISERROR(IF(V38="R.INHERENTE
25","R. INHERENTE",(IF(BD38="R.RESIDUAL
25","R. RESIDUAL"," ")))),"",(IF(V38="R.INHERENTE
25","R. INHERENTE",(IF(BD38="R.RESIDUAL
25","R. RESIDUAL"," ")))))</f>
        <v xml:space="preserve"> </v>
      </c>
      <c r="BN38" s="1274"/>
      <c r="BO38" s="1506" t="s">
        <v>1069</v>
      </c>
      <c r="BP38" s="1562" t="s">
        <v>1070</v>
      </c>
      <c r="BQ38" s="1582">
        <v>44927</v>
      </c>
      <c r="BR38" s="1582">
        <v>45108</v>
      </c>
      <c r="BS38" s="1562" t="s">
        <v>167</v>
      </c>
      <c r="BT38" s="1586" t="s">
        <v>981</v>
      </c>
      <c r="BU38" s="1496"/>
      <c r="BV38" s="1642" t="s">
        <v>1071</v>
      </c>
      <c r="BW38" s="1636" t="s">
        <v>618</v>
      </c>
      <c r="BX38" s="1639" t="s">
        <v>1072</v>
      </c>
      <c r="BY38" s="1274"/>
      <c r="BZ38" s="1568" t="s">
        <v>984</v>
      </c>
      <c r="CA38" s="1571"/>
      <c r="CB38" s="1574"/>
      <c r="CC38" s="1577"/>
      <c r="CD38" s="1616" t="s">
        <v>936</v>
      </c>
      <c r="CE38" s="1616"/>
      <c r="CF38" s="1616"/>
      <c r="CG38" s="1616"/>
      <c r="CH38" s="1616" t="s">
        <v>936</v>
      </c>
      <c r="CI38" s="1616"/>
      <c r="CJ38" s="1616"/>
      <c r="CK38" s="1616"/>
      <c r="CL38" s="1616" t="s">
        <v>937</v>
      </c>
      <c r="CM38" s="1616"/>
      <c r="CN38" s="1616"/>
      <c r="CO38" s="1616"/>
      <c r="CP38" s="1616" t="s">
        <v>936</v>
      </c>
      <c r="CQ38" s="1616"/>
      <c r="CR38" s="1616"/>
      <c r="CS38" s="1616"/>
      <c r="CT38" s="1619" t="s">
        <v>985</v>
      </c>
      <c r="CU38" s="1299"/>
      <c r="CV38" s="1568" t="s">
        <v>984</v>
      </c>
      <c r="CW38" s="1571"/>
      <c r="CX38" s="1574"/>
      <c r="CY38" s="1628"/>
      <c r="CZ38" s="1607" t="s">
        <v>937</v>
      </c>
      <c r="DA38" s="1608"/>
      <c r="DB38" s="1607"/>
      <c r="DC38" s="1608"/>
      <c r="DD38" s="1613" t="s">
        <v>936</v>
      </c>
      <c r="DE38" s="1613"/>
      <c r="DF38" s="1613"/>
      <c r="DG38" s="1613"/>
      <c r="DH38" s="1613" t="s">
        <v>936</v>
      </c>
      <c r="DI38" s="1613"/>
      <c r="DJ38" s="1613"/>
      <c r="DK38" s="1613"/>
      <c r="DL38" s="1613" t="s">
        <v>937</v>
      </c>
      <c r="DM38" s="1613"/>
      <c r="DN38" s="1613"/>
      <c r="DO38" s="1613"/>
      <c r="DP38" s="1613" t="s">
        <v>936</v>
      </c>
      <c r="DQ38" s="1613"/>
      <c r="DR38" s="1613"/>
      <c r="DS38" s="1613"/>
      <c r="DT38" s="1619" t="s">
        <v>986</v>
      </c>
      <c r="DU38" s="1274"/>
      <c r="DV38" s="1625">
        <v>45397</v>
      </c>
      <c r="DW38" s="1622" t="s">
        <v>1622</v>
      </c>
      <c r="DX38" s="1622" t="s">
        <v>1623</v>
      </c>
      <c r="DY38" s="1622" t="s">
        <v>1624</v>
      </c>
    </row>
    <row r="39" spans="2:129" s="368" customFormat="1" ht="48" customHeight="1">
      <c r="B39" s="1477"/>
      <c r="C39" s="1480"/>
      <c r="D39" s="1483"/>
      <c r="E39" s="1486"/>
      <c r="F39" s="1483"/>
      <c r="G39" s="1548"/>
      <c r="H39" s="1551"/>
      <c r="I39" s="307" t="s">
        <v>1073</v>
      </c>
      <c r="J39" s="308" t="s">
        <v>988</v>
      </c>
      <c r="K39" s="309" t="s">
        <v>1074</v>
      </c>
      <c r="L39" s="310" t="s">
        <v>1005</v>
      </c>
      <c r="M39" s="1329"/>
      <c r="N39" s="1554"/>
      <c r="O39" s="1557"/>
      <c r="P39" s="1274"/>
      <c r="Q39" s="1560"/>
      <c r="R39" s="1531"/>
      <c r="S39" s="1534"/>
      <c r="T39" s="1537"/>
      <c r="U39" s="1540"/>
      <c r="V39" s="1542"/>
      <c r="W39" s="274"/>
      <c r="X39" s="311" t="s">
        <v>1075</v>
      </c>
      <c r="Y39" s="312" t="s">
        <v>969</v>
      </c>
      <c r="Z39" s="1545"/>
      <c r="AA39" s="1528">
        <v>25</v>
      </c>
      <c r="AB39" s="1529"/>
      <c r="AC39" s="1528"/>
      <c r="AD39" s="1529"/>
      <c r="AE39" s="1528"/>
      <c r="AF39" s="1529"/>
      <c r="AG39" s="1528"/>
      <c r="AH39" s="1529"/>
      <c r="AI39" s="1528">
        <v>15</v>
      </c>
      <c r="AJ39" s="1529"/>
      <c r="AK39" s="390">
        <f>AA39+AC39+AE39+AG39+AI39</f>
        <v>40</v>
      </c>
      <c r="AL39" s="391">
        <v>0.36</v>
      </c>
      <c r="AM39" s="1526"/>
      <c r="AN39" s="1601" t="s">
        <v>936</v>
      </c>
      <c r="AO39" s="1602"/>
      <c r="AP39" s="1599" t="s">
        <v>971</v>
      </c>
      <c r="AQ39" s="1600"/>
      <c r="AR39" s="1601" t="s">
        <v>936</v>
      </c>
      <c r="AS39" s="1602"/>
      <c r="AT39" s="256" t="s">
        <v>1076</v>
      </c>
      <c r="AU39" s="313" t="s">
        <v>1054</v>
      </c>
      <c r="AV39" s="314" t="s">
        <v>1077</v>
      </c>
      <c r="AW39" s="315" t="s">
        <v>1067</v>
      </c>
      <c r="AX39" s="316" t="s">
        <v>1068</v>
      </c>
      <c r="AY39" s="379"/>
      <c r="AZ39" s="1594"/>
      <c r="BA39" s="1498"/>
      <c r="BB39" s="1597"/>
      <c r="BC39" s="1498"/>
      <c r="BD39" s="1501"/>
      <c r="BE39" s="1504"/>
      <c r="BF39" s="392"/>
      <c r="BG39" s="317"/>
      <c r="BH39" s="302">
        <v>0.8</v>
      </c>
      <c r="BI39" s="318" t="str">
        <f>IF(ISERROR(IF(V38="R.INHERENTE
4","R. INHERENTE",(IF(BD38="R.RESIDUAL
4","R. RESIDUAL"," ")))),"",(IF(V38="R.INHERENTE
4","R. INHERENTE",(IF(BD38="R.RESIDUAL
4","R. RESIDUAL"," ")))))</f>
        <v xml:space="preserve"> </v>
      </c>
      <c r="BJ39" s="319" t="str">
        <f>IF(ISERROR(IF(V38="R.INHERENTE
9","R. INHERENTE",(IF(BD38="R.RESIDUAL
9","R. RESIDUAL"," ")))),"",(IF(V38="R.INHERENTE
9","R. INHERENTE",(IF(BD38="R.RESIDUAL
9","R. RESIDUAL"," ")))))</f>
        <v xml:space="preserve"> </v>
      </c>
      <c r="BK39" s="320" t="str">
        <f>IF(ISERROR(IF(V38="R.INHERENTE
14","R. INHERENTE",(IF(BD38="R.RESIDUAL
14","R. RESIDUAL"," ")))),"",(IF(V38="R.INHERENTE
14","R. INHERENTE",(IF(BD38="R.RESIDUAL
14","R. RESIDUAL"," ")))))</f>
        <v xml:space="preserve"> </v>
      </c>
      <c r="BL39" s="321" t="str">
        <f>IF(ISERROR(IF(V38="R.INHERENTE
19","R. INHERENTE",(IF(BD38="R.RESIDUAL
19","R. RESIDUAL"," ")))),"",(IF(V38="R.INHERENTE
19","R. INHERENTE",(IF(BD38="R.RESIDUAL
19","R. RESIDUAL"," ")))))</f>
        <v xml:space="preserve"> </v>
      </c>
      <c r="BM39" s="322" t="str">
        <f>IF(ISERROR(IF(V38="R.INHERENTE
24","R. INHERENTE",(IF(BD38="R.RESIDUAL
24","R. RESIDUAL"," ")))),"",(IF(V38="R.INHERENTE
24","R. INHERENTE",(IF(BD38="R.RESIDUAL
24","R. RESIDUAL"," ")))))</f>
        <v xml:space="preserve"> </v>
      </c>
      <c r="BN39" s="1274"/>
      <c r="BO39" s="1645"/>
      <c r="BP39" s="1583"/>
      <c r="BQ39" s="1583"/>
      <c r="BR39" s="1583"/>
      <c r="BS39" s="1583"/>
      <c r="BT39" s="1587"/>
      <c r="BU39" s="1496"/>
      <c r="BV39" s="1643"/>
      <c r="BW39" s="1637"/>
      <c r="BX39" s="1640"/>
      <c r="BY39" s="1274"/>
      <c r="BZ39" s="1569"/>
      <c r="CA39" s="1572"/>
      <c r="CB39" s="1575"/>
      <c r="CC39" s="1578"/>
      <c r="CD39" s="1617"/>
      <c r="CE39" s="1617"/>
      <c r="CF39" s="1617"/>
      <c r="CG39" s="1617"/>
      <c r="CH39" s="1617"/>
      <c r="CI39" s="1617"/>
      <c r="CJ39" s="1617"/>
      <c r="CK39" s="1617"/>
      <c r="CL39" s="1617"/>
      <c r="CM39" s="1617"/>
      <c r="CN39" s="1617"/>
      <c r="CO39" s="1617"/>
      <c r="CP39" s="1617"/>
      <c r="CQ39" s="1617"/>
      <c r="CR39" s="1617"/>
      <c r="CS39" s="1617"/>
      <c r="CT39" s="1620"/>
      <c r="CU39" s="1299"/>
      <c r="CV39" s="1569"/>
      <c r="CW39" s="1572"/>
      <c r="CX39" s="1575"/>
      <c r="CY39" s="1629"/>
      <c r="CZ39" s="1609"/>
      <c r="DA39" s="1610"/>
      <c r="DB39" s="1609"/>
      <c r="DC39" s="1610"/>
      <c r="DD39" s="1614"/>
      <c r="DE39" s="1614"/>
      <c r="DF39" s="1614"/>
      <c r="DG39" s="1614"/>
      <c r="DH39" s="1614"/>
      <c r="DI39" s="1614"/>
      <c r="DJ39" s="1614"/>
      <c r="DK39" s="1614"/>
      <c r="DL39" s="1614"/>
      <c r="DM39" s="1614"/>
      <c r="DN39" s="1614"/>
      <c r="DO39" s="1614"/>
      <c r="DP39" s="1614"/>
      <c r="DQ39" s="1614"/>
      <c r="DR39" s="1614"/>
      <c r="DS39" s="1614"/>
      <c r="DT39" s="1620"/>
      <c r="DU39" s="1274"/>
      <c r="DV39" s="1626"/>
      <c r="DW39" s="1623"/>
      <c r="DX39" s="1623"/>
      <c r="DY39" s="1623"/>
    </row>
    <row r="40" spans="2:129" s="368" customFormat="1" ht="48" customHeight="1">
      <c r="B40" s="1477"/>
      <c r="C40" s="1480"/>
      <c r="D40" s="1483"/>
      <c r="E40" s="1486"/>
      <c r="F40" s="1483"/>
      <c r="G40" s="1548"/>
      <c r="H40" s="1551"/>
      <c r="I40" s="307" t="s">
        <v>1078</v>
      </c>
      <c r="J40" s="308" t="s">
        <v>994</v>
      </c>
      <c r="K40" s="309" t="s">
        <v>1079</v>
      </c>
      <c r="L40" s="310" t="s">
        <v>1005</v>
      </c>
      <c r="M40" s="1329"/>
      <c r="N40" s="1554"/>
      <c r="O40" s="1557"/>
      <c r="P40" s="1274"/>
      <c r="Q40" s="1560"/>
      <c r="R40" s="1531"/>
      <c r="S40" s="1534"/>
      <c r="T40" s="1537"/>
      <c r="U40" s="1540"/>
      <c r="V40" s="1542"/>
      <c r="W40" s="274"/>
      <c r="X40" s="311" t="s">
        <v>1080</v>
      </c>
      <c r="Y40" s="312" t="s">
        <v>969</v>
      </c>
      <c r="Z40" s="1545"/>
      <c r="AA40" s="1528">
        <v>25</v>
      </c>
      <c r="AB40" s="1529"/>
      <c r="AC40" s="1528"/>
      <c r="AD40" s="1529"/>
      <c r="AE40" s="1528"/>
      <c r="AF40" s="1529"/>
      <c r="AG40" s="1528"/>
      <c r="AH40" s="1529"/>
      <c r="AI40" s="1528">
        <v>15</v>
      </c>
      <c r="AJ40" s="1529"/>
      <c r="AK40" s="390">
        <f>AA40+AC40+AE40+AG40+AI40</f>
        <v>40</v>
      </c>
      <c r="AL40" s="391">
        <v>0.216</v>
      </c>
      <c r="AM40" s="1526"/>
      <c r="AN40" s="1601" t="s">
        <v>936</v>
      </c>
      <c r="AO40" s="1602"/>
      <c r="AP40" s="1599" t="s">
        <v>971</v>
      </c>
      <c r="AQ40" s="1600"/>
      <c r="AR40" s="1601" t="s">
        <v>936</v>
      </c>
      <c r="AS40" s="1602"/>
      <c r="AT40" s="256" t="s">
        <v>1081</v>
      </c>
      <c r="AU40" s="313" t="s">
        <v>980</v>
      </c>
      <c r="AV40" s="314" t="s">
        <v>1082</v>
      </c>
      <c r="AW40" s="315" t="s">
        <v>1083</v>
      </c>
      <c r="AX40" s="316" t="s">
        <v>1068</v>
      </c>
      <c r="AY40" s="379"/>
      <c r="AZ40" s="1594"/>
      <c r="BA40" s="1498"/>
      <c r="BB40" s="1597"/>
      <c r="BC40" s="1498"/>
      <c r="BD40" s="1501"/>
      <c r="BE40" s="1504"/>
      <c r="BF40" s="392"/>
      <c r="BG40" s="317"/>
      <c r="BH40" s="302">
        <v>0.60000000000000009</v>
      </c>
      <c r="BI40" s="318" t="str">
        <f>IF(ISERROR(IF(V38="R.INHERENTE
3","R. INHERENTE",(IF(BD38="R.RESIDUAL
3","R. RESIDUAL"," ")))),"",(IF(V38="R.INHERENTE
3","R. INHERENTE",(IF(BD38="R.RESIDUAL
3","R. RESIDUAL"," ")))))</f>
        <v xml:space="preserve"> </v>
      </c>
      <c r="BJ40" s="319" t="str">
        <f>IF(ISERROR(IF(V38="R.INHERENTE
8","R. INHERENTE",(IF(BD38="R.RESIDUAL
8","R. RESIDUAL"," ")))),"",(IF(V38="R.INHERENTE
8","R. INHERENTE",(IF(BD38="R.RESIDUAL
8","R. RESIDUAL"," ")))))</f>
        <v xml:space="preserve"> </v>
      </c>
      <c r="BK40" s="320" t="str">
        <f>IF(ISERROR(IF(V38="R.INHERENTE
13","R. INHERENTE",(IF(BD38="R.RESIDUAL
13","R. RESIDUAL"," ")))),"",(IF(V38="R.INHERENTE
13","R. INHERENTE",(IF(BD38="R.RESIDUAL
13","R. RESIDUAL"," ")))))</f>
        <v xml:space="preserve"> </v>
      </c>
      <c r="BL40" s="321" t="str">
        <f>IF(ISERROR(IF(V38="R.INHERENTE
18","R. INHERENTE",(IF(BD38="R.RESIDUAL
18","R. RESIDUAL"," ")))),"",(IF(V38="R.INHERENTE
18","R. INHERENTE",(IF(BD38="R.RESIDUAL
18","R. RESIDUAL"," ")))))</f>
        <v xml:space="preserve"> </v>
      </c>
      <c r="BM40" s="322" t="str">
        <f>IF(ISERROR(IF(V38="R.INHERENTE
23","R. INHERENTE",(IF(BD38="R.RESIDUAL
23","R. RESIDUAL"," ")))),"",(IF(V38="R.INHERENTE
23","R. INHERENTE",(IF(BD38="R.RESIDUAL
23","R. RESIDUAL"," ")))))</f>
        <v xml:space="preserve"> </v>
      </c>
      <c r="BN40" s="1274"/>
      <c r="BO40" s="1645"/>
      <c r="BP40" s="1583"/>
      <c r="BQ40" s="1583"/>
      <c r="BR40" s="1583"/>
      <c r="BS40" s="1583"/>
      <c r="BT40" s="1587"/>
      <c r="BU40" s="1496"/>
      <c r="BV40" s="1643"/>
      <c r="BW40" s="1637"/>
      <c r="BX40" s="1640"/>
      <c r="BY40" s="1274"/>
      <c r="BZ40" s="1569"/>
      <c r="CA40" s="1572"/>
      <c r="CB40" s="1575"/>
      <c r="CC40" s="1578"/>
      <c r="CD40" s="1617"/>
      <c r="CE40" s="1617"/>
      <c r="CF40" s="1617"/>
      <c r="CG40" s="1617"/>
      <c r="CH40" s="1617"/>
      <c r="CI40" s="1617"/>
      <c r="CJ40" s="1617"/>
      <c r="CK40" s="1617"/>
      <c r="CL40" s="1617"/>
      <c r="CM40" s="1617"/>
      <c r="CN40" s="1617"/>
      <c r="CO40" s="1617"/>
      <c r="CP40" s="1617"/>
      <c r="CQ40" s="1617"/>
      <c r="CR40" s="1617"/>
      <c r="CS40" s="1617"/>
      <c r="CT40" s="1620"/>
      <c r="CU40" s="1299"/>
      <c r="CV40" s="1569"/>
      <c r="CW40" s="1572"/>
      <c r="CX40" s="1575"/>
      <c r="CY40" s="1629"/>
      <c r="CZ40" s="1609"/>
      <c r="DA40" s="1610"/>
      <c r="DB40" s="1609"/>
      <c r="DC40" s="1610"/>
      <c r="DD40" s="1614"/>
      <c r="DE40" s="1614"/>
      <c r="DF40" s="1614"/>
      <c r="DG40" s="1614"/>
      <c r="DH40" s="1614"/>
      <c r="DI40" s="1614"/>
      <c r="DJ40" s="1614"/>
      <c r="DK40" s="1614"/>
      <c r="DL40" s="1614"/>
      <c r="DM40" s="1614"/>
      <c r="DN40" s="1614"/>
      <c r="DO40" s="1614"/>
      <c r="DP40" s="1614"/>
      <c r="DQ40" s="1614"/>
      <c r="DR40" s="1614"/>
      <c r="DS40" s="1614"/>
      <c r="DT40" s="1620"/>
      <c r="DU40" s="1274"/>
      <c r="DV40" s="1626"/>
      <c r="DW40" s="1623"/>
      <c r="DX40" s="1623"/>
      <c r="DY40" s="1623"/>
    </row>
    <row r="41" spans="2:129" s="368" customFormat="1" ht="48" customHeight="1">
      <c r="B41" s="1477"/>
      <c r="C41" s="1480"/>
      <c r="D41" s="1483"/>
      <c r="E41" s="1486"/>
      <c r="F41" s="1483"/>
      <c r="G41" s="1548"/>
      <c r="H41" s="1551"/>
      <c r="I41" s="307"/>
      <c r="J41" s="308" t="s">
        <v>1000</v>
      </c>
      <c r="K41" s="350"/>
      <c r="L41" s="310"/>
      <c r="M41" s="1329"/>
      <c r="N41" s="1554"/>
      <c r="O41" s="1557"/>
      <c r="P41" s="1274"/>
      <c r="Q41" s="1560"/>
      <c r="R41" s="1531"/>
      <c r="S41" s="1534"/>
      <c r="T41" s="1537"/>
      <c r="U41" s="1540"/>
      <c r="V41" s="1542"/>
      <c r="W41" s="274"/>
      <c r="X41" s="351"/>
      <c r="Y41" s="312"/>
      <c r="Z41" s="1545"/>
      <c r="AA41" s="1528"/>
      <c r="AB41" s="1529"/>
      <c r="AC41" s="1528"/>
      <c r="AD41" s="1529"/>
      <c r="AE41" s="1528"/>
      <c r="AF41" s="1529"/>
      <c r="AG41" s="1528"/>
      <c r="AH41" s="1529"/>
      <c r="AI41" s="1528"/>
      <c r="AJ41" s="1529"/>
      <c r="AK41" s="390">
        <f>AA41+AC41+AE41+AG41+AI41</f>
        <v>0</v>
      </c>
      <c r="AL41" s="391"/>
      <c r="AM41" s="1526"/>
      <c r="AN41" s="1601"/>
      <c r="AO41" s="1602"/>
      <c r="AP41" s="1599"/>
      <c r="AQ41" s="1600"/>
      <c r="AR41" s="1601"/>
      <c r="AS41" s="1602"/>
      <c r="AT41" s="352"/>
      <c r="AU41" s="326"/>
      <c r="AV41" s="327"/>
      <c r="AW41" s="328"/>
      <c r="AX41" s="329"/>
      <c r="AY41" s="379"/>
      <c r="AZ41" s="1594"/>
      <c r="BA41" s="1498"/>
      <c r="BB41" s="1597"/>
      <c r="BC41" s="1498"/>
      <c r="BD41" s="1501"/>
      <c r="BE41" s="1504"/>
      <c r="BF41" s="392"/>
      <c r="BG41" s="317"/>
      <c r="BH41" s="302">
        <v>0.4</v>
      </c>
      <c r="BI41" s="318" t="str">
        <f>IF(ISERROR(IF(V38="R.INHERENTE
2","R. INHERENTE",(IF(BD38="R.RESIDUAL
2","R. RESIDUAL"," ")))),"",(IF(V38="R.INHERENTE
2","R. INHERENTE",(IF(BD38="R.RESIDUAL
2","R. RESIDUAL"," ")))))</f>
        <v xml:space="preserve"> </v>
      </c>
      <c r="BJ41" s="319" t="str">
        <f>IF(ISERROR(IF(V38="R.INHERENTE
7","R. INHERENTE",(IF(BD38="R.RESIDUAL
7","R. RESIDUAL"," ")))),"",(IF(V38="R.INHERENTE
7","R. INHERENTE",(IF(BD38="R.RESIDUAL
7","R. RESIDUAL"," ")))))</f>
        <v xml:space="preserve"> </v>
      </c>
      <c r="BK41" s="330" t="str">
        <f>IF(ISERROR(IF(V38="R.INHERENTE
12","R. INHERENTE",(IF(BD38="R.RESIDUAL
12","R. RESIDUAL"," ")))),"",(IF(V38="R.INHERENTE
12","R. INHERENTE",(IF(BD38="R.RESIDUAL
12","R. RESIDUAL"," ")))))</f>
        <v xml:space="preserve"> </v>
      </c>
      <c r="BL41" s="320" t="str">
        <f>IF(ISERROR(IF(V38="R.INHERENTE
17","R. INHERENTE",(IF(BD38="R.RESIDUAL
17","R. RESIDUAL"," ")))),"",(IF(V38="R.INHERENTE
17","R. INHERENTE",(IF(BD38="R.RESIDUAL
17","R. RESIDUAL"," ")))))</f>
        <v xml:space="preserve"> </v>
      </c>
      <c r="BM41" s="322" t="str">
        <f>IF(ISERROR(IF(V38="R.INHERENTE
22","R. INHERENTE",(IF(BD38="R.RESIDUAL
22","R. RESIDUAL"," ")))),"",(IF(V38="R.INHERENTE
22","R. INHERENTE",(IF(BD38="R.RESIDUAL
22","R. RESIDUAL"," ")))))</f>
        <v>R. RESIDUAL</v>
      </c>
      <c r="BN41" s="1274"/>
      <c r="BO41" s="1645"/>
      <c r="BP41" s="1583"/>
      <c r="BQ41" s="1583"/>
      <c r="BR41" s="1583"/>
      <c r="BS41" s="1583"/>
      <c r="BT41" s="1587"/>
      <c r="BU41" s="1496"/>
      <c r="BV41" s="1643"/>
      <c r="BW41" s="1637"/>
      <c r="BX41" s="1640"/>
      <c r="BY41" s="1274"/>
      <c r="BZ41" s="1569"/>
      <c r="CA41" s="1572"/>
      <c r="CB41" s="1575"/>
      <c r="CC41" s="1578"/>
      <c r="CD41" s="1617"/>
      <c r="CE41" s="1617"/>
      <c r="CF41" s="1617"/>
      <c r="CG41" s="1617"/>
      <c r="CH41" s="1617"/>
      <c r="CI41" s="1617"/>
      <c r="CJ41" s="1617"/>
      <c r="CK41" s="1617"/>
      <c r="CL41" s="1617"/>
      <c r="CM41" s="1617"/>
      <c r="CN41" s="1617"/>
      <c r="CO41" s="1617"/>
      <c r="CP41" s="1617"/>
      <c r="CQ41" s="1617"/>
      <c r="CR41" s="1617"/>
      <c r="CS41" s="1617"/>
      <c r="CT41" s="1620"/>
      <c r="CU41" s="1299"/>
      <c r="CV41" s="1569"/>
      <c r="CW41" s="1572"/>
      <c r="CX41" s="1575"/>
      <c r="CY41" s="1629"/>
      <c r="CZ41" s="1609"/>
      <c r="DA41" s="1610"/>
      <c r="DB41" s="1609"/>
      <c r="DC41" s="1610"/>
      <c r="DD41" s="1614"/>
      <c r="DE41" s="1614"/>
      <c r="DF41" s="1614"/>
      <c r="DG41" s="1614"/>
      <c r="DH41" s="1614"/>
      <c r="DI41" s="1614"/>
      <c r="DJ41" s="1614"/>
      <c r="DK41" s="1614"/>
      <c r="DL41" s="1614"/>
      <c r="DM41" s="1614"/>
      <c r="DN41" s="1614"/>
      <c r="DO41" s="1614"/>
      <c r="DP41" s="1614"/>
      <c r="DQ41" s="1614"/>
      <c r="DR41" s="1614"/>
      <c r="DS41" s="1614"/>
      <c r="DT41" s="1620"/>
      <c r="DU41" s="1274"/>
      <c r="DV41" s="1626"/>
      <c r="DW41" s="1623"/>
      <c r="DX41" s="1623"/>
      <c r="DY41" s="1623"/>
    </row>
    <row r="42" spans="2:129" s="368" customFormat="1" ht="48" customHeight="1" thickBot="1">
      <c r="B42" s="1478"/>
      <c r="C42" s="1481"/>
      <c r="D42" s="1484"/>
      <c r="E42" s="1487"/>
      <c r="F42" s="1484"/>
      <c r="G42" s="1549"/>
      <c r="H42" s="1552"/>
      <c r="I42" s="353"/>
      <c r="J42" s="332" t="s">
        <v>1001</v>
      </c>
      <c r="K42" s="354"/>
      <c r="L42" s="334"/>
      <c r="M42" s="1330"/>
      <c r="N42" s="1555"/>
      <c r="O42" s="1558"/>
      <c r="P42" s="1274"/>
      <c r="Q42" s="1561"/>
      <c r="R42" s="1532"/>
      <c r="S42" s="1535"/>
      <c r="T42" s="1538"/>
      <c r="U42" s="1356"/>
      <c r="V42" s="1543"/>
      <c r="W42" s="274"/>
      <c r="X42" s="355"/>
      <c r="Y42" s="336"/>
      <c r="Z42" s="1546"/>
      <c r="AA42" s="1631"/>
      <c r="AB42" s="1632"/>
      <c r="AC42" s="1631"/>
      <c r="AD42" s="1632"/>
      <c r="AE42" s="1631"/>
      <c r="AF42" s="1632"/>
      <c r="AG42" s="1631"/>
      <c r="AH42" s="1632"/>
      <c r="AI42" s="1631"/>
      <c r="AJ42" s="1632"/>
      <c r="AK42" s="393">
        <f>AA42+AC42+AE42+AG42+AI42</f>
        <v>0</v>
      </c>
      <c r="AL42" s="394"/>
      <c r="AM42" s="1527"/>
      <c r="AN42" s="1605"/>
      <c r="AO42" s="1606"/>
      <c r="AP42" s="1603"/>
      <c r="AQ42" s="1604"/>
      <c r="AR42" s="1605"/>
      <c r="AS42" s="1606"/>
      <c r="AT42" s="337"/>
      <c r="AU42" s="338"/>
      <c r="AV42" s="339"/>
      <c r="AW42" s="340"/>
      <c r="AX42" s="341"/>
      <c r="AY42" s="379">
        <f>+(IF(AND($AZ50&gt;0,$AZ50&lt;=0.2),0.2,(IF(AND($AZ50&gt;0.2,$AZ50&lt;=0.4),0.4,(IF(AND($AZ50&gt;0.4,$AZ50&lt;=0.6),0.6,(IF(AND($AZ50&gt;0.6,$AZ50&lt;=0.8),0.8,(IF($AZ50&gt;0.8,1,""))))))))))</f>
        <v>0.2</v>
      </c>
      <c r="AZ42" s="1595"/>
      <c r="BA42" s="1499"/>
      <c r="BB42" s="1598"/>
      <c r="BC42" s="1499"/>
      <c r="BD42" s="1502"/>
      <c r="BE42" s="1505"/>
      <c r="BF42" s="392"/>
      <c r="BG42" s="317"/>
      <c r="BH42" s="342">
        <v>0.2</v>
      </c>
      <c r="BI42" s="343" t="str">
        <f>IF(ISERROR(IF(V38="R.INHERENTE
1","R. INHERENTE",(IF(BD38="R.RESIDUAL
1","R. RESIDUAL"," ")))),"",(IF(V38="R.INHERENTE
1","R. INHERENTE",(IF(BD38="R.RESIDUAL
1","R. RESIDUAL"," ")))))</f>
        <v xml:space="preserve"> </v>
      </c>
      <c r="BJ42" s="344" t="str">
        <f>IF(ISERROR(IF(V38="R.INHERENTE
6","R. INHERENTE",(IF(BD38="R.RESIDUAL
6","R. RESIDUAL"," ")))),"",(IF(V38="R.INHERENTE
6","R. INHERENTE",(IF(BD38="R.RESIDUAL
6","R. RESIDUAL"," ")))))</f>
        <v xml:space="preserve"> </v>
      </c>
      <c r="BK42" s="345" t="str">
        <f>IF(ISERROR(IF(V38="R.INHERENTE
11","R. INHERENTE",(IF(BD38="R.RESIDUAL
11","R. RESIDUAL"," ")))),"",(IF(V38="R.INHERENTE
11","R. INHERENTE",(IF(BD38="R.RESIDUAL
11","R. RESIDUAL"," ")))))</f>
        <v xml:space="preserve"> </v>
      </c>
      <c r="BL42" s="346" t="str">
        <f>IF(ISERROR(IF(V38="R.INHERENTE
16","R. INHERENTE",(IF(BD38="R.RESIDUAL
16","R. RESIDUAL"," ")))),"",(IF(V38="R.INHERENTE
16","R. INHERENTE",(IF(BD38="R.RESIDUAL
16","R. RESIDUAL"," ")))))</f>
        <v xml:space="preserve"> </v>
      </c>
      <c r="BM42" s="347" t="str">
        <f>IF(ISERROR(IF(V38="R.INHERENTE
21","R. INHERENTE",(IF(BD38="R.RESIDUAL
21","R. RESIDUAL"," ")))),"",(IF(V38="R.INHERENTE
21","R. INHERENTE",(IF(BD38="R.RESIDUAL
21","R. RESIDUAL"," ")))))</f>
        <v>R. INHERENTE</v>
      </c>
      <c r="BN42" s="1274"/>
      <c r="BO42" s="1646"/>
      <c r="BP42" s="1584"/>
      <c r="BQ42" s="1584"/>
      <c r="BR42" s="1584"/>
      <c r="BS42" s="1584"/>
      <c r="BT42" s="1588"/>
      <c r="BU42" s="1496"/>
      <c r="BV42" s="1644"/>
      <c r="BW42" s="1638"/>
      <c r="BX42" s="1641"/>
      <c r="BY42" s="1274"/>
      <c r="BZ42" s="1570"/>
      <c r="CA42" s="1573"/>
      <c r="CB42" s="1576"/>
      <c r="CC42" s="1579"/>
      <c r="CD42" s="1618"/>
      <c r="CE42" s="1618"/>
      <c r="CF42" s="1618"/>
      <c r="CG42" s="1618"/>
      <c r="CH42" s="1618"/>
      <c r="CI42" s="1618"/>
      <c r="CJ42" s="1618"/>
      <c r="CK42" s="1618"/>
      <c r="CL42" s="1618"/>
      <c r="CM42" s="1618"/>
      <c r="CN42" s="1618"/>
      <c r="CO42" s="1618"/>
      <c r="CP42" s="1618"/>
      <c r="CQ42" s="1618"/>
      <c r="CR42" s="1618"/>
      <c r="CS42" s="1618"/>
      <c r="CT42" s="1621"/>
      <c r="CU42" s="1299"/>
      <c r="CV42" s="1570"/>
      <c r="CW42" s="1573"/>
      <c r="CX42" s="1576"/>
      <c r="CY42" s="1630"/>
      <c r="CZ42" s="1611"/>
      <c r="DA42" s="1612"/>
      <c r="DB42" s="1611"/>
      <c r="DC42" s="1612"/>
      <c r="DD42" s="1615"/>
      <c r="DE42" s="1615"/>
      <c r="DF42" s="1615"/>
      <c r="DG42" s="1615"/>
      <c r="DH42" s="1615"/>
      <c r="DI42" s="1615"/>
      <c r="DJ42" s="1615"/>
      <c r="DK42" s="1615"/>
      <c r="DL42" s="1615"/>
      <c r="DM42" s="1615"/>
      <c r="DN42" s="1615"/>
      <c r="DO42" s="1615"/>
      <c r="DP42" s="1615"/>
      <c r="DQ42" s="1615"/>
      <c r="DR42" s="1615"/>
      <c r="DS42" s="1615"/>
      <c r="DT42" s="1621"/>
      <c r="DU42" s="1274"/>
      <c r="DV42" s="1627"/>
      <c r="DW42" s="1624"/>
      <c r="DX42" s="1624"/>
      <c r="DY42" s="1624"/>
    </row>
    <row r="43" spans="2:129" ht="12.75" customHeight="1" thickBot="1">
      <c r="P43" s="1274"/>
      <c r="W43" s="274"/>
      <c r="AY43" s="379"/>
      <c r="BI43" s="396">
        <v>0.2</v>
      </c>
      <c r="BJ43" s="397">
        <v>0.4</v>
      </c>
      <c r="BK43" s="397">
        <v>0.60000000000000009</v>
      </c>
      <c r="BL43" s="397">
        <v>0.8</v>
      </c>
      <c r="BM43" s="397">
        <v>1</v>
      </c>
      <c r="BN43" s="1274"/>
      <c r="BU43" s="1496"/>
      <c r="BY43" s="1274"/>
      <c r="CU43" s="1299"/>
      <c r="DU43" s="1274"/>
    </row>
    <row r="44" spans="2:129" s="368" customFormat="1" ht="48" customHeight="1">
      <c r="B44" s="1476" t="s">
        <v>954</v>
      </c>
      <c r="C44" s="1479">
        <v>5</v>
      </c>
      <c r="D44" s="1482" t="s">
        <v>1084</v>
      </c>
      <c r="E44" s="1485" t="s">
        <v>1085</v>
      </c>
      <c r="F44" s="1482" t="s">
        <v>957</v>
      </c>
      <c r="G44" s="1547" t="s">
        <v>1086</v>
      </c>
      <c r="H44" s="1550" t="s">
        <v>1087</v>
      </c>
      <c r="I44" s="291" t="s">
        <v>1088</v>
      </c>
      <c r="J44" s="292" t="s">
        <v>961</v>
      </c>
      <c r="K44" s="293" t="s">
        <v>1089</v>
      </c>
      <c r="L44" s="294" t="s">
        <v>963</v>
      </c>
      <c r="M44" s="1328" t="str">
        <f>IF(G44="","",(CONCATENATE("Posibilidad de afectación ",G44," ",H44," ",I44," ",I45," ",I46," ",I47," ",I48)))</f>
        <v xml:space="preserve">Posibilidad de afectación económica por obstaculizar la gestión de la  veedurías ciudadanas para obtener beneficio a nombre propio, de terceros y/o conflictos de interés, debido a la falta de asistencia técnica por parte de los profesionales de Participación Comunitaria  y deficiente gestión a los compromisos   </v>
      </c>
      <c r="N44" s="1553" t="s">
        <v>964</v>
      </c>
      <c r="O44" s="1556" t="s">
        <v>1038</v>
      </c>
      <c r="P44" s="1274"/>
      <c r="Q44" s="1559" t="s">
        <v>1090</v>
      </c>
      <c r="R44" s="1530">
        <f>IF(ISERROR(VLOOKUP($Q44,[3]Listas!$F$21:$G$25,2,FALSE)),"",(VLOOKUP($Q44,[3]Listas!$F$21:$G$25,2,FALSE)))</f>
        <v>0.6</v>
      </c>
      <c r="S44" s="1533" t="str">
        <f>IF(ISERROR(VLOOKUP($R44,[3]Listas!$F$4:$G$8,2,FALSE)),"",(VLOOKUP($R44,[3]Listas!$F$4:$G$8,2,FALSE)))</f>
        <v>MEDIA
El evento podrá ocurrir en algún momento.</v>
      </c>
      <c r="T44" s="1536" t="s">
        <v>967</v>
      </c>
      <c r="U44" s="1539">
        <f>IF(ISERROR(VLOOKUP($T44,[3]Listas!$F$30:$G$37,2,FALSE)),"",(VLOOKUP($T44,[3]Listas!$F$30:$G$37,2,FALSE)))</f>
        <v>1</v>
      </c>
      <c r="V44" s="1541" t="str">
        <f>IF(R44="","",(CONCATENATE("R.INHERENTE
",(IF(AND($R44=0.2,$U44=0.2),1,(IF(AND($R44=0.2,$U44=0.4),6,(IF(AND($R44=0.2,$U44=0.6),11,(IF(AND($R44=0.2,$U44=0.8),16,(IF(AND($R44=0.2,$U44=1),21,(IF(AND($R44=0.4,$U44=0.2),2,(IF(AND($R44=0.4,$U44=0.4),7,(IF(AND($R44=0.4,$U44=0.6),12,(IF(AND($R44=0.4,$U44=0.8),17,(IF(AND($R44=0.4,$U44=1),22,(IF(AND($R44=0.6,$U44=0.2),3,(IF(AND($R44=0.6,$U44=0.4),8,(IF(AND($R44=0.6,$U44=0.6),13,(IF(AND($R44=0.6,$U44=0.8),18,(IF(AND($R44=0.6,$U44=1),23,(IF(AND($R44=0.8,$U44=0.2),4,(IF(AND($R44=0.8,$U44=0.4),9,(IF(AND($R44=0.8,$U44=0.6),14,(IF(AND($R44=0.8,$U44=0.8),19,(IF(AND($R44=0.8,$U44=1),24,(IF(AND($R44=1,$U44=0.2),5,(IF(AND($R44=1,$U44=0.4),10,(IF(AND($R44=1,$U44=0.6),15,(IF(AND($R44=1,$U44=0.8),20,(IF(AND($R44=1,$U44=1),25,"")))))))))))))))))))))))))))))))))))))))))))))))))))))</f>
        <v>R.INHERENTE
23</v>
      </c>
      <c r="W44" s="274"/>
      <c r="X44" s="295" t="s">
        <v>1091</v>
      </c>
      <c r="Y44" s="296" t="s">
        <v>969</v>
      </c>
      <c r="Z44" s="1544" t="s">
        <v>970</v>
      </c>
      <c r="AA44" s="1523">
        <v>25</v>
      </c>
      <c r="AB44" s="1524"/>
      <c r="AC44" s="1523"/>
      <c r="AD44" s="1524"/>
      <c r="AE44" s="1523"/>
      <c r="AF44" s="1524"/>
      <c r="AG44" s="1523"/>
      <c r="AH44" s="1524"/>
      <c r="AI44" s="1523">
        <v>15</v>
      </c>
      <c r="AJ44" s="1524"/>
      <c r="AK44" s="388">
        <f>AA44+AC44+AE44+AG44+AI44</f>
        <v>40</v>
      </c>
      <c r="AL44" s="389">
        <v>0.36</v>
      </c>
      <c r="AM44" s="1525">
        <f>U44</f>
        <v>1</v>
      </c>
      <c r="AN44" s="1589" t="s">
        <v>936</v>
      </c>
      <c r="AO44" s="1590"/>
      <c r="AP44" s="1591" t="s">
        <v>971</v>
      </c>
      <c r="AQ44" s="1592"/>
      <c r="AR44" s="1589" t="s">
        <v>936</v>
      </c>
      <c r="AS44" s="1590"/>
      <c r="AT44" s="297" t="s">
        <v>1092</v>
      </c>
      <c r="AU44" s="298" t="s">
        <v>980</v>
      </c>
      <c r="AV44" s="299" t="s">
        <v>1093</v>
      </c>
      <c r="AW44" s="300" t="s">
        <v>1094</v>
      </c>
      <c r="AX44" s="301" t="s">
        <v>1095</v>
      </c>
      <c r="AY44" s="379"/>
      <c r="AZ44" s="1593">
        <f>+MIN(AL44:AL48)</f>
        <v>0.216</v>
      </c>
      <c r="BA44" s="1497" t="str">
        <f>+(IF($AY36=0.2,"MUY BAJA",(IF($AY36=0.4,"BAJA",(IF($AY36=0.6,"MEDIA",(IF($AY36=0.8,"ALTA",(IF($AY36=1,"MUY ALTA",""))))))))))</f>
        <v>BAJA</v>
      </c>
      <c r="BB44" s="1596">
        <f>+MIN(AM44:AM48)</f>
        <v>1</v>
      </c>
      <c r="BC44" s="1497" t="str">
        <f>+(IF($BF44=0.2,"MUY BAJA",(IF($BF44=0.4,"BAJA",(IF($BF44=0.6,"MEDIA",(IF($BF44=0.8,"ALTA",(IF($BF44=1,"MUY ALTA",""))))))))))</f>
        <v>MUY ALTA</v>
      </c>
      <c r="BD44" s="1500" t="str">
        <f>IF($AY36="","",(CONCATENATE("R.RESIDUAL
",(IF(AND($AY36=0.2,$BF44=0.2),1,(IF(AND($AY36=0.2,$BF44=0.4),6,(IF(AND($AY36=0.2,$BF44=0.6),11,(IF(AND($AY36=0.2,$BF44=0.8),16,(IF(AND($AY36=0.2,$BF44=1),21,(IF(AND($AY36=0.4,$BF44=0.2),2,(IF(AND($AY36=0.4,$BF44=0.4),7,(IF(AND($AY36=0.4,$BF44=0.6),12,(IF(AND($AY36=0.4,$BF44=0.8),17,(IF(AND($AY36=0.4,$BF44=1),22,(IF(AND($AY36=0.6,$BF44=0.2),3,(IF(AND($AY36=0.6,$BF44=0.4),8,(IF(AND($AY36=0.6,$BF44=0.6),13,(IF(AND($AY36=0.6,$BF44=0.8),18,(IF(AND($AY36=0.6,$BF44=1),23,(IF(AND($AY36=0.8,$BF44=0.2),4,(IF(AND($AY36=0.8,$BF44=0.4),9,(IF(AND($AY36=0.8,$BF44=0.6),14,(IF(AND($AY36=0.8,$BF44=0.8),19,(IF(AND($AY36=0.8,$BF44=1),24,(IF(AND($AY36=1,$BF44=0.2),5,(IF(AND($AY36=1,$BF44=0.4),10,(IF(AND($AY36=1,$BF44=0.6),15,(IF(AND($AY36=1,$BF44=0.8),20,(IF(AND($AY36=1,$BF44=1),25,"")))))))))))))))))))))))))))))))))))))))))))))))))))))</f>
        <v>R.RESIDUAL
22</v>
      </c>
      <c r="BE44" s="1503" t="s">
        <v>977</v>
      </c>
      <c r="BF44" s="379">
        <f>+(IF(AND($BB44&gt;0,$BB44&lt;=0.2),0.2,(IF(AND($BB44&gt;0.2,$BB44&lt;=0.4),0.4,(IF(AND($BB44&gt;0.4,$BB44&lt;=0.6),0.6,(IF(AND($BB44&gt;0.6,$BB44&lt;=0.8),0.8,(IF($BB44&gt;0.8,1,""))))))))))</f>
        <v>1</v>
      </c>
      <c r="BG44" s="275">
        <f>+VLOOKUP($BD44,[3]Listas!$G$114:$H$138,2,FALSE)</f>
        <v>22</v>
      </c>
      <c r="BH44" s="302">
        <v>1</v>
      </c>
      <c r="BI44" s="303" t="str">
        <f>IF(ISERROR(IF(V44="R.INHERENTE
5","R. INHERENTE",(IF(BD44="R.RESIDUAL
5","R. RESIDUAL"," ")))),"",(IF(V44="R.INHERENTE
5","R. INHERENTE",(IF(BD44="R.RESIDUAL
5","R. RESIDUAL"," ")))))</f>
        <v xml:space="preserve"> </v>
      </c>
      <c r="BJ44" s="304" t="str">
        <f>IF(ISERROR(IF(V44="R.INHERENTE
10","R. INHERENTE",(IF(BD44="R.RESIDUAL
10","R. RESIDUAL"," ")))),"",(IF(V44="R.INHERENTE
10","R. INHERENTE",(IF(BD44="R.RESIDUAL
10","R. RESIDUAL"," ")))))</f>
        <v xml:space="preserve"> </v>
      </c>
      <c r="BK44" s="305" t="str">
        <f>IF(ISERROR(IF(V44="R.INHERENTE
15","R. INHERENTE",(IF(BD44="R.RESIDUAL
15","R. RESIDUAL"," ")))),"",(IF(V44="R.INHERENTE
15","R. INHERENTE",(IF(BD44="R.RESIDUAL
15","R. RESIDUAL"," ")))))</f>
        <v xml:space="preserve"> </v>
      </c>
      <c r="BL44" s="305" t="str">
        <f>IF(ISERROR(IF(V44="R.INHERENTE
20","R. INHERENTE",(IF(BD44="R.RESIDUAL
20","R. RESIDUAL"," ")))),"",(IF(V44="R.INHERENTE
20","R. INHERENTE",(IF(BD44="R.RESIDUAL
20","R. RESIDUAL"," ")))))</f>
        <v xml:space="preserve"> </v>
      </c>
      <c r="BM44" s="306" t="str">
        <f>IF(ISERROR(IF(V44="R.INHERENTE
25","R. INHERENTE",(IF(BD44="R.RESIDUAL
25","R. RESIDUAL"," ")))),"",(IF(V44="R.INHERENTE
25","R. INHERENTE",(IF(BD44="R.RESIDUAL
25","R. RESIDUAL"," ")))))</f>
        <v xml:space="preserve"> </v>
      </c>
      <c r="BN44" s="1274"/>
      <c r="BO44" s="1506" t="s">
        <v>1096</v>
      </c>
      <c r="BP44" s="1562" t="s">
        <v>1097</v>
      </c>
      <c r="BQ44" s="1582">
        <v>44927</v>
      </c>
      <c r="BR44" s="1582">
        <v>45108</v>
      </c>
      <c r="BS44" s="1562" t="s">
        <v>167</v>
      </c>
      <c r="BT44" s="1586" t="s">
        <v>981</v>
      </c>
      <c r="BU44" s="1496"/>
      <c r="BV44" s="1642" t="s">
        <v>1098</v>
      </c>
      <c r="BW44" s="1636" t="s">
        <v>1099</v>
      </c>
      <c r="BX44" s="1639" t="s">
        <v>1100</v>
      </c>
      <c r="BY44" s="1274"/>
      <c r="BZ44" s="1568" t="s">
        <v>984</v>
      </c>
      <c r="CA44" s="1571"/>
      <c r="CB44" s="1574"/>
      <c r="CC44" s="1577"/>
      <c r="CD44" s="1616" t="s">
        <v>936</v>
      </c>
      <c r="CE44" s="1616"/>
      <c r="CF44" s="1616"/>
      <c r="CG44" s="1616"/>
      <c r="CH44" s="1616" t="s">
        <v>936</v>
      </c>
      <c r="CI44" s="1616"/>
      <c r="CJ44" s="1616"/>
      <c r="CK44" s="1616"/>
      <c r="CL44" s="1616" t="s">
        <v>937</v>
      </c>
      <c r="CM44" s="1616"/>
      <c r="CN44" s="1616"/>
      <c r="CO44" s="1616"/>
      <c r="CP44" s="1616" t="s">
        <v>936</v>
      </c>
      <c r="CQ44" s="1616"/>
      <c r="CR44" s="1616"/>
      <c r="CS44" s="1616"/>
      <c r="CT44" s="1619" t="s">
        <v>985</v>
      </c>
      <c r="CU44" s="1299"/>
      <c r="CV44" s="1568" t="s">
        <v>984</v>
      </c>
      <c r="CW44" s="1571"/>
      <c r="CX44" s="1574"/>
      <c r="CY44" s="1628"/>
      <c r="CZ44" s="1607" t="s">
        <v>937</v>
      </c>
      <c r="DA44" s="1608"/>
      <c r="DB44" s="1607"/>
      <c r="DC44" s="1608"/>
      <c r="DD44" s="1613" t="s">
        <v>936</v>
      </c>
      <c r="DE44" s="1613"/>
      <c r="DF44" s="1613"/>
      <c r="DG44" s="1613"/>
      <c r="DH44" s="1613" t="s">
        <v>936</v>
      </c>
      <c r="DI44" s="1613"/>
      <c r="DJ44" s="1613"/>
      <c r="DK44" s="1613"/>
      <c r="DL44" s="1613" t="s">
        <v>937</v>
      </c>
      <c r="DM44" s="1613"/>
      <c r="DN44" s="1613"/>
      <c r="DO44" s="1613"/>
      <c r="DP44" s="1613" t="s">
        <v>936</v>
      </c>
      <c r="DQ44" s="1613"/>
      <c r="DR44" s="1613"/>
      <c r="DS44" s="1613"/>
      <c r="DT44" s="1619" t="s">
        <v>986</v>
      </c>
      <c r="DU44" s="1274"/>
      <c r="DV44" s="1625">
        <v>45397</v>
      </c>
      <c r="DW44" s="1622" t="s">
        <v>1622</v>
      </c>
      <c r="DX44" s="1622" t="s">
        <v>1623</v>
      </c>
      <c r="DY44" s="1622" t="s">
        <v>1624</v>
      </c>
    </row>
    <row r="45" spans="2:129" s="368" customFormat="1" ht="48" customHeight="1">
      <c r="B45" s="1477"/>
      <c r="C45" s="1480"/>
      <c r="D45" s="1483"/>
      <c r="E45" s="1486"/>
      <c r="F45" s="1483"/>
      <c r="G45" s="1548"/>
      <c r="H45" s="1551"/>
      <c r="I45" s="307" t="s">
        <v>1101</v>
      </c>
      <c r="J45" s="308" t="s">
        <v>988</v>
      </c>
      <c r="K45" s="309" t="s">
        <v>1102</v>
      </c>
      <c r="L45" s="310" t="s">
        <v>1005</v>
      </c>
      <c r="M45" s="1329"/>
      <c r="N45" s="1554"/>
      <c r="O45" s="1557"/>
      <c r="P45" s="1274"/>
      <c r="Q45" s="1560"/>
      <c r="R45" s="1531"/>
      <c r="S45" s="1534"/>
      <c r="T45" s="1537"/>
      <c r="U45" s="1540"/>
      <c r="V45" s="1542"/>
      <c r="W45" s="274"/>
      <c r="X45" s="311" t="s">
        <v>1103</v>
      </c>
      <c r="Y45" s="312" t="s">
        <v>969</v>
      </c>
      <c r="Z45" s="1545"/>
      <c r="AA45" s="1528">
        <v>25</v>
      </c>
      <c r="AB45" s="1529"/>
      <c r="AC45" s="1528"/>
      <c r="AD45" s="1529"/>
      <c r="AE45" s="1528"/>
      <c r="AF45" s="1529"/>
      <c r="AG45" s="1528"/>
      <c r="AH45" s="1529"/>
      <c r="AI45" s="1528">
        <v>15</v>
      </c>
      <c r="AJ45" s="1529"/>
      <c r="AK45" s="390">
        <f>AA45+AC45+AE45+AG45+AI45</f>
        <v>40</v>
      </c>
      <c r="AL45" s="391">
        <v>0.216</v>
      </c>
      <c r="AM45" s="1526"/>
      <c r="AN45" s="1601" t="s">
        <v>936</v>
      </c>
      <c r="AO45" s="1602"/>
      <c r="AP45" s="1599" t="s">
        <v>971</v>
      </c>
      <c r="AQ45" s="1600"/>
      <c r="AR45" s="1601" t="s">
        <v>936</v>
      </c>
      <c r="AS45" s="1602"/>
      <c r="AT45" s="256" t="s">
        <v>1104</v>
      </c>
      <c r="AU45" s="313" t="s">
        <v>980</v>
      </c>
      <c r="AV45" s="314" t="s">
        <v>1105</v>
      </c>
      <c r="AW45" s="315" t="s">
        <v>1094</v>
      </c>
      <c r="AX45" s="316" t="s">
        <v>1095</v>
      </c>
      <c r="AY45" s="379"/>
      <c r="AZ45" s="1594"/>
      <c r="BA45" s="1498"/>
      <c r="BB45" s="1597"/>
      <c r="BC45" s="1498"/>
      <c r="BD45" s="1501"/>
      <c r="BE45" s="1504"/>
      <c r="BF45" s="392"/>
      <c r="BG45" s="317"/>
      <c r="BH45" s="302">
        <v>0.8</v>
      </c>
      <c r="BI45" s="318" t="str">
        <f>IF(ISERROR(IF(V44="R.INHERENTE
4","R. INHERENTE",(IF(BD44="R.RESIDUAL
4","R. RESIDUAL"," ")))),"",(IF(V44="R.INHERENTE
4","R. INHERENTE",(IF(BD44="R.RESIDUAL
4","R. RESIDUAL"," ")))))</f>
        <v xml:space="preserve"> </v>
      </c>
      <c r="BJ45" s="319" t="str">
        <f>IF(ISERROR(IF(V44="R.INHERENTE
9","R. INHERENTE",(IF(BD44="R.RESIDUAL
9","R. RESIDUAL"," ")))),"",(IF(V44="R.INHERENTE
9","R. INHERENTE",(IF(BD44="R.RESIDUAL
9","R. RESIDUAL"," ")))))</f>
        <v xml:space="preserve"> </v>
      </c>
      <c r="BK45" s="320" t="str">
        <f>IF(ISERROR(IF(V44="R.INHERENTE
14","R. INHERENTE",(IF(BD44="R.RESIDUAL
14","R. RESIDUAL"," ")))),"",(IF(V44="R.INHERENTE
14","R. INHERENTE",(IF(BD44="R.RESIDUAL
14","R. RESIDUAL"," ")))))</f>
        <v xml:space="preserve"> </v>
      </c>
      <c r="BL45" s="321" t="str">
        <f>IF(ISERROR(IF(V44="R.INHERENTE
19","R. INHERENTE",(IF(BD44="R.RESIDUAL
19","R. RESIDUAL"," ")))),"",(IF(V44="R.INHERENTE
19","R. INHERENTE",(IF(BD44="R.RESIDUAL
19","R. RESIDUAL"," ")))))</f>
        <v xml:space="preserve"> </v>
      </c>
      <c r="BM45" s="322" t="str">
        <f>IF(ISERROR(IF(V44="R.INHERENTE
24","R. INHERENTE",(IF(BD44="R.RESIDUAL
24","R. RESIDUAL"," ")))),"",(IF(V44="R.INHERENTE
24","R. INHERENTE",(IF(BD44="R.RESIDUAL
24","R. RESIDUAL"," ")))))</f>
        <v xml:space="preserve"> </v>
      </c>
      <c r="BN45" s="1274"/>
      <c r="BO45" s="1645"/>
      <c r="BP45" s="1583"/>
      <c r="BQ45" s="1583"/>
      <c r="BR45" s="1583"/>
      <c r="BS45" s="1583"/>
      <c r="BT45" s="1587"/>
      <c r="BU45" s="1496"/>
      <c r="BV45" s="1643"/>
      <c r="BW45" s="1637"/>
      <c r="BX45" s="1640"/>
      <c r="BY45" s="1274"/>
      <c r="BZ45" s="1569"/>
      <c r="CA45" s="1572"/>
      <c r="CB45" s="1575"/>
      <c r="CC45" s="1578"/>
      <c r="CD45" s="1617"/>
      <c r="CE45" s="1617"/>
      <c r="CF45" s="1617"/>
      <c r="CG45" s="1617"/>
      <c r="CH45" s="1617"/>
      <c r="CI45" s="1617"/>
      <c r="CJ45" s="1617"/>
      <c r="CK45" s="1617"/>
      <c r="CL45" s="1617"/>
      <c r="CM45" s="1617"/>
      <c r="CN45" s="1617"/>
      <c r="CO45" s="1617"/>
      <c r="CP45" s="1617"/>
      <c r="CQ45" s="1617"/>
      <c r="CR45" s="1617"/>
      <c r="CS45" s="1617"/>
      <c r="CT45" s="1620"/>
      <c r="CU45" s="1299"/>
      <c r="CV45" s="1569"/>
      <c r="CW45" s="1572"/>
      <c r="CX45" s="1575"/>
      <c r="CY45" s="1629"/>
      <c r="CZ45" s="1609"/>
      <c r="DA45" s="1610"/>
      <c r="DB45" s="1609"/>
      <c r="DC45" s="1610"/>
      <c r="DD45" s="1614"/>
      <c r="DE45" s="1614"/>
      <c r="DF45" s="1614"/>
      <c r="DG45" s="1614"/>
      <c r="DH45" s="1614"/>
      <c r="DI45" s="1614"/>
      <c r="DJ45" s="1614"/>
      <c r="DK45" s="1614"/>
      <c r="DL45" s="1614"/>
      <c r="DM45" s="1614"/>
      <c r="DN45" s="1614"/>
      <c r="DO45" s="1614"/>
      <c r="DP45" s="1614"/>
      <c r="DQ45" s="1614"/>
      <c r="DR45" s="1614"/>
      <c r="DS45" s="1614"/>
      <c r="DT45" s="1620"/>
      <c r="DU45" s="1274"/>
      <c r="DV45" s="1626"/>
      <c r="DW45" s="1623"/>
      <c r="DX45" s="1623"/>
      <c r="DY45" s="1623"/>
    </row>
    <row r="46" spans="2:129" s="368" customFormat="1" ht="48" customHeight="1">
      <c r="B46" s="1477"/>
      <c r="C46" s="1480"/>
      <c r="D46" s="1483"/>
      <c r="E46" s="1486"/>
      <c r="F46" s="1483"/>
      <c r="G46" s="1548"/>
      <c r="H46" s="1551"/>
      <c r="I46" s="356"/>
      <c r="J46" s="308" t="s">
        <v>994</v>
      </c>
      <c r="K46" s="357"/>
      <c r="L46" s="310"/>
      <c r="M46" s="1329"/>
      <c r="N46" s="1554"/>
      <c r="O46" s="1557"/>
      <c r="P46" s="1274"/>
      <c r="Q46" s="1560"/>
      <c r="R46" s="1531"/>
      <c r="S46" s="1534"/>
      <c r="T46" s="1537"/>
      <c r="U46" s="1540"/>
      <c r="V46" s="1542"/>
      <c r="W46" s="274"/>
      <c r="X46" s="358"/>
      <c r="Y46" s="312"/>
      <c r="Z46" s="1545"/>
      <c r="AA46" s="1528"/>
      <c r="AB46" s="1529"/>
      <c r="AC46" s="1528"/>
      <c r="AD46" s="1529"/>
      <c r="AE46" s="1528"/>
      <c r="AF46" s="1529"/>
      <c r="AG46" s="1528"/>
      <c r="AH46" s="1529"/>
      <c r="AI46" s="1528"/>
      <c r="AJ46" s="1529"/>
      <c r="AK46" s="390">
        <f>AA46+AC46+AE46+AG46+AI46</f>
        <v>0</v>
      </c>
      <c r="AL46" s="391"/>
      <c r="AM46" s="1526"/>
      <c r="AN46" s="1601"/>
      <c r="AO46" s="1602"/>
      <c r="AP46" s="1599"/>
      <c r="AQ46" s="1600"/>
      <c r="AR46" s="1601"/>
      <c r="AS46" s="1602"/>
      <c r="AT46" s="256"/>
      <c r="AU46" s="313"/>
      <c r="AV46" s="314"/>
      <c r="AW46" s="315"/>
      <c r="AX46" s="316"/>
      <c r="AY46" s="379"/>
      <c r="AZ46" s="1594"/>
      <c r="BA46" s="1498"/>
      <c r="BB46" s="1597"/>
      <c r="BC46" s="1498"/>
      <c r="BD46" s="1501"/>
      <c r="BE46" s="1504"/>
      <c r="BF46" s="392"/>
      <c r="BG46" s="317"/>
      <c r="BH46" s="302">
        <v>0.60000000000000009</v>
      </c>
      <c r="BI46" s="318" t="str">
        <f>IF(ISERROR(IF(V44="R.INHERENTE
3","R. INHERENTE",(IF(BD44="R.RESIDUAL
3","R. RESIDUAL"," ")))),"",(IF(V44="R.INHERENTE
3","R. INHERENTE",(IF(BD44="R.RESIDUAL
3","R. RESIDUAL"," ")))))</f>
        <v xml:space="preserve"> </v>
      </c>
      <c r="BJ46" s="319" t="str">
        <f>IF(ISERROR(IF(V44="R.INHERENTE
8","R. INHERENTE",(IF(BD44="R.RESIDUAL
8","R. RESIDUAL"," ")))),"",(IF(V44="R.INHERENTE
8","R. INHERENTE",(IF(BD44="R.RESIDUAL
8","R. RESIDUAL"," ")))))</f>
        <v xml:space="preserve"> </v>
      </c>
      <c r="BK46" s="320" t="str">
        <f>IF(ISERROR(IF(V44="R.INHERENTE
13","R. INHERENTE",(IF(BD44="R.RESIDUAL
13","R. RESIDUAL"," ")))),"",(IF(V44="R.INHERENTE
13","R. INHERENTE",(IF(BD44="R.RESIDUAL
13","R. RESIDUAL"," ")))))</f>
        <v xml:space="preserve"> </v>
      </c>
      <c r="BL46" s="321" t="str">
        <f>IF(ISERROR(IF(V44="R.INHERENTE
18","R. INHERENTE",(IF(BD44="R.RESIDUAL
18","R. RESIDUAL"," ")))),"",(IF(V44="R.INHERENTE
18","R. INHERENTE",(IF(BD44="R.RESIDUAL
18","R. RESIDUAL"," ")))))</f>
        <v xml:space="preserve"> </v>
      </c>
      <c r="BM46" s="322" t="str">
        <f>IF(ISERROR(IF(V44="R.INHERENTE
23","R. INHERENTE",(IF(BD44="R.RESIDUAL
23","R. RESIDUAL"," ")))),"",(IF(V44="R.INHERENTE
23","R. INHERENTE",(IF(BD44="R.RESIDUAL
23","R. RESIDUAL"," ")))))</f>
        <v>R. INHERENTE</v>
      </c>
      <c r="BN46" s="1274"/>
      <c r="BO46" s="1645"/>
      <c r="BP46" s="1583"/>
      <c r="BQ46" s="1583"/>
      <c r="BR46" s="1583"/>
      <c r="BS46" s="1583"/>
      <c r="BT46" s="1587"/>
      <c r="BU46" s="1496"/>
      <c r="BV46" s="1643"/>
      <c r="BW46" s="1637"/>
      <c r="BX46" s="1640"/>
      <c r="BY46" s="1274"/>
      <c r="BZ46" s="1569"/>
      <c r="CA46" s="1572"/>
      <c r="CB46" s="1575"/>
      <c r="CC46" s="1578"/>
      <c r="CD46" s="1617"/>
      <c r="CE46" s="1617"/>
      <c r="CF46" s="1617"/>
      <c r="CG46" s="1617"/>
      <c r="CH46" s="1617"/>
      <c r="CI46" s="1617"/>
      <c r="CJ46" s="1617"/>
      <c r="CK46" s="1617"/>
      <c r="CL46" s="1617"/>
      <c r="CM46" s="1617"/>
      <c r="CN46" s="1617"/>
      <c r="CO46" s="1617"/>
      <c r="CP46" s="1617"/>
      <c r="CQ46" s="1617"/>
      <c r="CR46" s="1617"/>
      <c r="CS46" s="1617"/>
      <c r="CT46" s="1620"/>
      <c r="CU46" s="1299"/>
      <c r="CV46" s="1569"/>
      <c r="CW46" s="1572"/>
      <c r="CX46" s="1575"/>
      <c r="CY46" s="1629"/>
      <c r="CZ46" s="1609"/>
      <c r="DA46" s="1610"/>
      <c r="DB46" s="1609"/>
      <c r="DC46" s="1610"/>
      <c r="DD46" s="1614"/>
      <c r="DE46" s="1614"/>
      <c r="DF46" s="1614"/>
      <c r="DG46" s="1614"/>
      <c r="DH46" s="1614"/>
      <c r="DI46" s="1614"/>
      <c r="DJ46" s="1614"/>
      <c r="DK46" s="1614"/>
      <c r="DL46" s="1614"/>
      <c r="DM46" s="1614"/>
      <c r="DN46" s="1614"/>
      <c r="DO46" s="1614"/>
      <c r="DP46" s="1614"/>
      <c r="DQ46" s="1614"/>
      <c r="DR46" s="1614"/>
      <c r="DS46" s="1614"/>
      <c r="DT46" s="1620"/>
      <c r="DU46" s="1274"/>
      <c r="DV46" s="1626"/>
      <c r="DW46" s="1623"/>
      <c r="DX46" s="1623"/>
      <c r="DY46" s="1623"/>
    </row>
    <row r="47" spans="2:129" s="368" customFormat="1" ht="48" customHeight="1">
      <c r="B47" s="1477"/>
      <c r="C47" s="1480"/>
      <c r="D47" s="1483"/>
      <c r="E47" s="1486"/>
      <c r="F47" s="1483"/>
      <c r="G47" s="1548"/>
      <c r="H47" s="1551"/>
      <c r="I47" s="356"/>
      <c r="J47" s="308" t="s">
        <v>1000</v>
      </c>
      <c r="K47" s="357"/>
      <c r="L47" s="310"/>
      <c r="M47" s="1329"/>
      <c r="N47" s="1554"/>
      <c r="O47" s="1557"/>
      <c r="P47" s="1274"/>
      <c r="Q47" s="1560"/>
      <c r="R47" s="1531"/>
      <c r="S47" s="1534"/>
      <c r="T47" s="1537"/>
      <c r="U47" s="1540"/>
      <c r="V47" s="1542"/>
      <c r="W47" s="274"/>
      <c r="X47" s="324"/>
      <c r="Y47" s="312"/>
      <c r="Z47" s="1545"/>
      <c r="AA47" s="1528"/>
      <c r="AB47" s="1529"/>
      <c r="AC47" s="1528"/>
      <c r="AD47" s="1529"/>
      <c r="AE47" s="1528"/>
      <c r="AF47" s="1529"/>
      <c r="AG47" s="1528"/>
      <c r="AH47" s="1529"/>
      <c r="AI47" s="1528"/>
      <c r="AJ47" s="1529"/>
      <c r="AK47" s="390">
        <f>AA47+AC47+AE47+AG47+AI47</f>
        <v>0</v>
      </c>
      <c r="AL47" s="391"/>
      <c r="AM47" s="1526"/>
      <c r="AN47" s="1601"/>
      <c r="AO47" s="1602"/>
      <c r="AP47" s="1599"/>
      <c r="AQ47" s="1600"/>
      <c r="AR47" s="1601"/>
      <c r="AS47" s="1602"/>
      <c r="AT47" s="325"/>
      <c r="AU47" s="326"/>
      <c r="AV47" s="327"/>
      <c r="AW47" s="328"/>
      <c r="AX47" s="329"/>
      <c r="AY47" s="379"/>
      <c r="AZ47" s="1594"/>
      <c r="BA47" s="1498"/>
      <c r="BB47" s="1597"/>
      <c r="BC47" s="1498"/>
      <c r="BD47" s="1501"/>
      <c r="BE47" s="1504"/>
      <c r="BF47" s="392"/>
      <c r="BG47" s="317"/>
      <c r="BH47" s="302">
        <v>0.4</v>
      </c>
      <c r="BI47" s="318" t="str">
        <f>IF(ISERROR(IF(V44="R.INHERENTE
2","R. INHERENTE",(IF(BD44="R.RESIDUAL
2","R. RESIDUAL"," ")))),"",(IF(V44="R.INHERENTE
2","R. INHERENTE",(IF(BD44="R.RESIDUAL
2","R. RESIDUAL"," ")))))</f>
        <v xml:space="preserve"> </v>
      </c>
      <c r="BJ47" s="319" t="str">
        <f>IF(ISERROR(IF(V44="R.INHERENTE
7","R. INHERENTE",(IF(BD44="R.RESIDUAL
7","R. RESIDUAL"," ")))),"",(IF(V44="R.INHERENTE
7","R. INHERENTE",(IF(BD44="R.RESIDUAL
7","R. RESIDUAL"," ")))))</f>
        <v xml:space="preserve"> </v>
      </c>
      <c r="BK47" s="330" t="str">
        <f>IF(ISERROR(IF(V44="R.INHERENTE
12","R. INHERENTE",(IF(BD44="R.RESIDUAL
12","R. RESIDUAL"," ")))),"",(IF(V44="R.INHERENTE
12","R. INHERENTE",(IF(BD44="R.RESIDUAL
12","R. RESIDUAL"," ")))))</f>
        <v xml:space="preserve"> </v>
      </c>
      <c r="BL47" s="320" t="str">
        <f>IF(ISERROR(IF(V44="R.INHERENTE
17","R. INHERENTE",(IF(BD44="R.RESIDUAL
17","R. RESIDUAL"," ")))),"",(IF(V44="R.INHERENTE
17","R. INHERENTE",(IF(BD44="R.RESIDUAL
17","R. RESIDUAL"," ")))))</f>
        <v xml:space="preserve"> </v>
      </c>
      <c r="BM47" s="322" t="str">
        <f>IF(ISERROR(IF(V44="R.INHERENTE
22","R. INHERENTE",(IF(BD44="R.RESIDUAL
22","R. RESIDUAL"," ")))),"",(IF(V44="R.INHERENTE
22","R. INHERENTE",(IF(BD44="R.RESIDUAL
22","R. RESIDUAL"," ")))))</f>
        <v>R. RESIDUAL</v>
      </c>
      <c r="BN47" s="1274"/>
      <c r="BO47" s="1645"/>
      <c r="BP47" s="1583"/>
      <c r="BQ47" s="1583"/>
      <c r="BR47" s="1583"/>
      <c r="BS47" s="1583"/>
      <c r="BT47" s="1587"/>
      <c r="BU47" s="1496"/>
      <c r="BV47" s="1643"/>
      <c r="BW47" s="1637"/>
      <c r="BX47" s="1640"/>
      <c r="BY47" s="1274"/>
      <c r="BZ47" s="1569"/>
      <c r="CA47" s="1572"/>
      <c r="CB47" s="1575"/>
      <c r="CC47" s="1578"/>
      <c r="CD47" s="1617"/>
      <c r="CE47" s="1617"/>
      <c r="CF47" s="1617"/>
      <c r="CG47" s="1617"/>
      <c r="CH47" s="1617"/>
      <c r="CI47" s="1617"/>
      <c r="CJ47" s="1617"/>
      <c r="CK47" s="1617"/>
      <c r="CL47" s="1617"/>
      <c r="CM47" s="1617"/>
      <c r="CN47" s="1617"/>
      <c r="CO47" s="1617"/>
      <c r="CP47" s="1617"/>
      <c r="CQ47" s="1617"/>
      <c r="CR47" s="1617"/>
      <c r="CS47" s="1617"/>
      <c r="CT47" s="1620"/>
      <c r="CU47" s="1299"/>
      <c r="CV47" s="1569"/>
      <c r="CW47" s="1572"/>
      <c r="CX47" s="1575"/>
      <c r="CY47" s="1629"/>
      <c r="CZ47" s="1609"/>
      <c r="DA47" s="1610"/>
      <c r="DB47" s="1609"/>
      <c r="DC47" s="1610"/>
      <c r="DD47" s="1614"/>
      <c r="DE47" s="1614"/>
      <c r="DF47" s="1614"/>
      <c r="DG47" s="1614"/>
      <c r="DH47" s="1614"/>
      <c r="DI47" s="1614"/>
      <c r="DJ47" s="1614"/>
      <c r="DK47" s="1614"/>
      <c r="DL47" s="1614"/>
      <c r="DM47" s="1614"/>
      <c r="DN47" s="1614"/>
      <c r="DO47" s="1614"/>
      <c r="DP47" s="1614"/>
      <c r="DQ47" s="1614"/>
      <c r="DR47" s="1614"/>
      <c r="DS47" s="1614"/>
      <c r="DT47" s="1620"/>
      <c r="DU47" s="1274"/>
      <c r="DV47" s="1626"/>
      <c r="DW47" s="1623"/>
      <c r="DX47" s="1623"/>
      <c r="DY47" s="1623"/>
    </row>
    <row r="48" spans="2:129" s="368" customFormat="1" ht="48" customHeight="1" thickBot="1">
      <c r="B48" s="1478"/>
      <c r="C48" s="1481"/>
      <c r="D48" s="1484"/>
      <c r="E48" s="1487"/>
      <c r="F48" s="1484"/>
      <c r="G48" s="1549"/>
      <c r="H48" s="1552"/>
      <c r="I48" s="359"/>
      <c r="J48" s="332" t="s">
        <v>1001</v>
      </c>
      <c r="K48" s="360"/>
      <c r="L48" s="334"/>
      <c r="M48" s="1330"/>
      <c r="N48" s="1555"/>
      <c r="O48" s="1558"/>
      <c r="P48" s="1274"/>
      <c r="Q48" s="1561"/>
      <c r="R48" s="1532"/>
      <c r="S48" s="1535"/>
      <c r="T48" s="1538"/>
      <c r="U48" s="1356"/>
      <c r="V48" s="1543"/>
      <c r="W48" s="274"/>
      <c r="X48" s="335"/>
      <c r="Y48" s="336"/>
      <c r="Z48" s="1546"/>
      <c r="AA48" s="1631"/>
      <c r="AB48" s="1632"/>
      <c r="AC48" s="1631"/>
      <c r="AD48" s="1632"/>
      <c r="AE48" s="1631"/>
      <c r="AF48" s="1632"/>
      <c r="AG48" s="1631"/>
      <c r="AH48" s="1632"/>
      <c r="AI48" s="1631"/>
      <c r="AJ48" s="1632"/>
      <c r="AK48" s="393">
        <f>AA48+AC48+AE48+AG48+AI48</f>
        <v>0</v>
      </c>
      <c r="AL48" s="394"/>
      <c r="AM48" s="1527"/>
      <c r="AN48" s="1605"/>
      <c r="AO48" s="1606"/>
      <c r="AP48" s="1603"/>
      <c r="AQ48" s="1604"/>
      <c r="AR48" s="1605"/>
      <c r="AS48" s="1606"/>
      <c r="AT48" s="337"/>
      <c r="AU48" s="338"/>
      <c r="AV48" s="339"/>
      <c r="AW48" s="340"/>
      <c r="AX48" s="341"/>
      <c r="AY48" s="379">
        <f>+(IF(AND($AZ56&gt;0,$AZ56&lt;=0.2),0.2,(IF(AND($AZ56&gt;0.2,$AZ56&lt;=0.4),0.4,(IF(AND($AZ56&gt;0.4,$AZ56&lt;=0.6),0.6,(IF(AND($AZ56&gt;0.6,$AZ56&lt;=0.8),0.8,(IF($AZ56&gt;0.8,1,""))))))))))</f>
        <v>0.2</v>
      </c>
      <c r="AZ48" s="1595"/>
      <c r="BA48" s="1499"/>
      <c r="BB48" s="1598"/>
      <c r="BC48" s="1499"/>
      <c r="BD48" s="1502"/>
      <c r="BE48" s="1505"/>
      <c r="BF48" s="392"/>
      <c r="BG48" s="317"/>
      <c r="BH48" s="342">
        <v>0.2</v>
      </c>
      <c r="BI48" s="343" t="str">
        <f>IF(ISERROR(IF(V44="R.INHERENTE
1","R. INHERENTE",(IF(BD44="R.RESIDUAL
1","R. RESIDUAL"," ")))),"",(IF(V44="R.INHERENTE
1","R. INHERENTE",(IF(BD44="R.RESIDUAL
1","R. RESIDUAL"," ")))))</f>
        <v xml:space="preserve"> </v>
      </c>
      <c r="BJ48" s="344" t="str">
        <f>IF(ISERROR(IF(V44="R.INHERENTE
6","R. INHERENTE",(IF(BD44="R.RESIDUAL
6","R. RESIDUAL"," ")))),"",(IF(V44="R.INHERENTE
6","R. INHERENTE",(IF(BD44="R.RESIDUAL
6","R. RESIDUAL"," ")))))</f>
        <v xml:space="preserve"> </v>
      </c>
      <c r="BK48" s="345" t="str">
        <f>IF(ISERROR(IF(V44="R.INHERENTE
11","R. INHERENTE",(IF(BD44="R.RESIDUAL
11","R. RESIDUAL"," ")))),"",(IF(V44="R.INHERENTE
11","R. INHERENTE",(IF(BD44="R.RESIDUAL
11","R. RESIDUAL"," ")))))</f>
        <v xml:space="preserve"> </v>
      </c>
      <c r="BL48" s="346" t="str">
        <f>IF(ISERROR(IF(V44="R.INHERENTE
16","R. INHERENTE",(IF(BD44="R.RESIDUAL
16","R. RESIDUAL"," ")))),"",(IF(V44="R.INHERENTE
16","R. INHERENTE",(IF(BD44="R.RESIDUAL
16","R. RESIDUAL"," ")))))</f>
        <v xml:space="preserve"> </v>
      </c>
      <c r="BM48" s="347" t="str">
        <f>IF(ISERROR(IF(V44="R.INHERENTE
21","R. INHERENTE",(IF(BD44="R.RESIDUAL
21","R. RESIDUAL"," ")))),"",(IF(V44="R.INHERENTE
21","R. INHERENTE",(IF(BD44="R.RESIDUAL
21","R. RESIDUAL"," ")))))</f>
        <v xml:space="preserve"> </v>
      </c>
      <c r="BN48" s="1274"/>
      <c r="BO48" s="1646"/>
      <c r="BP48" s="1584"/>
      <c r="BQ48" s="1584"/>
      <c r="BR48" s="1584"/>
      <c r="BS48" s="1584"/>
      <c r="BT48" s="1588"/>
      <c r="BU48" s="1496"/>
      <c r="BV48" s="1644"/>
      <c r="BW48" s="1638"/>
      <c r="BX48" s="1641"/>
      <c r="BY48" s="1274"/>
      <c r="BZ48" s="1570"/>
      <c r="CA48" s="1573"/>
      <c r="CB48" s="1576"/>
      <c r="CC48" s="1579"/>
      <c r="CD48" s="1618"/>
      <c r="CE48" s="1618"/>
      <c r="CF48" s="1618"/>
      <c r="CG48" s="1618"/>
      <c r="CH48" s="1618"/>
      <c r="CI48" s="1618"/>
      <c r="CJ48" s="1618"/>
      <c r="CK48" s="1618"/>
      <c r="CL48" s="1618"/>
      <c r="CM48" s="1618"/>
      <c r="CN48" s="1618"/>
      <c r="CO48" s="1618"/>
      <c r="CP48" s="1618"/>
      <c r="CQ48" s="1618"/>
      <c r="CR48" s="1618"/>
      <c r="CS48" s="1618"/>
      <c r="CT48" s="1621"/>
      <c r="CU48" s="1299"/>
      <c r="CV48" s="1570"/>
      <c r="CW48" s="1573"/>
      <c r="CX48" s="1576"/>
      <c r="CY48" s="1630"/>
      <c r="CZ48" s="1611"/>
      <c r="DA48" s="1612"/>
      <c r="DB48" s="1611"/>
      <c r="DC48" s="1612"/>
      <c r="DD48" s="1615"/>
      <c r="DE48" s="1615"/>
      <c r="DF48" s="1615"/>
      <c r="DG48" s="1615"/>
      <c r="DH48" s="1615"/>
      <c r="DI48" s="1615"/>
      <c r="DJ48" s="1615"/>
      <c r="DK48" s="1615"/>
      <c r="DL48" s="1615"/>
      <c r="DM48" s="1615"/>
      <c r="DN48" s="1615"/>
      <c r="DO48" s="1615"/>
      <c r="DP48" s="1615"/>
      <c r="DQ48" s="1615"/>
      <c r="DR48" s="1615"/>
      <c r="DS48" s="1615"/>
      <c r="DT48" s="1621"/>
      <c r="DU48" s="1274"/>
      <c r="DV48" s="1627"/>
      <c r="DW48" s="1624"/>
      <c r="DX48" s="1624"/>
      <c r="DY48" s="1624"/>
    </row>
    <row r="49" spans="2:129" ht="12.75" customHeight="1" thickBot="1">
      <c r="W49" s="274"/>
      <c r="AY49" s="379"/>
      <c r="BI49" s="396">
        <v>0.2</v>
      </c>
      <c r="BJ49" s="397">
        <v>0.4</v>
      </c>
      <c r="BK49" s="397">
        <v>0.60000000000000009</v>
      </c>
      <c r="BL49" s="397">
        <v>0.8</v>
      </c>
      <c r="BM49" s="397">
        <v>1</v>
      </c>
    </row>
    <row r="50" spans="2:129" s="368" customFormat="1" ht="48" customHeight="1">
      <c r="B50" s="1476" t="s">
        <v>954</v>
      </c>
      <c r="C50" s="1479">
        <v>6</v>
      </c>
      <c r="D50" s="1482" t="s">
        <v>1106</v>
      </c>
      <c r="E50" s="1485" t="s">
        <v>1107</v>
      </c>
      <c r="F50" s="1482" t="s">
        <v>957</v>
      </c>
      <c r="G50" s="1547" t="s">
        <v>958</v>
      </c>
      <c r="H50" s="1550" t="s">
        <v>1108</v>
      </c>
      <c r="I50" s="291" t="s">
        <v>1109</v>
      </c>
      <c r="J50" s="292" t="s">
        <v>961</v>
      </c>
      <c r="K50" s="293" t="s">
        <v>1110</v>
      </c>
      <c r="L50" s="294" t="s">
        <v>963</v>
      </c>
      <c r="M50" s="1328" t="str">
        <f>IF(G50="","",(CONCATENATE("Posibilidad de afectación ",G50," ",H50," ",I50," ",I51," ",I52," ",I53," ",I54)))</f>
        <v xml:space="preserve">Posibilidad de afectación económica y reputacional por uso indebido (alteración, sustracción) de la información clasificada y reservada, para beneficio propio, de un tercero y/o conflicto de interés, a falta de controles efectivos de seguridad de la información.    </v>
      </c>
      <c r="N50" s="1553" t="s">
        <v>1111</v>
      </c>
      <c r="O50" s="1556" t="s">
        <v>1112</v>
      </c>
      <c r="P50" s="392"/>
      <c r="Q50" s="1559" t="s">
        <v>966</v>
      </c>
      <c r="R50" s="1530">
        <f>IF(ISERROR(VLOOKUP($Q50,[3]Listas!$F$21:$G$25,2,FALSE)),"",(VLOOKUP($Q50,[3]Listas!$F$21:$G$25,2,FALSE)))</f>
        <v>0.8</v>
      </c>
      <c r="S50" s="1533" t="str">
        <f>IF(ISERROR(VLOOKUP($R50,[3]Listas!$F$4:$G$8,2,FALSE)),"",(VLOOKUP($R50,[3]Listas!$F$4:$G$8,2,FALSE)))</f>
        <v>ALTA
Es viable que el evento ocurra en la mayoria de las circunstancias.</v>
      </c>
      <c r="T50" s="1536" t="s">
        <v>967</v>
      </c>
      <c r="U50" s="1539">
        <f>IF(ISERROR(VLOOKUP($T50,[3]Listas!$F$30:$G$37,2,FALSE)),"",(VLOOKUP($T50,[3]Listas!$F$30:$G$37,2,FALSE)))</f>
        <v>1</v>
      </c>
      <c r="V50" s="1541" t="str">
        <f>IF(R50="","",(CONCATENATE("R.INHERENTE
",(IF(AND($R50=0.2,$U50=0.2),1,(IF(AND($R50=0.2,$U50=0.4),6,(IF(AND($R50=0.2,$U50=0.6),11,(IF(AND($R50=0.2,$U50=0.8),16,(IF(AND($R50=0.2,$U50=1),21,(IF(AND($R50=0.4,$U50=0.2),2,(IF(AND($R50=0.4,$U50=0.4),7,(IF(AND($R50=0.4,$U50=0.6),12,(IF(AND($R50=0.4,$U50=0.8),17,(IF(AND($R50=0.4,$U50=1),22,(IF(AND($R50=0.6,$U50=0.2),3,(IF(AND($R50=0.6,$U50=0.4),8,(IF(AND($R50=0.6,$U50=0.6),13,(IF(AND($R50=0.6,$U50=0.8),18,(IF(AND($R50=0.6,$U50=1),23,(IF(AND($R50=0.8,$U50=0.2),4,(IF(AND($R50=0.8,$U50=0.4),9,(IF(AND($R50=0.8,$U50=0.6),14,(IF(AND($R50=0.8,$U50=0.8),19,(IF(AND($R50=0.8,$U50=1),24,(IF(AND($R50=1,$U50=0.2),5,(IF(AND($R50=1,$U50=0.4),10,(IF(AND($R50=1,$U50=0.6),15,(IF(AND($R50=1,$U50=0.8),20,(IF(AND($R50=1,$U50=1),25,"")))))))))))))))))))))))))))))))))))))))))))))))))))))</f>
        <v>R.INHERENTE
24</v>
      </c>
      <c r="W50" s="274"/>
      <c r="X50" s="311" t="s">
        <v>1113</v>
      </c>
      <c r="Y50" s="296" t="s">
        <v>969</v>
      </c>
      <c r="Z50" s="1544" t="s">
        <v>970</v>
      </c>
      <c r="AA50" s="1523">
        <v>25</v>
      </c>
      <c r="AB50" s="1524"/>
      <c r="AC50" s="1523"/>
      <c r="AD50" s="1524"/>
      <c r="AE50" s="1523"/>
      <c r="AF50" s="1524"/>
      <c r="AG50" s="1523">
        <v>25</v>
      </c>
      <c r="AH50" s="1524"/>
      <c r="AI50" s="1523"/>
      <c r="AJ50" s="1524"/>
      <c r="AK50" s="388">
        <f>AA50+AC50+AE50+AG50+AI50</f>
        <v>50</v>
      </c>
      <c r="AL50" s="389">
        <v>0.4</v>
      </c>
      <c r="AM50" s="1525">
        <f>U50</f>
        <v>1</v>
      </c>
      <c r="AN50" s="1589" t="s">
        <v>936</v>
      </c>
      <c r="AO50" s="1590"/>
      <c r="AP50" s="1591" t="s">
        <v>971</v>
      </c>
      <c r="AQ50" s="1592"/>
      <c r="AR50" s="1589" t="s">
        <v>936</v>
      </c>
      <c r="AS50" s="1590"/>
      <c r="AT50" s="297" t="s">
        <v>1114</v>
      </c>
      <c r="AU50" s="298" t="s">
        <v>172</v>
      </c>
      <c r="AV50" s="299" t="s">
        <v>1115</v>
      </c>
      <c r="AW50" s="300" t="s">
        <v>1116</v>
      </c>
      <c r="AX50" s="301" t="s">
        <v>1117</v>
      </c>
      <c r="AY50" s="379"/>
      <c r="AZ50" s="1593">
        <f>+MIN(AL50:AL54)</f>
        <v>0.2</v>
      </c>
      <c r="BA50" s="1497" t="str">
        <f>+(IF($AY42=0.2,"MUY BAJA",(IF($AY42=0.4,"BAJA",(IF($AY42=0.6,"MEDIA",(IF($AY42=0.8,"ALTA",(IF($AY42=1,"MUY ALTA",""))))))))))</f>
        <v>MUY BAJA</v>
      </c>
      <c r="BB50" s="1596">
        <f>+MIN(AM50:AM54)</f>
        <v>1</v>
      </c>
      <c r="BC50" s="1497" t="str">
        <f>+(IF($BF50=0.2,"MUY BAJA",(IF($BF50=0.4,"BAJA",(IF($BF50=0.6,"MEDIA",(IF($BF50=0.8,"ALTA",(IF($BF50=1,"MUY ALTA",""))))))))))</f>
        <v>MUY ALTA</v>
      </c>
      <c r="BD50" s="1500" t="str">
        <f>IF($AY42="","",(CONCATENATE("R.RESIDUAL
",(IF(AND($AY42=0.2,$BF50=0.2),1,(IF(AND($AY42=0.2,$BF50=0.4),6,(IF(AND($AY42=0.2,$BF50=0.6),11,(IF(AND($AY42=0.2,$BF50=0.8),16,(IF(AND($AY42=0.2,$BF50=1),21,(IF(AND($AY42=0.4,$BF50=0.2),2,(IF(AND($AY42=0.4,$BF50=0.4),7,(IF(AND($AY42=0.4,$BF50=0.6),12,(IF(AND($AY42=0.4,$BF50=0.8),17,(IF(AND($AY42=0.4,$BF50=1),22,(IF(AND($AY42=0.6,$BF50=0.2),3,(IF(AND($AY42=0.6,$BF50=0.4),8,(IF(AND($AY42=0.6,$BF50=0.6),13,(IF(AND($AY42=0.6,$BF50=0.8),18,(IF(AND($AY42=0.6,$BF50=1),23,(IF(AND($AY42=0.8,$BF50=0.2),4,(IF(AND($AY42=0.8,$BF50=0.4),9,(IF(AND($AY42=0.8,$BF50=0.6),14,(IF(AND($AY42=0.8,$BF50=0.8),19,(IF(AND($AY42=0.8,$BF50=1),24,(IF(AND($AY42=1,$BF50=0.2),5,(IF(AND($AY42=1,$BF50=0.4),10,(IF(AND($AY42=1,$BF50=0.6),15,(IF(AND($AY42=1,$BF50=0.8),20,(IF(AND($AY42=1,$BF50=1),25,"")))))))))))))))))))))))))))))))))))))))))))))))))))))</f>
        <v>R.RESIDUAL
21</v>
      </c>
      <c r="BE50" s="1503" t="s">
        <v>977</v>
      </c>
      <c r="BF50" s="379">
        <f>+(IF(AND($BB50&gt;0,$BB50&lt;=0.2),0.2,(IF(AND($BB50&gt;0.2,$BB50&lt;=0.4),0.4,(IF(AND($BB50&gt;0.4,$BB50&lt;=0.6),0.6,(IF(AND($BB50&gt;0.6,$BB50&lt;=0.8),0.8,(IF($BB50&gt;0.8,1,""))))))))))</f>
        <v>1</v>
      </c>
      <c r="BG50" s="275">
        <f>+VLOOKUP($BD50,[3]Listas!$G$114:$H$138,2,FALSE)</f>
        <v>21</v>
      </c>
      <c r="BH50" s="302">
        <v>1</v>
      </c>
      <c r="BI50" s="303" t="str">
        <f>IF(ISERROR(IF(V50="R.INHERENTE
5","R. INHERENTE",(IF(BD50="R.RESIDUAL
5","R. RESIDUAL"," ")))),"",(IF(V50="R.INHERENTE
5","R. INHERENTE",(IF(BD50="R.RESIDUAL
5","R. RESIDUAL"," ")))))</f>
        <v xml:space="preserve"> </v>
      </c>
      <c r="BJ50" s="304" t="str">
        <f>IF(ISERROR(IF(V50="R.INHERENTE
10","R. INHERENTE",(IF(BD50="R.RESIDUAL
10","R. RESIDUAL"," ")))),"",(IF(V50="R.INHERENTE
10","R. INHERENTE",(IF(BD50="R.RESIDUAL
10","R. RESIDUAL"," ")))))</f>
        <v xml:space="preserve"> </v>
      </c>
      <c r="BK50" s="305" t="str">
        <f>IF(ISERROR(IF(V50="R.INHERENTE
15","R. INHERENTE",(IF(BD50="R.RESIDUAL
15","R. RESIDUAL"," ")))),"",(IF(V50="R.INHERENTE
15","R. INHERENTE",(IF(BD50="R.RESIDUAL
15","R. RESIDUAL"," ")))))</f>
        <v xml:space="preserve"> </v>
      </c>
      <c r="BL50" s="305" t="str">
        <f>IF(ISERROR(IF(V50="R.INHERENTE
20","R. INHERENTE",(IF(BD50="R.RESIDUAL
20","R. RESIDUAL"," ")))),"",(IF(V50="R.INHERENTE
20","R. INHERENTE",(IF(BD50="R.RESIDUAL
20","R. RESIDUAL"," ")))))</f>
        <v xml:space="preserve"> </v>
      </c>
      <c r="BM50" s="306" t="str">
        <f>IF(ISERROR(IF(V50="R.INHERENTE
25","R. INHERENTE",(IF(BD50="R.RESIDUAL
25","R. RESIDUAL"," ")))),"",(IF(V50="R.INHERENTE
25","R. INHERENTE",(IF(BD50="R.RESIDUAL
25","R. RESIDUAL"," ")))))</f>
        <v xml:space="preserve"> </v>
      </c>
      <c r="BN50" s="392"/>
      <c r="BO50" s="1506" t="s">
        <v>1118</v>
      </c>
      <c r="BP50" s="1562" t="s">
        <v>1119</v>
      </c>
      <c r="BQ50" s="1582">
        <v>44927</v>
      </c>
      <c r="BR50" s="1582">
        <v>45078</v>
      </c>
      <c r="BS50" s="1562" t="s">
        <v>125</v>
      </c>
      <c r="BT50" s="1586" t="s">
        <v>981</v>
      </c>
      <c r="BU50" s="392"/>
      <c r="BV50" s="1642" t="s">
        <v>1120</v>
      </c>
      <c r="BW50" s="1636" t="s">
        <v>1121</v>
      </c>
      <c r="BX50" s="1639" t="s">
        <v>1122</v>
      </c>
      <c r="BY50" s="392"/>
      <c r="BZ50" s="1568" t="s">
        <v>984</v>
      </c>
      <c r="CA50" s="1571"/>
      <c r="CB50" s="1574"/>
      <c r="CC50" s="1577"/>
      <c r="CD50" s="1616" t="s">
        <v>936</v>
      </c>
      <c r="CE50" s="1616"/>
      <c r="CF50" s="1616"/>
      <c r="CG50" s="1616"/>
      <c r="CH50" s="1616" t="s">
        <v>936</v>
      </c>
      <c r="CI50" s="1616"/>
      <c r="CJ50" s="1616"/>
      <c r="CK50" s="1616"/>
      <c r="CL50" s="1616" t="s">
        <v>937</v>
      </c>
      <c r="CM50" s="1616"/>
      <c r="CN50" s="1616"/>
      <c r="CO50" s="1616"/>
      <c r="CP50" s="1616" t="s">
        <v>936</v>
      </c>
      <c r="CQ50" s="1616"/>
      <c r="CR50" s="1616"/>
      <c r="CS50" s="1616"/>
      <c r="CT50" s="1619" t="s">
        <v>985</v>
      </c>
      <c r="CU50" s="392"/>
      <c r="CV50" s="1568" t="s">
        <v>984</v>
      </c>
      <c r="CW50" s="1571"/>
      <c r="CX50" s="1574"/>
      <c r="CY50" s="1628"/>
      <c r="CZ50" s="1607" t="s">
        <v>937</v>
      </c>
      <c r="DA50" s="1608"/>
      <c r="DB50" s="1607"/>
      <c r="DC50" s="1608"/>
      <c r="DD50" s="1613" t="s">
        <v>936</v>
      </c>
      <c r="DE50" s="1613"/>
      <c r="DF50" s="1613"/>
      <c r="DG50" s="1613"/>
      <c r="DH50" s="1613" t="s">
        <v>936</v>
      </c>
      <c r="DI50" s="1613"/>
      <c r="DJ50" s="1613"/>
      <c r="DK50" s="1613"/>
      <c r="DL50" s="1613" t="s">
        <v>937</v>
      </c>
      <c r="DM50" s="1613"/>
      <c r="DN50" s="1613"/>
      <c r="DO50" s="1613"/>
      <c r="DP50" s="1613" t="s">
        <v>936</v>
      </c>
      <c r="DQ50" s="1613"/>
      <c r="DR50" s="1613"/>
      <c r="DS50" s="1613"/>
      <c r="DT50" s="1619" t="s">
        <v>986</v>
      </c>
      <c r="DU50" s="392"/>
      <c r="DV50" s="1625">
        <v>45397</v>
      </c>
      <c r="DW50" s="1622" t="s">
        <v>1622</v>
      </c>
      <c r="DX50" s="1622" t="s">
        <v>1623</v>
      </c>
      <c r="DY50" s="1622" t="s">
        <v>1624</v>
      </c>
    </row>
    <row r="51" spans="2:129" s="368" customFormat="1" ht="48" customHeight="1">
      <c r="B51" s="1477"/>
      <c r="C51" s="1480"/>
      <c r="D51" s="1483"/>
      <c r="E51" s="1486"/>
      <c r="F51" s="1483"/>
      <c r="G51" s="1548"/>
      <c r="H51" s="1551"/>
      <c r="I51" s="356"/>
      <c r="J51" s="308" t="s">
        <v>988</v>
      </c>
      <c r="K51" s="309" t="s">
        <v>1123</v>
      </c>
      <c r="L51" s="310" t="s">
        <v>963</v>
      </c>
      <c r="M51" s="1329"/>
      <c r="N51" s="1554"/>
      <c r="O51" s="1557"/>
      <c r="P51" s="392"/>
      <c r="Q51" s="1560"/>
      <c r="R51" s="1531"/>
      <c r="S51" s="1534"/>
      <c r="T51" s="1537"/>
      <c r="U51" s="1540"/>
      <c r="V51" s="1542"/>
      <c r="W51" s="274"/>
      <c r="X51" s="311" t="s">
        <v>1124</v>
      </c>
      <c r="Y51" s="312" t="s">
        <v>969</v>
      </c>
      <c r="Z51" s="1545"/>
      <c r="AA51" s="1528">
        <v>25</v>
      </c>
      <c r="AB51" s="1529"/>
      <c r="AC51" s="1528"/>
      <c r="AD51" s="1529"/>
      <c r="AE51" s="1528"/>
      <c r="AF51" s="1529"/>
      <c r="AG51" s="1528">
        <v>25</v>
      </c>
      <c r="AH51" s="1529"/>
      <c r="AI51" s="1528"/>
      <c r="AJ51" s="1529"/>
      <c r="AK51" s="390">
        <f>AA51+AC51+AE51+AG51+AI51</f>
        <v>50</v>
      </c>
      <c r="AL51" s="391">
        <v>0.2</v>
      </c>
      <c r="AM51" s="1526"/>
      <c r="AN51" s="1601" t="s">
        <v>936</v>
      </c>
      <c r="AO51" s="1602"/>
      <c r="AP51" s="1599" t="s">
        <v>971</v>
      </c>
      <c r="AQ51" s="1600"/>
      <c r="AR51" s="1601" t="s">
        <v>936</v>
      </c>
      <c r="AS51" s="1602"/>
      <c r="AT51" s="256" t="s">
        <v>1125</v>
      </c>
      <c r="AU51" s="313" t="s">
        <v>172</v>
      </c>
      <c r="AV51" s="314" t="s">
        <v>1115</v>
      </c>
      <c r="AW51" s="315" t="s">
        <v>1116</v>
      </c>
      <c r="AX51" s="316" t="s">
        <v>1117</v>
      </c>
      <c r="AY51" s="379"/>
      <c r="AZ51" s="1594"/>
      <c r="BA51" s="1498"/>
      <c r="BB51" s="1597"/>
      <c r="BC51" s="1498"/>
      <c r="BD51" s="1501"/>
      <c r="BE51" s="1504"/>
      <c r="BF51" s="392"/>
      <c r="BG51" s="317"/>
      <c r="BH51" s="302">
        <v>0.8</v>
      </c>
      <c r="BI51" s="318" t="str">
        <f>IF(ISERROR(IF(V50="R.INHERENTE
4","R. INHERENTE",(IF(BD50="R.RESIDUAL
4","R. RESIDUAL"," ")))),"",(IF(V50="R.INHERENTE
4","R. INHERENTE",(IF(BD50="R.RESIDUAL
4","R. RESIDUAL"," ")))))</f>
        <v xml:space="preserve"> </v>
      </c>
      <c r="BJ51" s="319" t="str">
        <f>IF(ISERROR(IF(V50="R.INHERENTE
9","R. INHERENTE",(IF(BD50="R.RESIDUAL
9","R. RESIDUAL"," ")))),"",(IF(V50="R.INHERENTE
9","R. INHERENTE",(IF(BD50="R.RESIDUAL
9","R. RESIDUAL"," ")))))</f>
        <v xml:space="preserve"> </v>
      </c>
      <c r="BK51" s="320" t="str">
        <f>IF(ISERROR(IF(V50="R.INHERENTE
14","R. INHERENTE",(IF(BD50="R.RESIDUAL
14","R. RESIDUAL"," ")))),"",(IF(V50="R.INHERENTE
14","R. INHERENTE",(IF(BD50="R.RESIDUAL
14","R. RESIDUAL"," ")))))</f>
        <v xml:space="preserve"> </v>
      </c>
      <c r="BL51" s="321" t="str">
        <f>IF(ISERROR(IF(V50="R.INHERENTE
19","R. INHERENTE",(IF(BD50="R.RESIDUAL
19","R. RESIDUAL"," ")))),"",(IF(V50="R.INHERENTE
19","R. INHERENTE",(IF(BD50="R.RESIDUAL
19","R. RESIDUAL"," ")))))</f>
        <v xml:space="preserve"> </v>
      </c>
      <c r="BM51" s="322" t="str">
        <f>IF(ISERROR(IF(V50="R.INHERENTE
24","R. INHERENTE",(IF(BD50="R.RESIDUAL
24","R. RESIDUAL"," ")))),"",(IF(V50="R.INHERENTE
24","R. INHERENTE",(IF(BD50="R.RESIDUAL
24","R. RESIDUAL"," ")))))</f>
        <v>R. INHERENTE</v>
      </c>
      <c r="BN51" s="392"/>
      <c r="BO51" s="1645"/>
      <c r="BP51" s="1583"/>
      <c r="BQ51" s="1583"/>
      <c r="BR51" s="1583"/>
      <c r="BS51" s="1583"/>
      <c r="BT51" s="1587"/>
      <c r="BU51" s="392"/>
      <c r="BV51" s="1643"/>
      <c r="BW51" s="1637"/>
      <c r="BX51" s="1640"/>
      <c r="BY51" s="392"/>
      <c r="BZ51" s="1569"/>
      <c r="CA51" s="1572"/>
      <c r="CB51" s="1575"/>
      <c r="CC51" s="1578"/>
      <c r="CD51" s="1617"/>
      <c r="CE51" s="1617"/>
      <c r="CF51" s="1617"/>
      <c r="CG51" s="1617"/>
      <c r="CH51" s="1617"/>
      <c r="CI51" s="1617"/>
      <c r="CJ51" s="1617"/>
      <c r="CK51" s="1617"/>
      <c r="CL51" s="1617"/>
      <c r="CM51" s="1617"/>
      <c r="CN51" s="1617"/>
      <c r="CO51" s="1617"/>
      <c r="CP51" s="1617"/>
      <c r="CQ51" s="1617"/>
      <c r="CR51" s="1617"/>
      <c r="CS51" s="1617"/>
      <c r="CT51" s="1620"/>
      <c r="CU51" s="392"/>
      <c r="CV51" s="1569"/>
      <c r="CW51" s="1572"/>
      <c r="CX51" s="1575"/>
      <c r="CY51" s="1629"/>
      <c r="CZ51" s="1609"/>
      <c r="DA51" s="1610"/>
      <c r="DB51" s="1609"/>
      <c r="DC51" s="1610"/>
      <c r="DD51" s="1614"/>
      <c r="DE51" s="1614"/>
      <c r="DF51" s="1614"/>
      <c r="DG51" s="1614"/>
      <c r="DH51" s="1614"/>
      <c r="DI51" s="1614"/>
      <c r="DJ51" s="1614"/>
      <c r="DK51" s="1614"/>
      <c r="DL51" s="1614"/>
      <c r="DM51" s="1614"/>
      <c r="DN51" s="1614"/>
      <c r="DO51" s="1614"/>
      <c r="DP51" s="1614"/>
      <c r="DQ51" s="1614"/>
      <c r="DR51" s="1614"/>
      <c r="DS51" s="1614"/>
      <c r="DT51" s="1620"/>
      <c r="DU51" s="392"/>
      <c r="DV51" s="1626"/>
      <c r="DW51" s="1623"/>
      <c r="DX51" s="1623"/>
      <c r="DY51" s="1623"/>
    </row>
    <row r="52" spans="2:129" s="368" customFormat="1" ht="48" customHeight="1">
      <c r="B52" s="1477"/>
      <c r="C52" s="1480"/>
      <c r="D52" s="1483"/>
      <c r="E52" s="1486"/>
      <c r="F52" s="1483"/>
      <c r="G52" s="1548"/>
      <c r="H52" s="1551"/>
      <c r="I52" s="356"/>
      <c r="J52" s="308" t="s">
        <v>994</v>
      </c>
      <c r="K52" s="357"/>
      <c r="L52" s="310"/>
      <c r="M52" s="1329"/>
      <c r="N52" s="1554"/>
      <c r="O52" s="1557"/>
      <c r="P52" s="392"/>
      <c r="Q52" s="1560"/>
      <c r="R52" s="1531"/>
      <c r="S52" s="1534"/>
      <c r="T52" s="1537"/>
      <c r="U52" s="1540"/>
      <c r="V52" s="1542"/>
      <c r="W52" s="274"/>
      <c r="X52" s="358"/>
      <c r="Y52" s="312"/>
      <c r="Z52" s="1545"/>
      <c r="AA52" s="1528"/>
      <c r="AB52" s="1529"/>
      <c r="AC52" s="1528"/>
      <c r="AD52" s="1529"/>
      <c r="AE52" s="1528"/>
      <c r="AF52" s="1529"/>
      <c r="AG52" s="1528"/>
      <c r="AH52" s="1529"/>
      <c r="AI52" s="1528"/>
      <c r="AJ52" s="1529"/>
      <c r="AK52" s="390">
        <f>AA52+AC52+AE52+AG52+AI52</f>
        <v>0</v>
      </c>
      <c r="AL52" s="391"/>
      <c r="AM52" s="1526"/>
      <c r="AN52" s="1601"/>
      <c r="AO52" s="1602"/>
      <c r="AP52" s="1599"/>
      <c r="AQ52" s="1600"/>
      <c r="AR52" s="1601"/>
      <c r="AS52" s="1602"/>
      <c r="AT52" s="256"/>
      <c r="AU52" s="313"/>
      <c r="AV52" s="314"/>
      <c r="AW52" s="315"/>
      <c r="AX52" s="316"/>
      <c r="AY52" s="379"/>
      <c r="AZ52" s="1594"/>
      <c r="BA52" s="1498"/>
      <c r="BB52" s="1597"/>
      <c r="BC52" s="1498"/>
      <c r="BD52" s="1501"/>
      <c r="BE52" s="1504"/>
      <c r="BF52" s="392"/>
      <c r="BG52" s="317"/>
      <c r="BH52" s="302">
        <v>0.60000000000000009</v>
      </c>
      <c r="BI52" s="318" t="str">
        <f>IF(ISERROR(IF(V50="R.INHERENTE
3","R. INHERENTE",(IF(BD50="R.RESIDUAL
3","R. RESIDUAL"," ")))),"",(IF(V50="R.INHERENTE
3","R. INHERENTE",(IF(BD50="R.RESIDUAL
3","R. RESIDUAL"," ")))))</f>
        <v xml:space="preserve"> </v>
      </c>
      <c r="BJ52" s="319" t="str">
        <f>IF(ISERROR(IF(V50="R.INHERENTE
8","R. INHERENTE",(IF(BD50="R.RESIDUAL
8","R. RESIDUAL"," ")))),"",(IF(V50="R.INHERENTE
8","R. INHERENTE",(IF(BD50="R.RESIDUAL
8","R. RESIDUAL"," ")))))</f>
        <v xml:space="preserve"> </v>
      </c>
      <c r="BK52" s="320" t="str">
        <f>IF(ISERROR(IF(V50="R.INHERENTE
13","R. INHERENTE",(IF(BD50="R.RESIDUAL
13","R. RESIDUAL"," ")))),"",(IF(V50="R.INHERENTE
13","R. INHERENTE",(IF(BD50="R.RESIDUAL
13","R. RESIDUAL"," ")))))</f>
        <v xml:space="preserve"> </v>
      </c>
      <c r="BL52" s="321" t="str">
        <f>IF(ISERROR(IF(V50="R.INHERENTE
18","R. INHERENTE",(IF(BD50="R.RESIDUAL
18","R. RESIDUAL"," ")))),"",(IF(V50="R.INHERENTE
18","R. INHERENTE",(IF(BD50="R.RESIDUAL
18","R. RESIDUAL"," ")))))</f>
        <v xml:space="preserve"> </v>
      </c>
      <c r="BM52" s="322" t="str">
        <f>IF(ISERROR(IF(V50="R.INHERENTE
23","R. INHERENTE",(IF(BD50="R.RESIDUAL
23","R. RESIDUAL"," ")))),"",(IF(V50="R.INHERENTE
23","R. INHERENTE",(IF(BD50="R.RESIDUAL
23","R. RESIDUAL"," ")))))</f>
        <v xml:space="preserve"> </v>
      </c>
      <c r="BN52" s="392"/>
      <c r="BO52" s="1645"/>
      <c r="BP52" s="1583"/>
      <c r="BQ52" s="1583"/>
      <c r="BR52" s="1583"/>
      <c r="BS52" s="1583"/>
      <c r="BT52" s="1587"/>
      <c r="BU52" s="392"/>
      <c r="BV52" s="1643"/>
      <c r="BW52" s="1637"/>
      <c r="BX52" s="1640"/>
      <c r="BY52" s="392"/>
      <c r="BZ52" s="1569"/>
      <c r="CA52" s="1572"/>
      <c r="CB52" s="1575"/>
      <c r="CC52" s="1578"/>
      <c r="CD52" s="1617"/>
      <c r="CE52" s="1617"/>
      <c r="CF52" s="1617"/>
      <c r="CG52" s="1617"/>
      <c r="CH52" s="1617"/>
      <c r="CI52" s="1617"/>
      <c r="CJ52" s="1617"/>
      <c r="CK52" s="1617"/>
      <c r="CL52" s="1617"/>
      <c r="CM52" s="1617"/>
      <c r="CN52" s="1617"/>
      <c r="CO52" s="1617"/>
      <c r="CP52" s="1617"/>
      <c r="CQ52" s="1617"/>
      <c r="CR52" s="1617"/>
      <c r="CS52" s="1617"/>
      <c r="CT52" s="1620"/>
      <c r="CU52" s="392"/>
      <c r="CV52" s="1569"/>
      <c r="CW52" s="1572"/>
      <c r="CX52" s="1575"/>
      <c r="CY52" s="1629"/>
      <c r="CZ52" s="1609"/>
      <c r="DA52" s="1610"/>
      <c r="DB52" s="1609"/>
      <c r="DC52" s="1610"/>
      <c r="DD52" s="1614"/>
      <c r="DE52" s="1614"/>
      <c r="DF52" s="1614"/>
      <c r="DG52" s="1614"/>
      <c r="DH52" s="1614"/>
      <c r="DI52" s="1614"/>
      <c r="DJ52" s="1614"/>
      <c r="DK52" s="1614"/>
      <c r="DL52" s="1614"/>
      <c r="DM52" s="1614"/>
      <c r="DN52" s="1614"/>
      <c r="DO52" s="1614"/>
      <c r="DP52" s="1614"/>
      <c r="DQ52" s="1614"/>
      <c r="DR52" s="1614"/>
      <c r="DS52" s="1614"/>
      <c r="DT52" s="1620"/>
      <c r="DU52" s="392"/>
      <c r="DV52" s="1626"/>
      <c r="DW52" s="1623"/>
      <c r="DX52" s="1623"/>
      <c r="DY52" s="1623"/>
    </row>
    <row r="53" spans="2:129" s="368" customFormat="1" ht="48" customHeight="1">
      <c r="B53" s="1477"/>
      <c r="C53" s="1480"/>
      <c r="D53" s="1483"/>
      <c r="E53" s="1486"/>
      <c r="F53" s="1483"/>
      <c r="G53" s="1548"/>
      <c r="H53" s="1551"/>
      <c r="I53" s="356"/>
      <c r="J53" s="308" t="s">
        <v>1000</v>
      </c>
      <c r="K53" s="357"/>
      <c r="L53" s="310"/>
      <c r="M53" s="1329"/>
      <c r="N53" s="1554"/>
      <c r="O53" s="1557"/>
      <c r="P53" s="392"/>
      <c r="Q53" s="1560"/>
      <c r="R53" s="1531"/>
      <c r="S53" s="1534"/>
      <c r="T53" s="1537"/>
      <c r="U53" s="1540"/>
      <c r="V53" s="1542"/>
      <c r="W53" s="274"/>
      <c r="X53" s="324"/>
      <c r="Y53" s="312"/>
      <c r="Z53" s="1545"/>
      <c r="AA53" s="1528"/>
      <c r="AB53" s="1529"/>
      <c r="AC53" s="1528"/>
      <c r="AD53" s="1529"/>
      <c r="AE53" s="1528"/>
      <c r="AF53" s="1529"/>
      <c r="AG53" s="1528"/>
      <c r="AH53" s="1529"/>
      <c r="AI53" s="1528"/>
      <c r="AJ53" s="1529"/>
      <c r="AK53" s="390">
        <f>AA53+AC53+AE53+AG53+AI53</f>
        <v>0</v>
      </c>
      <c r="AL53" s="391"/>
      <c r="AM53" s="1526"/>
      <c r="AN53" s="1601"/>
      <c r="AO53" s="1602"/>
      <c r="AP53" s="1599"/>
      <c r="AQ53" s="1600"/>
      <c r="AR53" s="1601"/>
      <c r="AS53" s="1602"/>
      <c r="AT53" s="325"/>
      <c r="AU53" s="326"/>
      <c r="AV53" s="327"/>
      <c r="AW53" s="328"/>
      <c r="AX53" s="329"/>
      <c r="AY53" s="379"/>
      <c r="AZ53" s="1594"/>
      <c r="BA53" s="1498"/>
      <c r="BB53" s="1597"/>
      <c r="BC53" s="1498"/>
      <c r="BD53" s="1501"/>
      <c r="BE53" s="1504"/>
      <c r="BF53" s="392"/>
      <c r="BG53" s="317"/>
      <c r="BH53" s="302">
        <v>0.4</v>
      </c>
      <c r="BI53" s="318" t="str">
        <f>IF(ISERROR(IF(V50="R.INHERENTE
2","R. INHERENTE",(IF(BD50="R.RESIDUAL
2","R. RESIDUAL"," ")))),"",(IF(V50="R.INHERENTE
2","R. INHERENTE",(IF(BD50="R.RESIDUAL
2","R. RESIDUAL"," ")))))</f>
        <v xml:space="preserve"> </v>
      </c>
      <c r="BJ53" s="319" t="str">
        <f>IF(ISERROR(IF(V50="R.INHERENTE
7","R. INHERENTE",(IF(BD50="R.RESIDUAL
7","R. RESIDUAL"," ")))),"",(IF(V50="R.INHERENTE
7","R. INHERENTE",(IF(BD50="R.RESIDUAL
7","R. RESIDUAL"," ")))))</f>
        <v xml:space="preserve"> </v>
      </c>
      <c r="BK53" s="330" t="str">
        <f>IF(ISERROR(IF(V50="R.INHERENTE
12","R. INHERENTE",(IF(BD50="R.RESIDUAL
12","R. RESIDUAL"," ")))),"",(IF(V50="R.INHERENTE
12","R. INHERENTE",(IF(BD50="R.RESIDUAL
12","R. RESIDUAL"," ")))))</f>
        <v xml:space="preserve"> </v>
      </c>
      <c r="BL53" s="320" t="str">
        <f>IF(ISERROR(IF(V50="R.INHERENTE
17","R. INHERENTE",(IF(BD50="R.RESIDUAL
17","R. RESIDUAL"," ")))),"",(IF(V50="R.INHERENTE
17","R. INHERENTE",(IF(BD50="R.RESIDUAL
17","R. RESIDUAL"," ")))))</f>
        <v xml:space="preserve"> </v>
      </c>
      <c r="BM53" s="322" t="str">
        <f>IF(ISERROR(IF(V50="R.INHERENTE
22","R. INHERENTE",(IF(BD50="R.RESIDUAL
22","R. RESIDUAL"," ")))),"",(IF(V50="R.INHERENTE
22","R. INHERENTE",(IF(BD50="R.RESIDUAL
22","R. RESIDUAL"," ")))))</f>
        <v xml:space="preserve"> </v>
      </c>
      <c r="BN53" s="392"/>
      <c r="BO53" s="1645"/>
      <c r="BP53" s="1583"/>
      <c r="BQ53" s="1583"/>
      <c r="BR53" s="1583"/>
      <c r="BS53" s="1583"/>
      <c r="BT53" s="1587"/>
      <c r="BU53" s="392"/>
      <c r="BV53" s="1643"/>
      <c r="BW53" s="1637"/>
      <c r="BX53" s="1640"/>
      <c r="BY53" s="392"/>
      <c r="BZ53" s="1569"/>
      <c r="CA53" s="1572"/>
      <c r="CB53" s="1575"/>
      <c r="CC53" s="1578"/>
      <c r="CD53" s="1617"/>
      <c r="CE53" s="1617"/>
      <c r="CF53" s="1617"/>
      <c r="CG53" s="1617"/>
      <c r="CH53" s="1617"/>
      <c r="CI53" s="1617"/>
      <c r="CJ53" s="1617"/>
      <c r="CK53" s="1617"/>
      <c r="CL53" s="1617"/>
      <c r="CM53" s="1617"/>
      <c r="CN53" s="1617"/>
      <c r="CO53" s="1617"/>
      <c r="CP53" s="1617"/>
      <c r="CQ53" s="1617"/>
      <c r="CR53" s="1617"/>
      <c r="CS53" s="1617"/>
      <c r="CT53" s="1620"/>
      <c r="CU53" s="392"/>
      <c r="CV53" s="1569"/>
      <c r="CW53" s="1572"/>
      <c r="CX53" s="1575"/>
      <c r="CY53" s="1629"/>
      <c r="CZ53" s="1609"/>
      <c r="DA53" s="1610"/>
      <c r="DB53" s="1609"/>
      <c r="DC53" s="1610"/>
      <c r="DD53" s="1614"/>
      <c r="DE53" s="1614"/>
      <c r="DF53" s="1614"/>
      <c r="DG53" s="1614"/>
      <c r="DH53" s="1614"/>
      <c r="DI53" s="1614"/>
      <c r="DJ53" s="1614"/>
      <c r="DK53" s="1614"/>
      <c r="DL53" s="1614"/>
      <c r="DM53" s="1614"/>
      <c r="DN53" s="1614"/>
      <c r="DO53" s="1614"/>
      <c r="DP53" s="1614"/>
      <c r="DQ53" s="1614"/>
      <c r="DR53" s="1614"/>
      <c r="DS53" s="1614"/>
      <c r="DT53" s="1620"/>
      <c r="DU53" s="392"/>
      <c r="DV53" s="1626"/>
      <c r="DW53" s="1623"/>
      <c r="DX53" s="1623"/>
      <c r="DY53" s="1623"/>
    </row>
    <row r="54" spans="2:129" s="368" customFormat="1" ht="48" customHeight="1" thickBot="1">
      <c r="B54" s="1478"/>
      <c r="C54" s="1481"/>
      <c r="D54" s="1484"/>
      <c r="E54" s="1487"/>
      <c r="F54" s="1484"/>
      <c r="G54" s="1549"/>
      <c r="H54" s="1552"/>
      <c r="I54" s="359"/>
      <c r="J54" s="332" t="s">
        <v>1001</v>
      </c>
      <c r="K54" s="360"/>
      <c r="L54" s="334"/>
      <c r="M54" s="1330"/>
      <c r="N54" s="1555"/>
      <c r="O54" s="1558"/>
      <c r="P54" s="392"/>
      <c r="Q54" s="1561"/>
      <c r="R54" s="1532"/>
      <c r="S54" s="1535"/>
      <c r="T54" s="1538"/>
      <c r="U54" s="1356"/>
      <c r="V54" s="1543"/>
      <c r="W54" s="274"/>
      <c r="X54" s="335"/>
      <c r="Y54" s="336"/>
      <c r="Z54" s="1546"/>
      <c r="AA54" s="1631"/>
      <c r="AB54" s="1632"/>
      <c r="AC54" s="1631"/>
      <c r="AD54" s="1632"/>
      <c r="AE54" s="1631"/>
      <c r="AF54" s="1632"/>
      <c r="AG54" s="1631"/>
      <c r="AH54" s="1632"/>
      <c r="AI54" s="1631"/>
      <c r="AJ54" s="1632"/>
      <c r="AK54" s="393">
        <f>AA54+AC54+AE54+AG54+AI54</f>
        <v>0</v>
      </c>
      <c r="AL54" s="394"/>
      <c r="AM54" s="1527"/>
      <c r="AN54" s="1605"/>
      <c r="AO54" s="1606"/>
      <c r="AP54" s="1603"/>
      <c r="AQ54" s="1604"/>
      <c r="AR54" s="1605"/>
      <c r="AS54" s="1606"/>
      <c r="AT54" s="337"/>
      <c r="AU54" s="338"/>
      <c r="AV54" s="339"/>
      <c r="AW54" s="340"/>
      <c r="AX54" s="341"/>
      <c r="AY54" s="379">
        <f>+(IF(AND($AZ62&gt;0,$AZ62&lt;=0.2),0.2,(IF(AND($AZ62&gt;0.2,$AZ62&lt;=0.4),0.4,(IF(AND($AZ62&gt;0.4,$AZ62&lt;=0.6),0.6,(IF(AND($AZ62&gt;0.6,$AZ62&lt;=0.8),0.8,(IF($AZ62&gt;0.8,1,""))))))))))</f>
        <v>0.4</v>
      </c>
      <c r="AZ54" s="1595"/>
      <c r="BA54" s="1499"/>
      <c r="BB54" s="1598"/>
      <c r="BC54" s="1499"/>
      <c r="BD54" s="1502"/>
      <c r="BE54" s="1505"/>
      <c r="BF54" s="392"/>
      <c r="BG54" s="317"/>
      <c r="BH54" s="342">
        <v>0.2</v>
      </c>
      <c r="BI54" s="343" t="str">
        <f>IF(ISERROR(IF(V50="R.INHERENTE
1","R. INHERENTE",(IF(BD50="R.RESIDUAL
1","R. RESIDUAL"," ")))),"",(IF(V50="R.INHERENTE
1","R. INHERENTE",(IF(BD50="R.RESIDUAL
1","R. RESIDUAL"," ")))))</f>
        <v xml:space="preserve"> </v>
      </c>
      <c r="BJ54" s="344" t="str">
        <f>IF(ISERROR(IF(V50="R.INHERENTE
6","R. INHERENTE",(IF(BD50="R.RESIDUAL
6","R. RESIDUAL"," ")))),"",(IF(V50="R.INHERENTE
6","R. INHERENTE",(IF(BD50="R.RESIDUAL
6","R. RESIDUAL"," ")))))</f>
        <v xml:space="preserve"> </v>
      </c>
      <c r="BK54" s="345" t="str">
        <f>IF(ISERROR(IF(V50="R.INHERENTE
11","R. INHERENTE",(IF(BD50="R.RESIDUAL
11","R. RESIDUAL"," ")))),"",(IF(V50="R.INHERENTE
11","R. INHERENTE",(IF(BD50="R.RESIDUAL
11","R. RESIDUAL"," ")))))</f>
        <v xml:space="preserve"> </v>
      </c>
      <c r="BL54" s="346" t="str">
        <f>IF(ISERROR(IF(V50="R.INHERENTE
16","R. INHERENTE",(IF(BD50="R.RESIDUAL
16","R. RESIDUAL"," ")))),"",(IF(V50="R.INHERENTE
16","R. INHERENTE",(IF(BD50="R.RESIDUAL
16","R. RESIDUAL"," ")))))</f>
        <v xml:space="preserve"> </v>
      </c>
      <c r="BM54" s="347" t="str">
        <f>IF(ISERROR(IF(V50="R.INHERENTE
21","R. INHERENTE",(IF(BD50="R.RESIDUAL
21","R. RESIDUAL"," ")))),"",(IF(V50="R.INHERENTE
21","R. INHERENTE",(IF(BD50="R.RESIDUAL
21","R. RESIDUAL"," ")))))</f>
        <v>R. RESIDUAL</v>
      </c>
      <c r="BN54" s="392"/>
      <c r="BO54" s="1646"/>
      <c r="BP54" s="1584"/>
      <c r="BQ54" s="1584"/>
      <c r="BR54" s="1584"/>
      <c r="BS54" s="1584"/>
      <c r="BT54" s="1588"/>
      <c r="BU54" s="392"/>
      <c r="BV54" s="1644"/>
      <c r="BW54" s="1638"/>
      <c r="BX54" s="1641"/>
      <c r="BY54" s="392"/>
      <c r="BZ54" s="1570"/>
      <c r="CA54" s="1573"/>
      <c r="CB54" s="1576"/>
      <c r="CC54" s="1579"/>
      <c r="CD54" s="1618"/>
      <c r="CE54" s="1618"/>
      <c r="CF54" s="1618"/>
      <c r="CG54" s="1618"/>
      <c r="CH54" s="1618"/>
      <c r="CI54" s="1618"/>
      <c r="CJ54" s="1618"/>
      <c r="CK54" s="1618"/>
      <c r="CL54" s="1618"/>
      <c r="CM54" s="1618"/>
      <c r="CN54" s="1618"/>
      <c r="CO54" s="1618"/>
      <c r="CP54" s="1618"/>
      <c r="CQ54" s="1618"/>
      <c r="CR54" s="1618"/>
      <c r="CS54" s="1618"/>
      <c r="CT54" s="1621"/>
      <c r="CU54" s="392"/>
      <c r="CV54" s="1570"/>
      <c r="CW54" s="1573"/>
      <c r="CX54" s="1576"/>
      <c r="CY54" s="1630"/>
      <c r="CZ54" s="1611"/>
      <c r="DA54" s="1612"/>
      <c r="DB54" s="1611"/>
      <c r="DC54" s="1612"/>
      <c r="DD54" s="1615"/>
      <c r="DE54" s="1615"/>
      <c r="DF54" s="1615"/>
      <c r="DG54" s="1615"/>
      <c r="DH54" s="1615"/>
      <c r="DI54" s="1615"/>
      <c r="DJ54" s="1615"/>
      <c r="DK54" s="1615"/>
      <c r="DL54" s="1615"/>
      <c r="DM54" s="1615"/>
      <c r="DN54" s="1615"/>
      <c r="DO54" s="1615"/>
      <c r="DP54" s="1615"/>
      <c r="DQ54" s="1615"/>
      <c r="DR54" s="1615"/>
      <c r="DS54" s="1615"/>
      <c r="DT54" s="1621"/>
      <c r="DU54" s="392"/>
      <c r="DV54" s="1627"/>
      <c r="DW54" s="1624"/>
      <c r="DX54" s="1624"/>
      <c r="DY54" s="1624"/>
    </row>
    <row r="55" spans="2:129" ht="12.75" customHeight="1" thickBot="1">
      <c r="W55" s="274"/>
      <c r="AY55" s="379"/>
      <c r="BI55" s="396">
        <v>0.2</v>
      </c>
      <c r="BJ55" s="397">
        <v>0.4</v>
      </c>
      <c r="BK55" s="397">
        <v>0.60000000000000009</v>
      </c>
      <c r="BL55" s="397">
        <v>0.8</v>
      </c>
      <c r="BM55" s="397">
        <v>1</v>
      </c>
    </row>
    <row r="56" spans="2:129" s="368" customFormat="1" ht="48" customHeight="1">
      <c r="B56" s="1476" t="s">
        <v>954</v>
      </c>
      <c r="C56" s="1479">
        <v>7</v>
      </c>
      <c r="D56" s="1482" t="s">
        <v>1126</v>
      </c>
      <c r="E56" s="1485" t="s">
        <v>1127</v>
      </c>
      <c r="F56" s="1482" t="s">
        <v>1128</v>
      </c>
      <c r="G56" s="1547" t="s">
        <v>1058</v>
      </c>
      <c r="H56" s="1550" t="s">
        <v>1129</v>
      </c>
      <c r="I56" s="291" t="s">
        <v>1130</v>
      </c>
      <c r="J56" s="292" t="s">
        <v>961</v>
      </c>
      <c r="K56" s="293" t="s">
        <v>1131</v>
      </c>
      <c r="L56" s="294" t="s">
        <v>963</v>
      </c>
      <c r="M56" s="1328" t="str">
        <f>IF(G56="","",(CONCATENATE("Posibilidad de afectación ",G56," ",H56," ",I56," ",I57," ",I58," ",I59," ",I60)))</f>
        <v xml:space="preserve">Posibilidad de afectación reputacional y económica por prácticas de plagio en productos de investigación, innovación y producción académica, presentados en la Subred sur, debido a la falta de declaración de originalidad y a deficiencias en la revisión de similitud de los productos escritos presentados al Centro de investigaciones.   </v>
      </c>
      <c r="N56" s="1553" t="s">
        <v>1006</v>
      </c>
      <c r="O56" s="1556" t="s">
        <v>1007</v>
      </c>
      <c r="P56" s="392"/>
      <c r="Q56" s="1559" t="s">
        <v>1039</v>
      </c>
      <c r="R56" s="1530">
        <f>IF(ISERROR(VLOOKUP($Q56,[3]Listas!$F$21:$G$25,2,FALSE)),"",(VLOOKUP($Q56,[3]Listas!$F$21:$G$25,2,FALSE)))</f>
        <v>0.4</v>
      </c>
      <c r="S56" s="1533" t="str">
        <f>IF(ISERROR(VLOOKUP($R56,[3]Listas!$F$4:$G$8,2,FALSE)),"",(VLOOKUP($R56,[3]Listas!$F$4:$G$8,2,FALSE)))</f>
        <v>BAJA
El evento puede ocurrir en algún momento.</v>
      </c>
      <c r="T56" s="1536" t="s">
        <v>1132</v>
      </c>
      <c r="U56" s="1539">
        <f>IF(ISERROR(VLOOKUP($T56,[3]Listas!$F$30:$G$37,2,FALSE)),"",(VLOOKUP($T56,[3]Listas!$F$30:$G$37,2,FALSE)))</f>
        <v>0.6</v>
      </c>
      <c r="V56" s="1541" t="str">
        <f>IF(R56="","",(CONCATENATE("R.INHERENTE
",(IF(AND($R56=0.2,$U56=0.2),1,(IF(AND($R56=0.2,$U56=0.4),6,(IF(AND($R56=0.2,$U56=0.6),11,(IF(AND($R56=0.2,$U56=0.8),16,(IF(AND($R56=0.2,$U56=1),21,(IF(AND($R56=0.4,$U56=0.2),2,(IF(AND($R56=0.4,$U56=0.4),7,(IF(AND($R56=0.4,$U56=0.6),12,(IF(AND($R56=0.4,$U56=0.8),17,(IF(AND($R56=0.4,$U56=1),22,(IF(AND($R56=0.6,$U56=0.2),3,(IF(AND($R56=0.6,$U56=0.4),8,(IF(AND($R56=0.6,$U56=0.6),13,(IF(AND($R56=0.6,$U56=0.8),18,(IF(AND($R56=0.6,$U56=1),23,(IF(AND($R56=0.8,$U56=0.2),4,(IF(AND($R56=0.8,$U56=0.4),9,(IF(AND($R56=0.8,$U56=0.6),14,(IF(AND($R56=0.8,$U56=0.8),19,(IF(AND($R56=0.8,$U56=1),24,(IF(AND($R56=1,$U56=0.2),5,(IF(AND($R56=1,$U56=0.4),10,(IF(AND($R56=1,$U56=0.6),15,(IF(AND($R56=1,$U56=0.8),20,(IF(AND($R56=1,$U56=1),25,"")))))))))))))))))))))))))))))))))))))))))))))))))))))</f>
        <v>R.INHERENTE
12</v>
      </c>
      <c r="W56" s="274"/>
      <c r="X56" s="295" t="s">
        <v>1133</v>
      </c>
      <c r="Y56" s="296" t="s">
        <v>969</v>
      </c>
      <c r="Z56" s="1544" t="s">
        <v>970</v>
      </c>
      <c r="AA56" s="1523">
        <v>25</v>
      </c>
      <c r="AB56" s="1524"/>
      <c r="AC56" s="1523"/>
      <c r="AD56" s="1524"/>
      <c r="AE56" s="1523"/>
      <c r="AF56" s="1524"/>
      <c r="AG56" s="1523"/>
      <c r="AH56" s="1524"/>
      <c r="AI56" s="1523">
        <v>15</v>
      </c>
      <c r="AJ56" s="1524"/>
      <c r="AK56" s="388">
        <f>AA56+AC56+AE56+AG56+AI56</f>
        <v>40</v>
      </c>
      <c r="AL56" s="389">
        <v>0.24</v>
      </c>
      <c r="AM56" s="1525">
        <f>U56</f>
        <v>0.6</v>
      </c>
      <c r="AN56" s="1589" t="s">
        <v>936</v>
      </c>
      <c r="AO56" s="1590"/>
      <c r="AP56" s="1591" t="s">
        <v>971</v>
      </c>
      <c r="AQ56" s="1592"/>
      <c r="AR56" s="1589" t="s">
        <v>936</v>
      </c>
      <c r="AS56" s="1590"/>
      <c r="AT56" s="297" t="s">
        <v>1134</v>
      </c>
      <c r="AU56" s="298" t="s">
        <v>172</v>
      </c>
      <c r="AV56" s="299" t="s">
        <v>1135</v>
      </c>
      <c r="AW56" s="300" t="s">
        <v>1136</v>
      </c>
      <c r="AX56" s="301" t="s">
        <v>1137</v>
      </c>
      <c r="AY56" s="379"/>
      <c r="AZ56" s="1593">
        <f>+MIN(AL56:AL60)</f>
        <v>0.16800000000000001</v>
      </c>
      <c r="BA56" s="1497" t="str">
        <f>+(IF($AY48=0.2,"MUY BAJA",(IF($AY48=0.4,"BAJA",(IF($AY48=0.6,"MEDIA",(IF($AY48=0.8,"ALTA",(IF($AY48=1,"MUY ALTA",""))))))))))</f>
        <v>MUY BAJA</v>
      </c>
      <c r="BB56" s="1596">
        <f>+MIN(AM56:AM60)</f>
        <v>0.6</v>
      </c>
      <c r="BC56" s="1497" t="str">
        <f>+(IF($BF56=0.2,"MUY BAJA",(IF($BF56=0.4,"BAJA",(IF($BF56=0.6,"MEDIA",(IF($BF56=0.8,"ALTA",(IF($BF56=1,"MUY ALTA",""))))))))))</f>
        <v>MEDIA</v>
      </c>
      <c r="BD56" s="1500" t="str">
        <f>IF($AY48="","",(CONCATENATE("R.RESIDUAL
",(IF(AND($AY48=0.2,$BF56=0.2),1,(IF(AND($AY48=0.2,$BF56=0.4),6,(IF(AND($AY48=0.2,$BF56=0.6),11,(IF(AND($AY48=0.2,$BF56=0.8),16,(IF(AND($AY48=0.2,$BF56=1),21,(IF(AND($AY48=0.4,$BF56=0.2),2,(IF(AND($AY48=0.4,$BF56=0.4),7,(IF(AND($AY48=0.4,$BF56=0.6),12,(IF(AND($AY48=0.4,$BF56=0.8),17,(IF(AND($AY48=0.4,$BF56=1),22,(IF(AND($AY48=0.6,$BF56=0.2),3,(IF(AND($AY48=0.6,$BF56=0.4),8,(IF(AND($AY48=0.6,$BF56=0.6),13,(IF(AND($AY48=0.6,$BF56=0.8),18,(IF(AND($AY48=0.6,$BF56=1),23,(IF(AND($AY48=0.8,$BF56=0.2),4,(IF(AND($AY48=0.8,$BF56=0.4),9,(IF(AND($AY48=0.8,$BF56=0.6),14,(IF(AND($AY48=0.8,$BF56=0.8),19,(IF(AND($AY48=0.8,$BF56=1),24,(IF(AND($AY48=1,$BF56=0.2),5,(IF(AND($AY48=1,$BF56=0.4),10,(IF(AND($AY48=1,$BF56=0.6),15,(IF(AND($AY48=1,$BF56=0.8),20,(IF(AND($AY48=1,$BF56=1),25,"")))))))))))))))))))))))))))))))))))))))))))))))))))))</f>
        <v>R.RESIDUAL
11</v>
      </c>
      <c r="BE56" s="1503" t="s">
        <v>977</v>
      </c>
      <c r="BF56" s="379">
        <f>+(IF(AND($BB56&gt;0,$BB56&lt;=0.2),0.2,(IF(AND($BB56&gt;0.2,$BB56&lt;=0.4),0.4,(IF(AND($BB56&gt;0.4,$BB56&lt;=0.6),0.6,(IF(AND($BB56&gt;0.6,$BB56&lt;=0.8),0.8,(IF($BB56&gt;0.8,1,""))))))))))</f>
        <v>0.6</v>
      </c>
      <c r="BG56" s="275">
        <f>+VLOOKUP($BD56,[3]Listas!$G$114:$H$138,2,FALSE)</f>
        <v>11</v>
      </c>
      <c r="BH56" s="302">
        <v>1</v>
      </c>
      <c r="BI56" s="303" t="str">
        <f>IF(ISERROR(IF(V56="R.INHERENTE
5","R. INHERENTE",(IF(BD56="R.RESIDUAL
5","R. RESIDUAL"," ")))),"",(IF(V56="R.INHERENTE
5","R. INHERENTE",(IF(BD56="R.RESIDUAL
5","R. RESIDUAL"," ")))))</f>
        <v xml:space="preserve"> </v>
      </c>
      <c r="BJ56" s="304" t="str">
        <f>IF(ISERROR(IF(V56="R.INHERENTE
10","R. INHERENTE",(IF(BD56="R.RESIDUAL
10","R. RESIDUAL"," ")))),"",(IF(V56="R.INHERENTE
10","R. INHERENTE",(IF(BD56="R.RESIDUAL
10","R. RESIDUAL"," ")))))</f>
        <v xml:space="preserve"> </v>
      </c>
      <c r="BK56" s="305" t="str">
        <f>IF(ISERROR(IF(V56="R.INHERENTE
15","R. INHERENTE",(IF(BD56="R.RESIDUAL
15","R. RESIDUAL"," ")))),"",(IF(V56="R.INHERENTE
15","R. INHERENTE",(IF(BD56="R.RESIDUAL
15","R. RESIDUAL"," ")))))</f>
        <v xml:space="preserve"> </v>
      </c>
      <c r="BL56" s="305" t="str">
        <f>IF(ISERROR(IF(V56="R.INHERENTE
20","R. INHERENTE",(IF(BD56="R.RESIDUAL
20","R. RESIDUAL"," ")))),"",(IF(V56="R.INHERENTE
20","R. INHERENTE",(IF(BD56="R.RESIDUAL
20","R. RESIDUAL"," ")))))</f>
        <v xml:space="preserve"> </v>
      </c>
      <c r="BM56" s="306" t="str">
        <f>IF(ISERROR(IF(V56="R.INHERENTE
25","R. INHERENTE",(IF(BD56="R.RESIDUAL
25","R. RESIDUAL"," ")))),"",(IF(V56="R.INHERENTE
25","R. INHERENTE",(IF(BD56="R.RESIDUAL
25","R. RESIDUAL"," ")))))</f>
        <v xml:space="preserve"> </v>
      </c>
      <c r="BN56" s="392"/>
      <c r="BO56" s="1506" t="s">
        <v>1138</v>
      </c>
      <c r="BP56" s="1562" t="s">
        <v>1139</v>
      </c>
      <c r="BQ56" s="1582">
        <v>44927</v>
      </c>
      <c r="BR56" s="1582">
        <v>45078</v>
      </c>
      <c r="BS56" s="1562" t="s">
        <v>172</v>
      </c>
      <c r="BT56" s="1586" t="s">
        <v>981</v>
      </c>
      <c r="BU56" s="392"/>
      <c r="BV56" s="1642" t="s">
        <v>1140</v>
      </c>
      <c r="BW56" s="1636" t="s">
        <v>1141</v>
      </c>
      <c r="BX56" s="1639" t="s">
        <v>1142</v>
      </c>
      <c r="BY56" s="392"/>
      <c r="BZ56" s="1568" t="s">
        <v>984</v>
      </c>
      <c r="CA56" s="1571"/>
      <c r="CB56" s="1574"/>
      <c r="CC56" s="1577"/>
      <c r="CD56" s="1616" t="s">
        <v>936</v>
      </c>
      <c r="CE56" s="1616"/>
      <c r="CF56" s="1616"/>
      <c r="CG56" s="1616"/>
      <c r="CH56" s="1616" t="s">
        <v>936</v>
      </c>
      <c r="CI56" s="1616"/>
      <c r="CJ56" s="1616"/>
      <c r="CK56" s="1616"/>
      <c r="CL56" s="1616" t="s">
        <v>937</v>
      </c>
      <c r="CM56" s="1616"/>
      <c r="CN56" s="1616"/>
      <c r="CO56" s="1616"/>
      <c r="CP56" s="1616" t="s">
        <v>936</v>
      </c>
      <c r="CQ56" s="1616"/>
      <c r="CR56" s="1616"/>
      <c r="CS56" s="1616"/>
      <c r="CT56" s="1619" t="s">
        <v>985</v>
      </c>
      <c r="CU56" s="392"/>
      <c r="CV56" s="1568" t="s">
        <v>984</v>
      </c>
      <c r="CW56" s="1571"/>
      <c r="CX56" s="1574"/>
      <c r="CY56" s="1628"/>
      <c r="CZ56" s="1607" t="s">
        <v>937</v>
      </c>
      <c r="DA56" s="1608"/>
      <c r="DB56" s="1607"/>
      <c r="DC56" s="1608"/>
      <c r="DD56" s="1613" t="s">
        <v>936</v>
      </c>
      <c r="DE56" s="1613"/>
      <c r="DF56" s="1613"/>
      <c r="DG56" s="1613"/>
      <c r="DH56" s="1613" t="s">
        <v>936</v>
      </c>
      <c r="DI56" s="1613"/>
      <c r="DJ56" s="1613"/>
      <c r="DK56" s="1613"/>
      <c r="DL56" s="1613" t="s">
        <v>937</v>
      </c>
      <c r="DM56" s="1613"/>
      <c r="DN56" s="1613"/>
      <c r="DO56" s="1613"/>
      <c r="DP56" s="1613" t="s">
        <v>936</v>
      </c>
      <c r="DQ56" s="1613"/>
      <c r="DR56" s="1613"/>
      <c r="DS56" s="1613"/>
      <c r="DT56" s="1619" t="s">
        <v>986</v>
      </c>
      <c r="DU56" s="392"/>
      <c r="DV56" s="1625">
        <v>45397</v>
      </c>
      <c r="DW56" s="1622" t="s">
        <v>1622</v>
      </c>
      <c r="DX56" s="1622" t="s">
        <v>1623</v>
      </c>
      <c r="DY56" s="1622" t="s">
        <v>1624</v>
      </c>
    </row>
    <row r="57" spans="2:129" s="368" customFormat="1" ht="48" customHeight="1">
      <c r="B57" s="1477"/>
      <c r="C57" s="1480"/>
      <c r="D57" s="1483"/>
      <c r="E57" s="1486"/>
      <c r="F57" s="1483"/>
      <c r="G57" s="1548"/>
      <c r="H57" s="1551"/>
      <c r="I57" s="307" t="s">
        <v>1143</v>
      </c>
      <c r="J57" s="308" t="s">
        <v>988</v>
      </c>
      <c r="K57" s="309" t="s">
        <v>1144</v>
      </c>
      <c r="L57" s="310" t="s">
        <v>963</v>
      </c>
      <c r="M57" s="1329"/>
      <c r="N57" s="1554"/>
      <c r="O57" s="1557"/>
      <c r="P57" s="392"/>
      <c r="Q57" s="1560"/>
      <c r="R57" s="1531"/>
      <c r="S57" s="1534"/>
      <c r="T57" s="1537"/>
      <c r="U57" s="1540"/>
      <c r="V57" s="1542"/>
      <c r="W57" s="274"/>
      <c r="X57" s="311" t="s">
        <v>1145</v>
      </c>
      <c r="Y57" s="312" t="s">
        <v>969</v>
      </c>
      <c r="Z57" s="1545"/>
      <c r="AA57" s="1528"/>
      <c r="AB57" s="1529"/>
      <c r="AC57" s="1528">
        <v>15</v>
      </c>
      <c r="AD57" s="1529"/>
      <c r="AE57" s="1528"/>
      <c r="AF57" s="1529"/>
      <c r="AG57" s="1528"/>
      <c r="AH57" s="1529"/>
      <c r="AI57" s="1528">
        <v>15</v>
      </c>
      <c r="AJ57" s="1529"/>
      <c r="AK57" s="390">
        <f>AA57+AC57+AE57+AG57+AI57</f>
        <v>30</v>
      </c>
      <c r="AL57" s="391">
        <v>0.16800000000000001</v>
      </c>
      <c r="AM57" s="1526"/>
      <c r="AN57" s="1601" t="s">
        <v>937</v>
      </c>
      <c r="AO57" s="1602"/>
      <c r="AP57" s="1599" t="s">
        <v>971</v>
      </c>
      <c r="AQ57" s="1600"/>
      <c r="AR57" s="1601" t="s">
        <v>936</v>
      </c>
      <c r="AS57" s="1602"/>
      <c r="AT57" s="256" t="s">
        <v>1146</v>
      </c>
      <c r="AU57" s="313" t="s">
        <v>172</v>
      </c>
      <c r="AV57" s="314" t="s">
        <v>1147</v>
      </c>
      <c r="AW57" s="315" t="s">
        <v>1136</v>
      </c>
      <c r="AX57" s="316" t="s">
        <v>1137</v>
      </c>
      <c r="AY57" s="379"/>
      <c r="AZ57" s="1594"/>
      <c r="BA57" s="1498"/>
      <c r="BB57" s="1597"/>
      <c r="BC57" s="1498"/>
      <c r="BD57" s="1501"/>
      <c r="BE57" s="1504"/>
      <c r="BF57" s="392"/>
      <c r="BG57" s="317"/>
      <c r="BH57" s="302">
        <v>0.8</v>
      </c>
      <c r="BI57" s="318" t="str">
        <f>IF(ISERROR(IF(V56="R.INHERENTE
4","R. INHERENTE",(IF(BD56="R.RESIDUAL
4","R. RESIDUAL"," ")))),"",(IF(V56="R.INHERENTE
4","R. INHERENTE",(IF(BD56="R.RESIDUAL
4","R. RESIDUAL"," ")))))</f>
        <v xml:space="preserve"> </v>
      </c>
      <c r="BJ57" s="319" t="str">
        <f>IF(ISERROR(IF(V56="R.INHERENTE
9","R. INHERENTE",(IF(BD56="R.RESIDUAL
9","R. RESIDUAL"," ")))),"",(IF(V56="R.INHERENTE
9","R. INHERENTE",(IF(BD56="R.RESIDUAL
9","R. RESIDUAL"," ")))))</f>
        <v xml:space="preserve"> </v>
      </c>
      <c r="BK57" s="320" t="str">
        <f>IF(ISERROR(IF(V56="R.INHERENTE
14","R. INHERENTE",(IF(BD56="R.RESIDUAL
14","R. RESIDUAL"," ")))),"",(IF(V56="R.INHERENTE
14","R. INHERENTE",(IF(BD56="R.RESIDUAL
14","R. RESIDUAL"," ")))))</f>
        <v xml:space="preserve"> </v>
      </c>
      <c r="BL57" s="321" t="str">
        <f>IF(ISERROR(IF(V56="R.INHERENTE
19","R. INHERENTE",(IF(BD56="R.RESIDUAL
19","R. RESIDUAL"," ")))),"",(IF(V56="R.INHERENTE
19","R. INHERENTE",(IF(BD56="R.RESIDUAL
19","R. RESIDUAL"," ")))))</f>
        <v xml:space="preserve"> </v>
      </c>
      <c r="BM57" s="322" t="str">
        <f>IF(ISERROR(IF(V56="R.INHERENTE
24","R. INHERENTE",(IF(BD56="R.RESIDUAL
24","R. RESIDUAL"," ")))),"",(IF(V56="R.INHERENTE
24","R. INHERENTE",(IF(BD56="R.RESIDUAL
24","R. RESIDUAL"," ")))))</f>
        <v xml:space="preserve"> </v>
      </c>
      <c r="BN57" s="392"/>
      <c r="BO57" s="1645"/>
      <c r="BP57" s="1583"/>
      <c r="BQ57" s="1583"/>
      <c r="BR57" s="1583"/>
      <c r="BS57" s="1583"/>
      <c r="BT57" s="1587"/>
      <c r="BU57" s="392"/>
      <c r="BV57" s="1643"/>
      <c r="BW57" s="1637"/>
      <c r="BX57" s="1640"/>
      <c r="BY57" s="392"/>
      <c r="BZ57" s="1569"/>
      <c r="CA57" s="1572"/>
      <c r="CB57" s="1575"/>
      <c r="CC57" s="1578"/>
      <c r="CD57" s="1617"/>
      <c r="CE57" s="1617"/>
      <c r="CF57" s="1617"/>
      <c r="CG57" s="1617"/>
      <c r="CH57" s="1617"/>
      <c r="CI57" s="1617"/>
      <c r="CJ57" s="1617"/>
      <c r="CK57" s="1617"/>
      <c r="CL57" s="1617"/>
      <c r="CM57" s="1617"/>
      <c r="CN57" s="1617"/>
      <c r="CO57" s="1617"/>
      <c r="CP57" s="1617"/>
      <c r="CQ57" s="1617"/>
      <c r="CR57" s="1617"/>
      <c r="CS57" s="1617"/>
      <c r="CT57" s="1620"/>
      <c r="CU57" s="392"/>
      <c r="CV57" s="1569"/>
      <c r="CW57" s="1572"/>
      <c r="CX57" s="1575"/>
      <c r="CY57" s="1629"/>
      <c r="CZ57" s="1609"/>
      <c r="DA57" s="1610"/>
      <c r="DB57" s="1609"/>
      <c r="DC57" s="1610"/>
      <c r="DD57" s="1614"/>
      <c r="DE57" s="1614"/>
      <c r="DF57" s="1614"/>
      <c r="DG57" s="1614"/>
      <c r="DH57" s="1614"/>
      <c r="DI57" s="1614"/>
      <c r="DJ57" s="1614"/>
      <c r="DK57" s="1614"/>
      <c r="DL57" s="1614"/>
      <c r="DM57" s="1614"/>
      <c r="DN57" s="1614"/>
      <c r="DO57" s="1614"/>
      <c r="DP57" s="1614"/>
      <c r="DQ57" s="1614"/>
      <c r="DR57" s="1614"/>
      <c r="DS57" s="1614"/>
      <c r="DT57" s="1620"/>
      <c r="DU57" s="392"/>
      <c r="DV57" s="1626"/>
      <c r="DW57" s="1623"/>
      <c r="DX57" s="1623"/>
      <c r="DY57" s="1623"/>
    </row>
    <row r="58" spans="2:129" s="368" customFormat="1" ht="48" customHeight="1">
      <c r="B58" s="1477"/>
      <c r="C58" s="1480"/>
      <c r="D58" s="1483"/>
      <c r="E58" s="1486"/>
      <c r="F58" s="1483"/>
      <c r="G58" s="1548"/>
      <c r="H58" s="1551"/>
      <c r="I58" s="356"/>
      <c r="J58" s="308" t="s">
        <v>994</v>
      </c>
      <c r="K58" s="357"/>
      <c r="L58" s="310"/>
      <c r="M58" s="1329"/>
      <c r="N58" s="1554"/>
      <c r="O58" s="1557"/>
      <c r="P58" s="392"/>
      <c r="Q58" s="1560"/>
      <c r="R58" s="1531"/>
      <c r="S58" s="1534"/>
      <c r="T58" s="1537"/>
      <c r="U58" s="1540"/>
      <c r="V58" s="1542"/>
      <c r="W58" s="274"/>
      <c r="X58" s="358"/>
      <c r="Y58" s="312"/>
      <c r="Z58" s="1545"/>
      <c r="AA58" s="1528"/>
      <c r="AB58" s="1529"/>
      <c r="AC58" s="1528"/>
      <c r="AD58" s="1529"/>
      <c r="AE58" s="1528"/>
      <c r="AF58" s="1529"/>
      <c r="AG58" s="1528"/>
      <c r="AH58" s="1529"/>
      <c r="AI58" s="1528"/>
      <c r="AJ58" s="1529"/>
      <c r="AK58" s="390">
        <f>AA58+AC58+AE58+AG58+AI58</f>
        <v>0</v>
      </c>
      <c r="AL58" s="391"/>
      <c r="AM58" s="1526"/>
      <c r="AN58" s="1601"/>
      <c r="AO58" s="1602"/>
      <c r="AP58" s="1599"/>
      <c r="AQ58" s="1600"/>
      <c r="AR58" s="1601"/>
      <c r="AS58" s="1602"/>
      <c r="AT58" s="256"/>
      <c r="AU58" s="313"/>
      <c r="AV58" s="314"/>
      <c r="AW58" s="315"/>
      <c r="AX58" s="316"/>
      <c r="AY58" s="379"/>
      <c r="AZ58" s="1594"/>
      <c r="BA58" s="1498"/>
      <c r="BB58" s="1597"/>
      <c r="BC58" s="1498"/>
      <c r="BD58" s="1501"/>
      <c r="BE58" s="1504"/>
      <c r="BF58" s="392"/>
      <c r="BG58" s="317"/>
      <c r="BH58" s="302">
        <v>0.60000000000000009</v>
      </c>
      <c r="BI58" s="318" t="str">
        <f>IF(ISERROR(IF(V56="R.INHERENTE
3","R. INHERENTE",(IF(BD56="R.RESIDUAL
3","R. RESIDUAL"," ")))),"",(IF(V56="R.INHERENTE
3","R. INHERENTE",(IF(BD56="R.RESIDUAL
3","R. RESIDUAL"," ")))))</f>
        <v xml:space="preserve"> </v>
      </c>
      <c r="BJ58" s="319" t="str">
        <f>IF(ISERROR(IF(V56="R.INHERENTE
8","R. INHERENTE",(IF(BD56="R.RESIDUAL
8","R. RESIDUAL"," ")))),"",(IF(V56="R.INHERENTE
8","R. INHERENTE",(IF(BD56="R.RESIDUAL
8","R. RESIDUAL"," ")))))</f>
        <v xml:space="preserve"> </v>
      </c>
      <c r="BK58" s="320" t="str">
        <f>IF(ISERROR(IF(V56="R.INHERENTE
13","R. INHERENTE",(IF(BD56="R.RESIDUAL
13","R. RESIDUAL"," ")))),"",(IF(V56="R.INHERENTE
13","R. INHERENTE",(IF(BD56="R.RESIDUAL
13","R. RESIDUAL"," ")))))</f>
        <v xml:space="preserve"> </v>
      </c>
      <c r="BL58" s="321" t="str">
        <f>IF(ISERROR(IF(V56="R.INHERENTE
18","R. INHERENTE",(IF(BD56="R.RESIDUAL
18","R. RESIDUAL"," ")))),"",(IF(V56="R.INHERENTE
18","R. INHERENTE",(IF(BD56="R.RESIDUAL
18","R. RESIDUAL"," ")))))</f>
        <v xml:space="preserve"> </v>
      </c>
      <c r="BM58" s="322" t="str">
        <f>IF(ISERROR(IF(V56="R.INHERENTE
23","R. INHERENTE",(IF(BD56="R.RESIDUAL
23","R. RESIDUAL"," ")))),"",(IF(V56="R.INHERENTE
23","R. INHERENTE",(IF(BD56="R.RESIDUAL
23","R. RESIDUAL"," ")))))</f>
        <v xml:space="preserve"> </v>
      </c>
      <c r="BN58" s="392"/>
      <c r="BO58" s="1645"/>
      <c r="BP58" s="1583"/>
      <c r="BQ58" s="1583"/>
      <c r="BR58" s="1583"/>
      <c r="BS58" s="1583"/>
      <c r="BT58" s="1587"/>
      <c r="BU58" s="392"/>
      <c r="BV58" s="1643"/>
      <c r="BW58" s="1637"/>
      <c r="BX58" s="1640"/>
      <c r="BY58" s="392"/>
      <c r="BZ58" s="1569"/>
      <c r="CA58" s="1572"/>
      <c r="CB58" s="1575"/>
      <c r="CC58" s="1578"/>
      <c r="CD58" s="1617"/>
      <c r="CE58" s="1617"/>
      <c r="CF58" s="1617"/>
      <c r="CG58" s="1617"/>
      <c r="CH58" s="1617"/>
      <c r="CI58" s="1617"/>
      <c r="CJ58" s="1617"/>
      <c r="CK58" s="1617"/>
      <c r="CL58" s="1617"/>
      <c r="CM58" s="1617"/>
      <c r="CN58" s="1617"/>
      <c r="CO58" s="1617"/>
      <c r="CP58" s="1617"/>
      <c r="CQ58" s="1617"/>
      <c r="CR58" s="1617"/>
      <c r="CS58" s="1617"/>
      <c r="CT58" s="1620"/>
      <c r="CU58" s="392"/>
      <c r="CV58" s="1569"/>
      <c r="CW58" s="1572"/>
      <c r="CX58" s="1575"/>
      <c r="CY58" s="1629"/>
      <c r="CZ58" s="1609"/>
      <c r="DA58" s="1610"/>
      <c r="DB58" s="1609"/>
      <c r="DC58" s="1610"/>
      <c r="DD58" s="1614"/>
      <c r="DE58" s="1614"/>
      <c r="DF58" s="1614"/>
      <c r="DG58" s="1614"/>
      <c r="DH58" s="1614"/>
      <c r="DI58" s="1614"/>
      <c r="DJ58" s="1614"/>
      <c r="DK58" s="1614"/>
      <c r="DL58" s="1614"/>
      <c r="DM58" s="1614"/>
      <c r="DN58" s="1614"/>
      <c r="DO58" s="1614"/>
      <c r="DP58" s="1614"/>
      <c r="DQ58" s="1614"/>
      <c r="DR58" s="1614"/>
      <c r="DS58" s="1614"/>
      <c r="DT58" s="1620"/>
      <c r="DU58" s="392"/>
      <c r="DV58" s="1626"/>
      <c r="DW58" s="1623"/>
      <c r="DX58" s="1623"/>
      <c r="DY58" s="1623"/>
    </row>
    <row r="59" spans="2:129" s="368" customFormat="1" ht="48" customHeight="1">
      <c r="B59" s="1477"/>
      <c r="C59" s="1480"/>
      <c r="D59" s="1483"/>
      <c r="E59" s="1486"/>
      <c r="F59" s="1483"/>
      <c r="G59" s="1548"/>
      <c r="H59" s="1551"/>
      <c r="I59" s="356"/>
      <c r="J59" s="308" t="s">
        <v>1000</v>
      </c>
      <c r="K59" s="357"/>
      <c r="L59" s="310"/>
      <c r="M59" s="1329"/>
      <c r="N59" s="1554"/>
      <c r="O59" s="1557"/>
      <c r="P59" s="392"/>
      <c r="Q59" s="1560"/>
      <c r="R59" s="1531"/>
      <c r="S59" s="1534"/>
      <c r="T59" s="1537"/>
      <c r="U59" s="1540"/>
      <c r="V59" s="1542"/>
      <c r="W59" s="274"/>
      <c r="X59" s="324"/>
      <c r="Y59" s="312"/>
      <c r="Z59" s="1545"/>
      <c r="AA59" s="1528"/>
      <c r="AB59" s="1529"/>
      <c r="AC59" s="1528"/>
      <c r="AD59" s="1529"/>
      <c r="AE59" s="1528"/>
      <c r="AF59" s="1529"/>
      <c r="AG59" s="1528"/>
      <c r="AH59" s="1529"/>
      <c r="AI59" s="1528"/>
      <c r="AJ59" s="1529"/>
      <c r="AK59" s="390">
        <f>AA59+AC59+AE59+AG59+AI59</f>
        <v>0</v>
      </c>
      <c r="AL59" s="391"/>
      <c r="AM59" s="1526"/>
      <c r="AN59" s="1601"/>
      <c r="AO59" s="1602"/>
      <c r="AP59" s="1599"/>
      <c r="AQ59" s="1600"/>
      <c r="AR59" s="1601"/>
      <c r="AS59" s="1602"/>
      <c r="AT59" s="325"/>
      <c r="AU59" s="326"/>
      <c r="AV59" s="314"/>
      <c r="AW59" s="361"/>
      <c r="AX59" s="362"/>
      <c r="AY59" s="379"/>
      <c r="AZ59" s="1594"/>
      <c r="BA59" s="1498"/>
      <c r="BB59" s="1597"/>
      <c r="BC59" s="1498"/>
      <c r="BD59" s="1501"/>
      <c r="BE59" s="1504"/>
      <c r="BF59" s="392"/>
      <c r="BG59" s="317"/>
      <c r="BH59" s="302">
        <v>0.4</v>
      </c>
      <c r="BI59" s="318" t="str">
        <f>IF(ISERROR(IF(V56="R.INHERENTE
2","R. INHERENTE",(IF(BD56="R.RESIDUAL
2","R. RESIDUAL"," ")))),"",(IF(V56="R.INHERENTE
2","R. INHERENTE",(IF(BD56="R.RESIDUAL
2","R. RESIDUAL"," ")))))</f>
        <v xml:space="preserve"> </v>
      </c>
      <c r="BJ59" s="319" t="str">
        <f>IF(ISERROR(IF(V56="R.INHERENTE
7","R. INHERENTE",(IF(BD56="R.RESIDUAL
7","R. RESIDUAL"," ")))),"",(IF(V56="R.INHERENTE
7","R. INHERENTE",(IF(BD56="R.RESIDUAL
7","R. RESIDUAL"," ")))))</f>
        <v xml:space="preserve"> </v>
      </c>
      <c r="BK59" s="330" t="str">
        <f>IF(ISERROR(IF(V56="R.INHERENTE
12","R. INHERENTE",(IF(BD56="R.RESIDUAL
12","R. RESIDUAL"," ")))),"",(IF(V56="R.INHERENTE
12","R. INHERENTE",(IF(BD56="R.RESIDUAL
12","R. RESIDUAL"," ")))))</f>
        <v>R. INHERENTE</v>
      </c>
      <c r="BL59" s="320" t="str">
        <f>IF(ISERROR(IF(V56="R.INHERENTE
17","R. INHERENTE",(IF(BD56="R.RESIDUAL
17","R. RESIDUAL"," ")))),"",(IF(V56="R.INHERENTE
17","R. INHERENTE",(IF(BD56="R.RESIDUAL
17","R. RESIDUAL"," ")))))</f>
        <v xml:space="preserve"> </v>
      </c>
      <c r="BM59" s="322" t="str">
        <f>IF(ISERROR(IF(V56="R.INHERENTE
22","R. INHERENTE",(IF(BD56="R.RESIDUAL
22","R. RESIDUAL"," ")))),"",(IF(V56="R.INHERENTE
22","R. INHERENTE",(IF(BD56="R.RESIDUAL
22","R. RESIDUAL"," ")))))</f>
        <v xml:space="preserve"> </v>
      </c>
      <c r="BN59" s="392"/>
      <c r="BO59" s="1645"/>
      <c r="BP59" s="1583"/>
      <c r="BQ59" s="1583"/>
      <c r="BR59" s="1583"/>
      <c r="BS59" s="1583"/>
      <c r="BT59" s="1587"/>
      <c r="BU59" s="392"/>
      <c r="BV59" s="1643"/>
      <c r="BW59" s="1637"/>
      <c r="BX59" s="1640"/>
      <c r="BY59" s="392"/>
      <c r="BZ59" s="1569"/>
      <c r="CA59" s="1572"/>
      <c r="CB59" s="1575"/>
      <c r="CC59" s="1578"/>
      <c r="CD59" s="1617"/>
      <c r="CE59" s="1617"/>
      <c r="CF59" s="1617"/>
      <c r="CG59" s="1617"/>
      <c r="CH59" s="1617"/>
      <c r="CI59" s="1617"/>
      <c r="CJ59" s="1617"/>
      <c r="CK59" s="1617"/>
      <c r="CL59" s="1617"/>
      <c r="CM59" s="1617"/>
      <c r="CN59" s="1617"/>
      <c r="CO59" s="1617"/>
      <c r="CP59" s="1617"/>
      <c r="CQ59" s="1617"/>
      <c r="CR59" s="1617"/>
      <c r="CS59" s="1617"/>
      <c r="CT59" s="1620"/>
      <c r="CU59" s="392"/>
      <c r="CV59" s="1569"/>
      <c r="CW59" s="1572"/>
      <c r="CX59" s="1575"/>
      <c r="CY59" s="1629"/>
      <c r="CZ59" s="1609"/>
      <c r="DA59" s="1610"/>
      <c r="DB59" s="1609"/>
      <c r="DC59" s="1610"/>
      <c r="DD59" s="1614"/>
      <c r="DE59" s="1614"/>
      <c r="DF59" s="1614"/>
      <c r="DG59" s="1614"/>
      <c r="DH59" s="1614"/>
      <c r="DI59" s="1614"/>
      <c r="DJ59" s="1614"/>
      <c r="DK59" s="1614"/>
      <c r="DL59" s="1614"/>
      <c r="DM59" s="1614"/>
      <c r="DN59" s="1614"/>
      <c r="DO59" s="1614"/>
      <c r="DP59" s="1614"/>
      <c r="DQ59" s="1614"/>
      <c r="DR59" s="1614"/>
      <c r="DS59" s="1614"/>
      <c r="DT59" s="1620"/>
      <c r="DU59" s="392"/>
      <c r="DV59" s="1626"/>
      <c r="DW59" s="1623"/>
      <c r="DX59" s="1623"/>
      <c r="DY59" s="1623"/>
    </row>
    <row r="60" spans="2:129" s="368" customFormat="1" ht="48" customHeight="1" thickBot="1">
      <c r="B60" s="1478"/>
      <c r="C60" s="1481"/>
      <c r="D60" s="1484"/>
      <c r="E60" s="1487"/>
      <c r="F60" s="1484"/>
      <c r="G60" s="1549"/>
      <c r="H60" s="1552"/>
      <c r="I60" s="359"/>
      <c r="J60" s="332" t="s">
        <v>1001</v>
      </c>
      <c r="K60" s="360"/>
      <c r="L60" s="334"/>
      <c r="M60" s="1330"/>
      <c r="N60" s="1555"/>
      <c r="O60" s="1558"/>
      <c r="P60" s="392"/>
      <c r="Q60" s="1561"/>
      <c r="R60" s="1532"/>
      <c r="S60" s="1535"/>
      <c r="T60" s="1538"/>
      <c r="U60" s="1356"/>
      <c r="V60" s="1543"/>
      <c r="W60" s="274"/>
      <c r="X60" s="335"/>
      <c r="Y60" s="336"/>
      <c r="Z60" s="1546"/>
      <c r="AA60" s="1631"/>
      <c r="AB60" s="1632"/>
      <c r="AC60" s="1631"/>
      <c r="AD60" s="1632"/>
      <c r="AE60" s="1631"/>
      <c r="AF60" s="1632"/>
      <c r="AG60" s="1631"/>
      <c r="AH60" s="1632"/>
      <c r="AI60" s="1631"/>
      <c r="AJ60" s="1632"/>
      <c r="AK60" s="393">
        <f>AA60+AC60+AE60+AG60+AI60</f>
        <v>0</v>
      </c>
      <c r="AL60" s="394"/>
      <c r="AM60" s="1527"/>
      <c r="AN60" s="1605"/>
      <c r="AO60" s="1606"/>
      <c r="AP60" s="1603"/>
      <c r="AQ60" s="1604"/>
      <c r="AR60" s="1605"/>
      <c r="AS60" s="1606"/>
      <c r="AT60" s="337"/>
      <c r="AU60" s="338"/>
      <c r="AV60" s="339"/>
      <c r="AW60" s="340"/>
      <c r="AX60" s="341"/>
      <c r="AY60" s="379">
        <f>+(IF(AND($AZ68&gt;0,$AZ68&lt;=0.2),0.2,(IF(AND($AZ68&gt;0.2,$AZ68&lt;=0.4),0.4,(IF(AND($AZ68&gt;0.4,$AZ68&lt;=0.6),0.6,(IF(AND($AZ68&gt;0.6,$AZ68&lt;=0.8),0.8,(IF($AZ68&gt;0.8,1,""))))))))))</f>
        <v>0.2</v>
      </c>
      <c r="AZ60" s="1595"/>
      <c r="BA60" s="1499"/>
      <c r="BB60" s="1598"/>
      <c r="BC60" s="1499"/>
      <c r="BD60" s="1502"/>
      <c r="BE60" s="1505"/>
      <c r="BF60" s="392"/>
      <c r="BG60" s="317"/>
      <c r="BH60" s="342">
        <v>0.2</v>
      </c>
      <c r="BI60" s="343" t="str">
        <f>IF(ISERROR(IF(V56="R.INHERENTE
1","R. INHERENTE",(IF(BD56="R.RESIDUAL
1","R. RESIDUAL"," ")))),"",(IF(V56="R.INHERENTE
1","R. INHERENTE",(IF(BD56="R.RESIDUAL
1","R. RESIDUAL"," ")))))</f>
        <v xml:space="preserve"> </v>
      </c>
      <c r="BJ60" s="344" t="str">
        <f>IF(ISERROR(IF(V56="R.INHERENTE
6","R. INHERENTE",(IF(BD56="R.RESIDUAL
6","R. RESIDUAL"," ")))),"",(IF(V56="R.INHERENTE
6","R. INHERENTE",(IF(BD56="R.RESIDUAL
6","R. RESIDUAL"," ")))))</f>
        <v xml:space="preserve"> </v>
      </c>
      <c r="BK60" s="345" t="str">
        <f>IF(ISERROR(IF(V56="R.INHERENTE
11","R. INHERENTE",(IF(BD56="R.RESIDUAL
11","R. RESIDUAL"," ")))),"",(IF(V56="R.INHERENTE
11","R. INHERENTE",(IF(BD56="R.RESIDUAL
11","R. RESIDUAL"," ")))))</f>
        <v>R. RESIDUAL</v>
      </c>
      <c r="BL60" s="346" t="str">
        <f>IF(ISERROR(IF(V56="R.INHERENTE
16","R. INHERENTE",(IF(BD56="R.RESIDUAL
16","R. RESIDUAL"," ")))),"",(IF(V56="R.INHERENTE
16","R. INHERENTE",(IF(BD56="R.RESIDUAL
16","R. RESIDUAL"," ")))))</f>
        <v xml:space="preserve"> </v>
      </c>
      <c r="BM60" s="347" t="str">
        <f>IF(ISERROR(IF(V56="R.INHERENTE
21","R. INHERENTE",(IF(BD56="R.RESIDUAL
21","R. RESIDUAL"," ")))),"",(IF(V56="R.INHERENTE
21","R. INHERENTE",(IF(BD56="R.RESIDUAL
21","R. RESIDUAL"," ")))))</f>
        <v xml:space="preserve"> </v>
      </c>
      <c r="BN60" s="392"/>
      <c r="BO60" s="1646"/>
      <c r="BP60" s="1584"/>
      <c r="BQ60" s="1584"/>
      <c r="BR60" s="1584"/>
      <c r="BS60" s="1584"/>
      <c r="BT60" s="1588"/>
      <c r="BU60" s="392"/>
      <c r="BV60" s="1644"/>
      <c r="BW60" s="1638"/>
      <c r="BX60" s="1641"/>
      <c r="BY60" s="392"/>
      <c r="BZ60" s="1570"/>
      <c r="CA60" s="1573"/>
      <c r="CB60" s="1576"/>
      <c r="CC60" s="1579"/>
      <c r="CD60" s="1618"/>
      <c r="CE60" s="1618"/>
      <c r="CF60" s="1618"/>
      <c r="CG60" s="1618"/>
      <c r="CH60" s="1618"/>
      <c r="CI60" s="1618"/>
      <c r="CJ60" s="1618"/>
      <c r="CK60" s="1618"/>
      <c r="CL60" s="1618"/>
      <c r="CM60" s="1618"/>
      <c r="CN60" s="1618"/>
      <c r="CO60" s="1618"/>
      <c r="CP60" s="1618"/>
      <c r="CQ60" s="1618"/>
      <c r="CR60" s="1618"/>
      <c r="CS60" s="1618"/>
      <c r="CT60" s="1621"/>
      <c r="CU60" s="392"/>
      <c r="CV60" s="1570"/>
      <c r="CW60" s="1573"/>
      <c r="CX60" s="1576"/>
      <c r="CY60" s="1630"/>
      <c r="CZ60" s="1611"/>
      <c r="DA60" s="1612"/>
      <c r="DB60" s="1611"/>
      <c r="DC60" s="1612"/>
      <c r="DD60" s="1615"/>
      <c r="DE60" s="1615"/>
      <c r="DF60" s="1615"/>
      <c r="DG60" s="1615"/>
      <c r="DH60" s="1615"/>
      <c r="DI60" s="1615"/>
      <c r="DJ60" s="1615"/>
      <c r="DK60" s="1615"/>
      <c r="DL60" s="1615"/>
      <c r="DM60" s="1615"/>
      <c r="DN60" s="1615"/>
      <c r="DO60" s="1615"/>
      <c r="DP60" s="1615"/>
      <c r="DQ60" s="1615"/>
      <c r="DR60" s="1615"/>
      <c r="DS60" s="1615"/>
      <c r="DT60" s="1621"/>
      <c r="DU60" s="392"/>
      <c r="DV60" s="1627"/>
      <c r="DW60" s="1624"/>
      <c r="DX60" s="1624"/>
      <c r="DY60" s="1624"/>
    </row>
    <row r="61" spans="2:129" ht="12.75" customHeight="1" thickBot="1">
      <c r="W61" s="274"/>
      <c r="AY61" s="379"/>
      <c r="BI61" s="396">
        <v>0.2</v>
      </c>
      <c r="BJ61" s="397">
        <v>0.4</v>
      </c>
      <c r="BK61" s="397">
        <v>0.60000000000000009</v>
      </c>
      <c r="BL61" s="397">
        <v>0.8</v>
      </c>
      <c r="BM61" s="397">
        <v>1</v>
      </c>
    </row>
    <row r="62" spans="2:129" s="368" customFormat="1" ht="48" customHeight="1">
      <c r="B62" s="1647" t="s">
        <v>1148</v>
      </c>
      <c r="C62" s="1479">
        <v>8</v>
      </c>
      <c r="D62" s="1482" t="s">
        <v>1149</v>
      </c>
      <c r="E62" s="1485" t="s">
        <v>1150</v>
      </c>
      <c r="F62" s="1482" t="s">
        <v>957</v>
      </c>
      <c r="G62" s="1547" t="s">
        <v>958</v>
      </c>
      <c r="H62" s="1550" t="s">
        <v>1151</v>
      </c>
      <c r="I62" s="291" t="s">
        <v>1152</v>
      </c>
      <c r="J62" s="292" t="s">
        <v>961</v>
      </c>
      <c r="K62" s="293" t="s">
        <v>1153</v>
      </c>
      <c r="L62" s="294" t="s">
        <v>1005</v>
      </c>
      <c r="M62" s="1328" t="str">
        <f>IF(G62="","",(CONCATENATE("Posibilidad de afectación ",G62," ",H62," ",I62," ",I63," ",I64," ",I65," ",I66)))</f>
        <v xml:space="preserve">Posibilidad de afectación económica y reputacional por sanciones e investigaciones al recibir o solicitar dádiva o beneficio a nombre propio o de terceros con el fin de contratar insumos medico quirúrgicos de odontología,  debido a la no supervisión al contrato.    </v>
      </c>
      <c r="N62" s="1553" t="s">
        <v>964</v>
      </c>
      <c r="O62" s="1556" t="s">
        <v>1007</v>
      </c>
      <c r="P62" s="392"/>
      <c r="Q62" s="1559" t="s">
        <v>1090</v>
      </c>
      <c r="R62" s="1530">
        <f>IF(ISERROR(VLOOKUP($Q62,[3]Listas!$F$21:$G$25,2,FALSE)),"",(VLOOKUP($Q62,[3]Listas!$F$21:$G$25,2,FALSE)))</f>
        <v>0.6</v>
      </c>
      <c r="S62" s="1533" t="str">
        <f>IF(ISERROR(VLOOKUP($R62,[3]Listas!$F$4:$G$8,2,FALSE)),"",(VLOOKUP($R62,[3]Listas!$F$4:$G$8,2,FALSE)))</f>
        <v>MEDIA
El evento podrá ocurrir en algún momento.</v>
      </c>
      <c r="T62" s="1536" t="s">
        <v>967</v>
      </c>
      <c r="U62" s="1539">
        <f>IF(ISERROR(VLOOKUP($T62,[3]Listas!$F$30:$G$37,2,FALSE)),"",(VLOOKUP($T62,[3]Listas!$F$30:$G$37,2,FALSE)))</f>
        <v>1</v>
      </c>
      <c r="V62" s="1541" t="str">
        <f>IF(R62="","",(CONCATENATE("R.INHERENTE
",(IF(AND($R62=0.2,$U62=0.2),1,(IF(AND($R62=0.2,$U62=0.4),6,(IF(AND($R62=0.2,$U62=0.6),11,(IF(AND($R62=0.2,$U62=0.8),16,(IF(AND($R62=0.2,$U62=1),21,(IF(AND($R62=0.4,$U62=0.2),2,(IF(AND($R62=0.4,$U62=0.4),7,(IF(AND($R62=0.4,$U62=0.6),12,(IF(AND($R62=0.4,$U62=0.8),17,(IF(AND($R62=0.4,$U62=1),22,(IF(AND($R62=0.6,$U62=0.2),3,(IF(AND($R62=0.6,$U62=0.4),8,(IF(AND($R62=0.6,$U62=0.6),13,(IF(AND($R62=0.6,$U62=0.8),18,(IF(AND($R62=0.6,$U62=1),23,(IF(AND($R62=0.8,$U62=0.2),4,(IF(AND($R62=0.8,$U62=0.4),9,(IF(AND($R62=0.8,$U62=0.6),14,(IF(AND($R62=0.8,$U62=0.8),19,(IF(AND($R62=0.8,$U62=1),24,(IF(AND($R62=1,$U62=0.2),5,(IF(AND($R62=1,$U62=0.4),10,(IF(AND($R62=1,$U62=0.6),15,(IF(AND($R62=1,$U62=0.8),20,(IF(AND($R62=1,$U62=1),25,"")))))))))))))))))))))))))))))))))))))))))))))))))))))</f>
        <v>R.INHERENTE
23</v>
      </c>
      <c r="W62" s="274"/>
      <c r="X62" s="295" t="s">
        <v>1154</v>
      </c>
      <c r="Y62" s="296" t="s">
        <v>969</v>
      </c>
      <c r="Z62" s="1544" t="s">
        <v>970</v>
      </c>
      <c r="AA62" s="1523"/>
      <c r="AB62" s="1524"/>
      <c r="AC62" s="1523">
        <v>15</v>
      </c>
      <c r="AD62" s="1524"/>
      <c r="AE62" s="1523"/>
      <c r="AF62" s="1524"/>
      <c r="AG62" s="1523"/>
      <c r="AH62" s="1524"/>
      <c r="AI62" s="1523">
        <v>15</v>
      </c>
      <c r="AJ62" s="1524"/>
      <c r="AK62" s="388">
        <f>AA62+AC62+AE62+AG62+AI62</f>
        <v>30</v>
      </c>
      <c r="AL62" s="389">
        <v>0.42</v>
      </c>
      <c r="AM62" s="1525">
        <f>U62</f>
        <v>1</v>
      </c>
      <c r="AN62" s="1589" t="s">
        <v>936</v>
      </c>
      <c r="AO62" s="1590"/>
      <c r="AP62" s="1591" t="s">
        <v>971</v>
      </c>
      <c r="AQ62" s="1592"/>
      <c r="AR62" s="1589" t="s">
        <v>936</v>
      </c>
      <c r="AS62" s="1590"/>
      <c r="AT62" s="297" t="s">
        <v>1155</v>
      </c>
      <c r="AU62" s="298" t="s">
        <v>172</v>
      </c>
      <c r="AV62" s="299" t="s">
        <v>1156</v>
      </c>
      <c r="AW62" s="300" t="s">
        <v>1157</v>
      </c>
      <c r="AX62" s="301" t="s">
        <v>1158</v>
      </c>
      <c r="AY62" s="379"/>
      <c r="AZ62" s="1593">
        <f>+MIN(AL62:AL66)</f>
        <v>0.20599999999999999</v>
      </c>
      <c r="BA62" s="1497" t="str">
        <f>+(IF($AY54=0.2,"MUY BAJA",(IF($AY54=0.4,"BAJA",(IF($AY54=0.6,"MEDIA",(IF($AY54=0.8,"ALTA",(IF($AY54=1,"MUY ALTA",""))))))))))</f>
        <v>BAJA</v>
      </c>
      <c r="BB62" s="1596">
        <f>+MIN(AM62:AM66)</f>
        <v>1</v>
      </c>
      <c r="BC62" s="1497" t="str">
        <f>+(IF($BF62=0.2,"MUY BAJA",(IF($BF62=0.4,"BAJA",(IF($BF62=0.6,"MEDIA",(IF($BF62=0.8,"ALTA",(IF($BF62=1,"MUY ALTA",""))))))))))</f>
        <v>MUY ALTA</v>
      </c>
      <c r="BD62" s="1500" t="str">
        <f>IF($AY54="","",(CONCATENATE("R.RESIDUAL
",(IF(AND($AY54=0.2,$BF62=0.2),1,(IF(AND($AY54=0.2,$BF62=0.4),6,(IF(AND($AY54=0.2,$BF62=0.6),11,(IF(AND($AY54=0.2,$BF62=0.8),16,(IF(AND($AY54=0.2,$BF62=1),21,(IF(AND($AY54=0.4,$BF62=0.2),2,(IF(AND($AY54=0.4,$BF62=0.4),7,(IF(AND($AY54=0.4,$BF62=0.6),12,(IF(AND($AY54=0.4,$BF62=0.8),17,(IF(AND($AY54=0.4,$BF62=1),22,(IF(AND($AY54=0.6,$BF62=0.2),3,(IF(AND($AY54=0.6,$BF62=0.4),8,(IF(AND($AY54=0.6,$BF62=0.6),13,(IF(AND($AY54=0.6,$BF62=0.8),18,(IF(AND($AY54=0.6,$BF62=1),23,(IF(AND($AY54=0.8,$BF62=0.2),4,(IF(AND($AY54=0.8,$BF62=0.4),9,(IF(AND($AY54=0.8,$BF62=0.6),14,(IF(AND($AY54=0.8,$BF62=0.8),19,(IF(AND($AY54=0.8,$BF62=1),24,(IF(AND($AY54=1,$BF62=0.2),5,(IF(AND($AY54=1,$BF62=0.4),10,(IF(AND($AY54=1,$BF62=0.6),15,(IF(AND($AY54=1,$BF62=0.8),20,(IF(AND($AY54=1,$BF62=1),25,"")))))))))))))))))))))))))))))))))))))))))))))))))))))</f>
        <v>R.RESIDUAL
22</v>
      </c>
      <c r="BE62" s="1503" t="s">
        <v>977</v>
      </c>
      <c r="BF62" s="379">
        <f>+(IF(AND($BB62&gt;0,$BB62&lt;=0.2),0.2,(IF(AND($BB62&gt;0.2,$BB62&lt;=0.4),0.4,(IF(AND($BB62&gt;0.4,$BB62&lt;=0.6),0.6,(IF(AND($BB62&gt;0.6,$BB62&lt;=0.8),0.8,(IF($BB62&gt;0.8,1,""))))))))))</f>
        <v>1</v>
      </c>
      <c r="BG62" s="275">
        <f>+VLOOKUP($BD62,[3]Listas!$G$114:$H$138,2,FALSE)</f>
        <v>22</v>
      </c>
      <c r="BH62" s="302">
        <v>1</v>
      </c>
      <c r="BI62" s="303" t="str">
        <f>IF(ISERROR(IF(V62="R.INHERENTE
5","R. INHERENTE",(IF(BD62="R.RESIDUAL
5","R. RESIDUAL"," ")))),"",(IF(V62="R.INHERENTE
5","R. INHERENTE",(IF(BD62="R.RESIDUAL
5","R. RESIDUAL"," ")))))</f>
        <v xml:space="preserve"> </v>
      </c>
      <c r="BJ62" s="304" t="str">
        <f>IF(ISERROR(IF(V62="R.INHERENTE
10","R. INHERENTE",(IF(BD62="R.RESIDUAL
10","R. RESIDUAL"," ")))),"",(IF(V62="R.INHERENTE
10","R. INHERENTE",(IF(BD62="R.RESIDUAL
10","R. RESIDUAL"," ")))))</f>
        <v xml:space="preserve"> </v>
      </c>
      <c r="BK62" s="305" t="str">
        <f>IF(ISERROR(IF(V62="R.INHERENTE
15","R. INHERENTE",(IF(BD62="R.RESIDUAL
15","R. RESIDUAL"," ")))),"",(IF(V62="R.INHERENTE
15","R. INHERENTE",(IF(BD62="R.RESIDUAL
15","R. RESIDUAL"," ")))))</f>
        <v xml:space="preserve"> </v>
      </c>
      <c r="BL62" s="305" t="str">
        <f>IF(ISERROR(IF(V62="R.INHERENTE
20","R. INHERENTE",(IF(BD62="R.RESIDUAL
20","R. RESIDUAL"," ")))),"",(IF(V62="R.INHERENTE
20","R. INHERENTE",(IF(BD62="R.RESIDUAL
20","R. RESIDUAL"," ")))))</f>
        <v xml:space="preserve"> </v>
      </c>
      <c r="BM62" s="306" t="str">
        <f>IF(ISERROR(IF(V62="R.INHERENTE
25","R. INHERENTE",(IF(BD62="R.RESIDUAL
25","R. RESIDUAL"," ")))),"",(IF(V62="R.INHERENTE
25","R. INHERENTE",(IF(BD62="R.RESIDUAL
25","R. RESIDUAL"," ")))))</f>
        <v xml:space="preserve"> </v>
      </c>
      <c r="BN62" s="392"/>
      <c r="BO62" s="1506" t="s">
        <v>1159</v>
      </c>
      <c r="BP62" s="1562" t="s">
        <v>1160</v>
      </c>
      <c r="BQ62" s="1582" t="s">
        <v>1161</v>
      </c>
      <c r="BR62" s="1582">
        <v>45078</v>
      </c>
      <c r="BS62" s="1562" t="s">
        <v>980</v>
      </c>
      <c r="BT62" s="1586" t="s">
        <v>981</v>
      </c>
      <c r="BU62" s="392"/>
      <c r="BV62" s="1642" t="s">
        <v>1162</v>
      </c>
      <c r="BW62" s="1650" t="s">
        <v>1163</v>
      </c>
      <c r="BX62" s="1653" t="s">
        <v>1164</v>
      </c>
      <c r="BY62" s="392"/>
      <c r="BZ62" s="1568" t="s">
        <v>984</v>
      </c>
      <c r="CA62" s="1571"/>
      <c r="CB62" s="1574"/>
      <c r="CC62" s="1577"/>
      <c r="CD62" s="1616" t="s">
        <v>936</v>
      </c>
      <c r="CE62" s="1616"/>
      <c r="CF62" s="1616"/>
      <c r="CG62" s="1616"/>
      <c r="CH62" s="1616" t="s">
        <v>936</v>
      </c>
      <c r="CI62" s="1616"/>
      <c r="CJ62" s="1616"/>
      <c r="CK62" s="1616"/>
      <c r="CL62" s="1616" t="s">
        <v>937</v>
      </c>
      <c r="CM62" s="1616"/>
      <c r="CN62" s="1616"/>
      <c r="CO62" s="1616"/>
      <c r="CP62" s="1616" t="s">
        <v>936</v>
      </c>
      <c r="CQ62" s="1616"/>
      <c r="CR62" s="1616"/>
      <c r="CS62" s="1616"/>
      <c r="CT62" s="1619" t="s">
        <v>985</v>
      </c>
      <c r="CU62" s="392"/>
      <c r="CV62" s="1568" t="s">
        <v>984</v>
      </c>
      <c r="CW62" s="1571"/>
      <c r="CX62" s="1574"/>
      <c r="CY62" s="1628"/>
      <c r="CZ62" s="1607" t="s">
        <v>937</v>
      </c>
      <c r="DA62" s="1608"/>
      <c r="DB62" s="1607"/>
      <c r="DC62" s="1608"/>
      <c r="DD62" s="1613" t="s">
        <v>936</v>
      </c>
      <c r="DE62" s="1613"/>
      <c r="DF62" s="1613"/>
      <c r="DG62" s="1613"/>
      <c r="DH62" s="1613" t="s">
        <v>936</v>
      </c>
      <c r="DI62" s="1613"/>
      <c r="DJ62" s="1613"/>
      <c r="DK62" s="1613"/>
      <c r="DL62" s="1613" t="s">
        <v>937</v>
      </c>
      <c r="DM62" s="1613"/>
      <c r="DN62" s="1613"/>
      <c r="DO62" s="1613"/>
      <c r="DP62" s="1613" t="s">
        <v>936</v>
      </c>
      <c r="DQ62" s="1613"/>
      <c r="DR62" s="1613"/>
      <c r="DS62" s="1613"/>
      <c r="DT62" s="1619" t="s">
        <v>986</v>
      </c>
      <c r="DU62" s="392"/>
      <c r="DV62" s="1625">
        <v>45397</v>
      </c>
      <c r="DW62" s="1622" t="s">
        <v>1622</v>
      </c>
      <c r="DX62" s="1622" t="s">
        <v>1623</v>
      </c>
      <c r="DY62" s="1622" t="s">
        <v>1624</v>
      </c>
    </row>
    <row r="63" spans="2:129" s="368" customFormat="1" ht="48" customHeight="1">
      <c r="B63" s="1648"/>
      <c r="C63" s="1480"/>
      <c r="D63" s="1483"/>
      <c r="E63" s="1486"/>
      <c r="F63" s="1483"/>
      <c r="G63" s="1548"/>
      <c r="H63" s="1551"/>
      <c r="I63" s="363"/>
      <c r="J63" s="308" t="s">
        <v>988</v>
      </c>
      <c r="K63" s="309" t="s">
        <v>1165</v>
      </c>
      <c r="L63" s="310" t="s">
        <v>963</v>
      </c>
      <c r="M63" s="1329"/>
      <c r="N63" s="1554"/>
      <c r="O63" s="1557"/>
      <c r="P63" s="392"/>
      <c r="Q63" s="1560"/>
      <c r="R63" s="1531"/>
      <c r="S63" s="1534"/>
      <c r="T63" s="1537"/>
      <c r="U63" s="1540"/>
      <c r="V63" s="1542"/>
      <c r="W63" s="274"/>
      <c r="X63" s="311" t="s">
        <v>1166</v>
      </c>
      <c r="Y63" s="312" t="s">
        <v>969</v>
      </c>
      <c r="Z63" s="1545"/>
      <c r="AA63" s="1528"/>
      <c r="AB63" s="1529"/>
      <c r="AC63" s="1528">
        <v>15</v>
      </c>
      <c r="AD63" s="1529"/>
      <c r="AE63" s="1528"/>
      <c r="AF63" s="1529"/>
      <c r="AG63" s="1528"/>
      <c r="AH63" s="1529"/>
      <c r="AI63" s="1528">
        <v>15</v>
      </c>
      <c r="AJ63" s="1529"/>
      <c r="AK63" s="390">
        <f>AA63+AC63+AE63+AG63+AI63</f>
        <v>30</v>
      </c>
      <c r="AL63" s="391">
        <v>0.29399999999999998</v>
      </c>
      <c r="AM63" s="1526"/>
      <c r="AN63" s="1601" t="s">
        <v>936</v>
      </c>
      <c r="AO63" s="1602"/>
      <c r="AP63" s="1599" t="s">
        <v>971</v>
      </c>
      <c r="AQ63" s="1600"/>
      <c r="AR63" s="1601" t="s">
        <v>936</v>
      </c>
      <c r="AS63" s="1602"/>
      <c r="AT63" s="256" t="s">
        <v>1167</v>
      </c>
      <c r="AU63" s="313" t="s">
        <v>980</v>
      </c>
      <c r="AV63" s="314" t="s">
        <v>1168</v>
      </c>
      <c r="AW63" s="315" t="s">
        <v>1157</v>
      </c>
      <c r="AX63" s="316" t="s">
        <v>1169</v>
      </c>
      <c r="AY63" s="379"/>
      <c r="AZ63" s="1594"/>
      <c r="BA63" s="1498"/>
      <c r="BB63" s="1597"/>
      <c r="BC63" s="1498"/>
      <c r="BD63" s="1501"/>
      <c r="BE63" s="1504"/>
      <c r="BF63" s="392"/>
      <c r="BG63" s="317"/>
      <c r="BH63" s="302">
        <v>0.8</v>
      </c>
      <c r="BI63" s="318" t="str">
        <f>IF(ISERROR(IF(V62="R.INHERENTE
4","R. INHERENTE",(IF(BD62="R.RESIDUAL
4","R. RESIDUAL"," ")))),"",(IF(V62="R.INHERENTE
4","R. INHERENTE",(IF(BD62="R.RESIDUAL
4","R. RESIDUAL"," ")))))</f>
        <v xml:space="preserve"> </v>
      </c>
      <c r="BJ63" s="319" t="str">
        <f>IF(ISERROR(IF(V62="R.INHERENTE
9","R. INHERENTE",(IF(BD62="R.RESIDUAL
9","R. RESIDUAL"," ")))),"",(IF(V62="R.INHERENTE
9","R. INHERENTE",(IF(BD62="R.RESIDUAL
9","R. RESIDUAL"," ")))))</f>
        <v xml:space="preserve"> </v>
      </c>
      <c r="BK63" s="320" t="str">
        <f>IF(ISERROR(IF(V62="R.INHERENTE
14","R. INHERENTE",(IF(BD62="R.RESIDUAL
14","R. RESIDUAL"," ")))),"",(IF(V62="R.INHERENTE
14","R. INHERENTE",(IF(BD62="R.RESIDUAL
14","R. RESIDUAL"," ")))))</f>
        <v xml:space="preserve"> </v>
      </c>
      <c r="BL63" s="321" t="str">
        <f>IF(ISERROR(IF(V62="R.INHERENTE
19","R. INHERENTE",(IF(BD62="R.RESIDUAL
19","R. RESIDUAL"," ")))),"",(IF(V62="R.INHERENTE
19","R. INHERENTE",(IF(BD62="R.RESIDUAL
19","R. RESIDUAL"," ")))))</f>
        <v xml:space="preserve"> </v>
      </c>
      <c r="BM63" s="322" t="str">
        <f>IF(ISERROR(IF(V62="R.INHERENTE
24","R. INHERENTE",(IF(BD62="R.RESIDUAL
24","R. RESIDUAL"," ")))),"",(IF(V62="R.INHERENTE
24","R. INHERENTE",(IF(BD62="R.RESIDUAL
24","R. RESIDUAL"," ")))))</f>
        <v xml:space="preserve"> </v>
      </c>
      <c r="BN63" s="392"/>
      <c r="BO63" s="1645"/>
      <c r="BP63" s="1583"/>
      <c r="BQ63" s="1583"/>
      <c r="BR63" s="1583"/>
      <c r="BS63" s="1583"/>
      <c r="BT63" s="1587"/>
      <c r="BU63" s="392"/>
      <c r="BV63" s="1643"/>
      <c r="BW63" s="1651"/>
      <c r="BX63" s="1654"/>
      <c r="BY63" s="392"/>
      <c r="BZ63" s="1569"/>
      <c r="CA63" s="1572"/>
      <c r="CB63" s="1575"/>
      <c r="CC63" s="1578"/>
      <c r="CD63" s="1617"/>
      <c r="CE63" s="1617"/>
      <c r="CF63" s="1617"/>
      <c r="CG63" s="1617"/>
      <c r="CH63" s="1617"/>
      <c r="CI63" s="1617"/>
      <c r="CJ63" s="1617"/>
      <c r="CK63" s="1617"/>
      <c r="CL63" s="1617"/>
      <c r="CM63" s="1617"/>
      <c r="CN63" s="1617"/>
      <c r="CO63" s="1617"/>
      <c r="CP63" s="1617"/>
      <c r="CQ63" s="1617"/>
      <c r="CR63" s="1617"/>
      <c r="CS63" s="1617"/>
      <c r="CT63" s="1620"/>
      <c r="CU63" s="392"/>
      <c r="CV63" s="1569"/>
      <c r="CW63" s="1572"/>
      <c r="CX63" s="1575"/>
      <c r="CY63" s="1629"/>
      <c r="CZ63" s="1609"/>
      <c r="DA63" s="1610"/>
      <c r="DB63" s="1609"/>
      <c r="DC63" s="1610"/>
      <c r="DD63" s="1614"/>
      <c r="DE63" s="1614"/>
      <c r="DF63" s="1614"/>
      <c r="DG63" s="1614"/>
      <c r="DH63" s="1614"/>
      <c r="DI63" s="1614"/>
      <c r="DJ63" s="1614"/>
      <c r="DK63" s="1614"/>
      <c r="DL63" s="1614"/>
      <c r="DM63" s="1614"/>
      <c r="DN63" s="1614"/>
      <c r="DO63" s="1614"/>
      <c r="DP63" s="1614"/>
      <c r="DQ63" s="1614"/>
      <c r="DR63" s="1614"/>
      <c r="DS63" s="1614"/>
      <c r="DT63" s="1620"/>
      <c r="DU63" s="392"/>
      <c r="DV63" s="1626"/>
      <c r="DW63" s="1623"/>
      <c r="DX63" s="1623"/>
      <c r="DY63" s="1623"/>
    </row>
    <row r="64" spans="2:129" s="368" customFormat="1" ht="48" customHeight="1">
      <c r="B64" s="1648"/>
      <c r="C64" s="1480"/>
      <c r="D64" s="1483"/>
      <c r="E64" s="1486"/>
      <c r="F64" s="1483"/>
      <c r="G64" s="1548"/>
      <c r="H64" s="1551"/>
      <c r="I64" s="323"/>
      <c r="J64" s="308" t="s">
        <v>994</v>
      </c>
      <c r="K64" s="309" t="s">
        <v>1170</v>
      </c>
      <c r="L64" s="310" t="s">
        <v>963</v>
      </c>
      <c r="M64" s="1329"/>
      <c r="N64" s="1554"/>
      <c r="O64" s="1557"/>
      <c r="P64" s="392"/>
      <c r="Q64" s="1560"/>
      <c r="R64" s="1531"/>
      <c r="S64" s="1534"/>
      <c r="T64" s="1537"/>
      <c r="U64" s="1540"/>
      <c r="V64" s="1542"/>
      <c r="W64" s="274"/>
      <c r="X64" s="311" t="s">
        <v>1171</v>
      </c>
      <c r="Y64" s="312" t="s">
        <v>969</v>
      </c>
      <c r="Z64" s="1545"/>
      <c r="AA64" s="1528"/>
      <c r="AB64" s="1529"/>
      <c r="AC64" s="1528">
        <v>15</v>
      </c>
      <c r="AD64" s="1529"/>
      <c r="AE64" s="1528"/>
      <c r="AF64" s="1529"/>
      <c r="AG64" s="1528"/>
      <c r="AH64" s="1529"/>
      <c r="AI64" s="1658">
        <v>15</v>
      </c>
      <c r="AJ64" s="1659"/>
      <c r="AK64" s="390">
        <f>AA64+AC64+AE64+AG64+AI64</f>
        <v>30</v>
      </c>
      <c r="AL64" s="391">
        <v>0.20599999999999999</v>
      </c>
      <c r="AM64" s="1526"/>
      <c r="AN64" s="1601" t="s">
        <v>936</v>
      </c>
      <c r="AO64" s="1602"/>
      <c r="AP64" s="1599" t="s">
        <v>971</v>
      </c>
      <c r="AQ64" s="1600"/>
      <c r="AR64" s="1601" t="s">
        <v>936</v>
      </c>
      <c r="AS64" s="1602"/>
      <c r="AT64" s="256" t="s">
        <v>1172</v>
      </c>
      <c r="AU64" s="313" t="s">
        <v>980</v>
      </c>
      <c r="AV64" s="314" t="s">
        <v>1173</v>
      </c>
      <c r="AW64" s="315" t="s">
        <v>1174</v>
      </c>
      <c r="AX64" s="316" t="s">
        <v>1175</v>
      </c>
      <c r="AY64" s="379"/>
      <c r="AZ64" s="1594"/>
      <c r="BA64" s="1498"/>
      <c r="BB64" s="1597"/>
      <c r="BC64" s="1498"/>
      <c r="BD64" s="1501"/>
      <c r="BE64" s="1504"/>
      <c r="BF64" s="392"/>
      <c r="BG64" s="317"/>
      <c r="BH64" s="302">
        <v>0.60000000000000009</v>
      </c>
      <c r="BI64" s="318" t="str">
        <f>IF(ISERROR(IF(V62="R.INHERENTE
3","R. INHERENTE",(IF(BD62="R.RESIDUAL
3","R. RESIDUAL"," ")))),"",(IF(V62="R.INHERENTE
3","R. INHERENTE",(IF(BD62="R.RESIDUAL
3","R. RESIDUAL"," ")))))</f>
        <v xml:space="preserve"> </v>
      </c>
      <c r="BJ64" s="319" t="str">
        <f>IF(ISERROR(IF(V62="R.INHERENTE
8","R. INHERENTE",(IF(BD62="R.RESIDUAL
8","R. RESIDUAL"," ")))),"",(IF(V62="R.INHERENTE
8","R. INHERENTE",(IF(BD62="R.RESIDUAL
8","R. RESIDUAL"," ")))))</f>
        <v xml:space="preserve"> </v>
      </c>
      <c r="BK64" s="320" t="str">
        <f>IF(ISERROR(IF(V62="R.INHERENTE
13","R. INHERENTE",(IF(BD62="R.RESIDUAL
13","R. RESIDUAL"," ")))),"",(IF(V62="R.INHERENTE
13","R. INHERENTE",(IF(BD62="R.RESIDUAL
13","R. RESIDUAL"," ")))))</f>
        <v xml:space="preserve"> </v>
      </c>
      <c r="BL64" s="321" t="str">
        <f>IF(ISERROR(IF(V62="R.INHERENTE
18","R. INHERENTE",(IF(BD62="R.RESIDUAL
18","R. RESIDUAL"," ")))),"",(IF(V62="R.INHERENTE
18","R. INHERENTE",(IF(BD62="R.RESIDUAL
18","R. RESIDUAL"," ")))))</f>
        <v xml:space="preserve"> </v>
      </c>
      <c r="BM64" s="322" t="str">
        <f>IF(ISERROR(IF(V62="R.INHERENTE
23","R. INHERENTE",(IF(BD62="R.RESIDUAL
23","R. RESIDUAL"," ")))),"",(IF(V62="R.INHERENTE
23","R. INHERENTE",(IF(BD62="R.RESIDUAL
23","R. RESIDUAL"," ")))))</f>
        <v>R. INHERENTE</v>
      </c>
      <c r="BN64" s="392"/>
      <c r="BO64" s="1645"/>
      <c r="BP64" s="1583"/>
      <c r="BQ64" s="1583"/>
      <c r="BR64" s="1583"/>
      <c r="BS64" s="1583"/>
      <c r="BT64" s="1587"/>
      <c r="BU64" s="392"/>
      <c r="BV64" s="1643"/>
      <c r="BW64" s="1651"/>
      <c r="BX64" s="1654"/>
      <c r="BY64" s="392"/>
      <c r="BZ64" s="1569"/>
      <c r="CA64" s="1572"/>
      <c r="CB64" s="1575"/>
      <c r="CC64" s="1578"/>
      <c r="CD64" s="1617"/>
      <c r="CE64" s="1617"/>
      <c r="CF64" s="1617"/>
      <c r="CG64" s="1617"/>
      <c r="CH64" s="1617"/>
      <c r="CI64" s="1617"/>
      <c r="CJ64" s="1617"/>
      <c r="CK64" s="1617"/>
      <c r="CL64" s="1617"/>
      <c r="CM64" s="1617"/>
      <c r="CN64" s="1617"/>
      <c r="CO64" s="1617"/>
      <c r="CP64" s="1617"/>
      <c r="CQ64" s="1617"/>
      <c r="CR64" s="1617"/>
      <c r="CS64" s="1617"/>
      <c r="CT64" s="1620"/>
      <c r="CU64" s="392"/>
      <c r="CV64" s="1569"/>
      <c r="CW64" s="1572"/>
      <c r="CX64" s="1575"/>
      <c r="CY64" s="1629"/>
      <c r="CZ64" s="1609"/>
      <c r="DA64" s="1610"/>
      <c r="DB64" s="1609"/>
      <c r="DC64" s="1610"/>
      <c r="DD64" s="1614"/>
      <c r="DE64" s="1614"/>
      <c r="DF64" s="1614"/>
      <c r="DG64" s="1614"/>
      <c r="DH64" s="1614"/>
      <c r="DI64" s="1614"/>
      <c r="DJ64" s="1614"/>
      <c r="DK64" s="1614"/>
      <c r="DL64" s="1614"/>
      <c r="DM64" s="1614"/>
      <c r="DN64" s="1614"/>
      <c r="DO64" s="1614"/>
      <c r="DP64" s="1614"/>
      <c r="DQ64" s="1614"/>
      <c r="DR64" s="1614"/>
      <c r="DS64" s="1614"/>
      <c r="DT64" s="1620"/>
      <c r="DU64" s="392"/>
      <c r="DV64" s="1626"/>
      <c r="DW64" s="1623"/>
      <c r="DX64" s="1623"/>
      <c r="DY64" s="1623"/>
    </row>
    <row r="65" spans="2:129" s="368" customFormat="1" ht="48" customHeight="1">
      <c r="B65" s="1648"/>
      <c r="C65" s="1480"/>
      <c r="D65" s="1483"/>
      <c r="E65" s="1486"/>
      <c r="F65" s="1483"/>
      <c r="G65" s="1548"/>
      <c r="H65" s="1551"/>
      <c r="I65" s="323"/>
      <c r="J65" s="308" t="s">
        <v>1000</v>
      </c>
      <c r="K65" s="348"/>
      <c r="L65" s="310"/>
      <c r="M65" s="1329"/>
      <c r="N65" s="1554"/>
      <c r="O65" s="1557"/>
      <c r="P65" s="392"/>
      <c r="Q65" s="1560"/>
      <c r="R65" s="1531"/>
      <c r="S65" s="1534"/>
      <c r="T65" s="1537"/>
      <c r="U65" s="1540"/>
      <c r="V65" s="1542"/>
      <c r="W65" s="274"/>
      <c r="X65" s="324"/>
      <c r="Y65" s="312"/>
      <c r="Z65" s="1545"/>
      <c r="AA65" s="1528"/>
      <c r="AB65" s="1529"/>
      <c r="AC65" s="1528"/>
      <c r="AD65" s="1529"/>
      <c r="AE65" s="1528"/>
      <c r="AF65" s="1529"/>
      <c r="AG65" s="1528"/>
      <c r="AH65" s="1660"/>
      <c r="AI65" s="1528"/>
      <c r="AJ65" s="1660"/>
      <c r="AK65" s="398">
        <f>AA65+AC65+AE65+AG65+AI65</f>
        <v>0</v>
      </c>
      <c r="AL65" s="391"/>
      <c r="AM65" s="1526"/>
      <c r="AN65" s="1601"/>
      <c r="AO65" s="1602"/>
      <c r="AP65" s="1599"/>
      <c r="AQ65" s="1600"/>
      <c r="AR65" s="1601"/>
      <c r="AS65" s="1602"/>
      <c r="AT65" s="325"/>
      <c r="AU65" s="326"/>
      <c r="AV65" s="327"/>
      <c r="AW65" s="328"/>
      <c r="AX65" s="329"/>
      <c r="AY65" s="379"/>
      <c r="AZ65" s="1594"/>
      <c r="BA65" s="1498"/>
      <c r="BB65" s="1597"/>
      <c r="BC65" s="1498"/>
      <c r="BD65" s="1501"/>
      <c r="BE65" s="1504"/>
      <c r="BF65" s="392"/>
      <c r="BG65" s="317"/>
      <c r="BH65" s="302">
        <v>0.4</v>
      </c>
      <c r="BI65" s="318" t="str">
        <f>IF(ISERROR(IF(V62="R.INHERENTE
2","R. INHERENTE",(IF(BD62="R.RESIDUAL
2","R. RESIDUAL"," ")))),"",(IF(V62="R.INHERENTE
2","R. INHERENTE",(IF(BD62="R.RESIDUAL
2","R. RESIDUAL"," ")))))</f>
        <v xml:space="preserve"> </v>
      </c>
      <c r="BJ65" s="319" t="str">
        <f>IF(ISERROR(IF(V62="R.INHERENTE
7","R. INHERENTE",(IF(BD62="R.RESIDUAL
7","R. RESIDUAL"," ")))),"",(IF(V62="R.INHERENTE
7","R. INHERENTE",(IF(BD62="R.RESIDUAL
7","R. RESIDUAL"," ")))))</f>
        <v xml:space="preserve"> </v>
      </c>
      <c r="BK65" s="330" t="str">
        <f>IF(ISERROR(IF(V62="R.INHERENTE
12","R. INHERENTE",(IF(BD62="R.RESIDUAL
12","R. RESIDUAL"," ")))),"",(IF(V62="R.INHERENTE
12","R. INHERENTE",(IF(BD62="R.RESIDUAL
12","R. RESIDUAL"," ")))))</f>
        <v xml:space="preserve"> </v>
      </c>
      <c r="BL65" s="320" t="str">
        <f>IF(ISERROR(IF(V62="R.INHERENTE
17","R. INHERENTE",(IF(BD62="R.RESIDUAL
17","R. RESIDUAL"," ")))),"",(IF(V62="R.INHERENTE
17","R. INHERENTE",(IF(BD62="R.RESIDUAL
17","R. RESIDUAL"," ")))))</f>
        <v xml:space="preserve"> </v>
      </c>
      <c r="BM65" s="322" t="str">
        <f>IF(ISERROR(IF(V62="R.INHERENTE
22","R. INHERENTE",(IF(BD62="R.RESIDUAL
22","R. RESIDUAL"," ")))),"",(IF(V62="R.INHERENTE
22","R. INHERENTE",(IF(BD62="R.RESIDUAL
22","R. RESIDUAL"," ")))))</f>
        <v>R. RESIDUAL</v>
      </c>
      <c r="BN65" s="392"/>
      <c r="BO65" s="1645"/>
      <c r="BP65" s="1583"/>
      <c r="BQ65" s="1583"/>
      <c r="BR65" s="1583"/>
      <c r="BS65" s="1583"/>
      <c r="BT65" s="1587"/>
      <c r="BU65" s="392"/>
      <c r="BV65" s="1643"/>
      <c r="BW65" s="1651"/>
      <c r="BX65" s="1654"/>
      <c r="BY65" s="392"/>
      <c r="BZ65" s="1569"/>
      <c r="CA65" s="1572"/>
      <c r="CB65" s="1575"/>
      <c r="CC65" s="1578"/>
      <c r="CD65" s="1617"/>
      <c r="CE65" s="1617"/>
      <c r="CF65" s="1617"/>
      <c r="CG65" s="1617"/>
      <c r="CH65" s="1617"/>
      <c r="CI65" s="1617"/>
      <c r="CJ65" s="1617"/>
      <c r="CK65" s="1617"/>
      <c r="CL65" s="1617"/>
      <c r="CM65" s="1617"/>
      <c r="CN65" s="1617"/>
      <c r="CO65" s="1617"/>
      <c r="CP65" s="1617"/>
      <c r="CQ65" s="1617"/>
      <c r="CR65" s="1617"/>
      <c r="CS65" s="1617"/>
      <c r="CT65" s="1620"/>
      <c r="CU65" s="392"/>
      <c r="CV65" s="1569"/>
      <c r="CW65" s="1572"/>
      <c r="CX65" s="1575"/>
      <c r="CY65" s="1629"/>
      <c r="CZ65" s="1609"/>
      <c r="DA65" s="1610"/>
      <c r="DB65" s="1609"/>
      <c r="DC65" s="1610"/>
      <c r="DD65" s="1614"/>
      <c r="DE65" s="1614"/>
      <c r="DF65" s="1614"/>
      <c r="DG65" s="1614"/>
      <c r="DH65" s="1614"/>
      <c r="DI65" s="1614"/>
      <c r="DJ65" s="1614"/>
      <c r="DK65" s="1614"/>
      <c r="DL65" s="1614"/>
      <c r="DM65" s="1614"/>
      <c r="DN65" s="1614"/>
      <c r="DO65" s="1614"/>
      <c r="DP65" s="1614"/>
      <c r="DQ65" s="1614"/>
      <c r="DR65" s="1614"/>
      <c r="DS65" s="1614"/>
      <c r="DT65" s="1620"/>
      <c r="DU65" s="392"/>
      <c r="DV65" s="1626"/>
      <c r="DW65" s="1623"/>
      <c r="DX65" s="1623"/>
      <c r="DY65" s="1623"/>
    </row>
    <row r="66" spans="2:129" s="368" customFormat="1" ht="48" customHeight="1" thickBot="1">
      <c r="B66" s="1649"/>
      <c r="C66" s="1481"/>
      <c r="D66" s="1484"/>
      <c r="E66" s="1487"/>
      <c r="F66" s="1484"/>
      <c r="G66" s="1549"/>
      <c r="H66" s="1552"/>
      <c r="I66" s="331"/>
      <c r="J66" s="332" t="s">
        <v>1001</v>
      </c>
      <c r="K66" s="349"/>
      <c r="L66" s="334"/>
      <c r="M66" s="1330"/>
      <c r="N66" s="1555"/>
      <c r="O66" s="1558"/>
      <c r="P66" s="392"/>
      <c r="Q66" s="1561"/>
      <c r="R66" s="1532"/>
      <c r="S66" s="1535"/>
      <c r="T66" s="1538"/>
      <c r="U66" s="1356"/>
      <c r="V66" s="1543"/>
      <c r="W66" s="274"/>
      <c r="X66" s="335"/>
      <c r="Y66" s="336"/>
      <c r="Z66" s="1546"/>
      <c r="AA66" s="1631"/>
      <c r="AB66" s="1632"/>
      <c r="AC66" s="1631"/>
      <c r="AD66" s="1632"/>
      <c r="AE66" s="1631"/>
      <c r="AF66" s="1632"/>
      <c r="AG66" s="1631"/>
      <c r="AH66" s="1632"/>
      <c r="AI66" s="1656"/>
      <c r="AJ66" s="1657"/>
      <c r="AK66" s="393">
        <f>AA66+AC66+AE66+AG66+AI66</f>
        <v>0</v>
      </c>
      <c r="AL66" s="394"/>
      <c r="AM66" s="1527"/>
      <c r="AN66" s="1605"/>
      <c r="AO66" s="1606"/>
      <c r="AP66" s="1603"/>
      <c r="AQ66" s="1604"/>
      <c r="AR66" s="1605"/>
      <c r="AS66" s="1606"/>
      <c r="AT66" s="337"/>
      <c r="AU66" s="338"/>
      <c r="AV66" s="339"/>
      <c r="AW66" s="340"/>
      <c r="AX66" s="341"/>
      <c r="AY66" s="379">
        <f>+(IF(AND($AZ74&gt;0,$AZ74&lt;=0.2),0.2,(IF(AND($AZ74&gt;0.2,$AZ74&lt;=0.4),0.4,(IF(AND($AZ74&gt;0.4,$AZ74&lt;=0.6),0.6,(IF(AND($AZ74&gt;0.6,$AZ74&lt;=0.8),0.8,(IF($AZ74&gt;0.8,1,""))))))))))</f>
        <v>0.6</v>
      </c>
      <c r="AZ66" s="1595"/>
      <c r="BA66" s="1499"/>
      <c r="BB66" s="1598"/>
      <c r="BC66" s="1499"/>
      <c r="BD66" s="1502"/>
      <c r="BE66" s="1505"/>
      <c r="BF66" s="392"/>
      <c r="BG66" s="317"/>
      <c r="BH66" s="342">
        <v>0.2</v>
      </c>
      <c r="BI66" s="343" t="str">
        <f>IF(ISERROR(IF(V62="R.INHERENTE
1","R. INHERENTE",(IF(BD62="R.RESIDUAL
1","R. RESIDUAL"," ")))),"",(IF(V62="R.INHERENTE
1","R. INHERENTE",(IF(BD62="R.RESIDUAL
1","R. RESIDUAL"," ")))))</f>
        <v xml:space="preserve"> </v>
      </c>
      <c r="BJ66" s="344" t="str">
        <f>IF(ISERROR(IF(V62="R.INHERENTE
6","R. INHERENTE",(IF(BD62="R.RESIDUAL
6","R. RESIDUAL"," ")))),"",(IF(V62="R.INHERENTE
6","R. INHERENTE",(IF(BD62="R.RESIDUAL
6","R. RESIDUAL"," ")))))</f>
        <v xml:space="preserve"> </v>
      </c>
      <c r="BK66" s="345" t="str">
        <f>IF(ISERROR(IF(V62="R.INHERENTE
11","R. INHERENTE",(IF(BD62="R.RESIDUAL
11","R. RESIDUAL"," ")))),"",(IF(V62="R.INHERENTE
11","R. INHERENTE",(IF(BD62="R.RESIDUAL
11","R. RESIDUAL"," ")))))</f>
        <v xml:space="preserve"> </v>
      </c>
      <c r="BL66" s="346" t="str">
        <f>IF(ISERROR(IF(V62="R.INHERENTE
16","R. INHERENTE",(IF(BD62="R.RESIDUAL
16","R. RESIDUAL"," ")))),"",(IF(V62="R.INHERENTE
16","R. INHERENTE",(IF(BD62="R.RESIDUAL
16","R. RESIDUAL"," ")))))</f>
        <v xml:space="preserve"> </v>
      </c>
      <c r="BM66" s="347" t="str">
        <f>IF(ISERROR(IF(V62="R.INHERENTE
21","R. INHERENTE",(IF(BD62="R.RESIDUAL
21","R. RESIDUAL"," ")))),"",(IF(V62="R.INHERENTE
21","R. INHERENTE",(IF(BD62="R.RESIDUAL
21","R. RESIDUAL"," ")))))</f>
        <v xml:space="preserve"> </v>
      </c>
      <c r="BN66" s="392"/>
      <c r="BO66" s="1646"/>
      <c r="BP66" s="1584"/>
      <c r="BQ66" s="1584"/>
      <c r="BR66" s="1584"/>
      <c r="BS66" s="1584"/>
      <c r="BT66" s="1588"/>
      <c r="BU66" s="392"/>
      <c r="BV66" s="1644"/>
      <c r="BW66" s="1652"/>
      <c r="BX66" s="1655"/>
      <c r="BY66" s="392"/>
      <c r="BZ66" s="1570"/>
      <c r="CA66" s="1573"/>
      <c r="CB66" s="1576"/>
      <c r="CC66" s="1579"/>
      <c r="CD66" s="1618"/>
      <c r="CE66" s="1618"/>
      <c r="CF66" s="1618"/>
      <c r="CG66" s="1618"/>
      <c r="CH66" s="1618"/>
      <c r="CI66" s="1618"/>
      <c r="CJ66" s="1618"/>
      <c r="CK66" s="1618"/>
      <c r="CL66" s="1618"/>
      <c r="CM66" s="1618"/>
      <c r="CN66" s="1618"/>
      <c r="CO66" s="1618"/>
      <c r="CP66" s="1618"/>
      <c r="CQ66" s="1618"/>
      <c r="CR66" s="1618"/>
      <c r="CS66" s="1618"/>
      <c r="CT66" s="1621"/>
      <c r="CU66" s="392"/>
      <c r="CV66" s="1570"/>
      <c r="CW66" s="1573"/>
      <c r="CX66" s="1576"/>
      <c r="CY66" s="1630"/>
      <c r="CZ66" s="1611"/>
      <c r="DA66" s="1612"/>
      <c r="DB66" s="1611"/>
      <c r="DC66" s="1612"/>
      <c r="DD66" s="1615"/>
      <c r="DE66" s="1615"/>
      <c r="DF66" s="1615"/>
      <c r="DG66" s="1615"/>
      <c r="DH66" s="1615"/>
      <c r="DI66" s="1615"/>
      <c r="DJ66" s="1615"/>
      <c r="DK66" s="1615"/>
      <c r="DL66" s="1615"/>
      <c r="DM66" s="1615"/>
      <c r="DN66" s="1615"/>
      <c r="DO66" s="1615"/>
      <c r="DP66" s="1615"/>
      <c r="DQ66" s="1615"/>
      <c r="DR66" s="1615"/>
      <c r="DS66" s="1615"/>
      <c r="DT66" s="1621"/>
      <c r="DU66" s="392"/>
      <c r="DV66" s="1627"/>
      <c r="DW66" s="1624"/>
      <c r="DX66" s="1624"/>
      <c r="DY66" s="1624"/>
    </row>
    <row r="67" spans="2:129" ht="12.75" customHeight="1" thickBot="1">
      <c r="W67" s="274"/>
      <c r="AY67" s="379"/>
      <c r="BI67" s="396">
        <v>0.2</v>
      </c>
      <c r="BJ67" s="397">
        <v>0.4</v>
      </c>
      <c r="BK67" s="397">
        <v>0.60000000000000009</v>
      </c>
      <c r="BL67" s="397">
        <v>0.8</v>
      </c>
      <c r="BM67" s="397">
        <v>1</v>
      </c>
    </row>
    <row r="68" spans="2:129" s="368" customFormat="1" ht="48" customHeight="1">
      <c r="B68" s="1647" t="s">
        <v>1148</v>
      </c>
      <c r="C68" s="1479">
        <v>9</v>
      </c>
      <c r="D68" s="1482" t="s">
        <v>1149</v>
      </c>
      <c r="E68" s="1485" t="s">
        <v>1150</v>
      </c>
      <c r="F68" s="1482" t="s">
        <v>1176</v>
      </c>
      <c r="G68" s="1547" t="s">
        <v>1058</v>
      </c>
      <c r="H68" s="1550" t="s">
        <v>1177</v>
      </c>
      <c r="I68" s="291" t="s">
        <v>1178</v>
      </c>
      <c r="J68" s="292" t="s">
        <v>961</v>
      </c>
      <c r="K68" s="293" t="s">
        <v>1179</v>
      </c>
      <c r="L68" s="294" t="s">
        <v>963</v>
      </c>
      <c r="M68" s="1328" t="str">
        <f>IF(G68="","",(CONCATENATE("Posibilidad de afectación ",G68," ",H68," ",I68," ",I69," ",I70," ",I71," ",I72)))</f>
        <v xml:space="preserve">Posibilidad de afectación reputacional y económica por sanciones y multas al recibir o solicitar cualquier dádiva o beneficio a nombre propio o de un tercero en el trámite de asignación de citas para la prestación de servicios de salud, debido a la falta de ética del colaborador, adherencia al procedimiento de asignación de citas y puntos de control del sistema de información relacionados con la frecuencia de uso de los servicios de salud.  </v>
      </c>
      <c r="N68" s="1553" t="s">
        <v>964</v>
      </c>
      <c r="O68" s="1556" t="s">
        <v>1007</v>
      </c>
      <c r="P68" s="392"/>
      <c r="Q68" s="1559" t="s">
        <v>1090</v>
      </c>
      <c r="R68" s="1530">
        <f>IF(ISERROR(VLOOKUP($Q68,[3]Listas!$F$21:$G$25,2,FALSE)),"",(VLOOKUP($Q68,[3]Listas!$F$21:$G$25,2,FALSE)))</f>
        <v>0.6</v>
      </c>
      <c r="S68" s="1533" t="str">
        <f>IF(ISERROR(VLOOKUP($R68,[3]Listas!$F$4:$G$8,2,FALSE)),"",(VLOOKUP($R68,[3]Listas!$F$4:$G$8,2,FALSE)))</f>
        <v>MEDIA
El evento podrá ocurrir en algún momento.</v>
      </c>
      <c r="T68" s="1536" t="s">
        <v>967</v>
      </c>
      <c r="U68" s="1539">
        <f>IF(ISERROR(VLOOKUP($T68,[3]Listas!$F$30:$G$37,2,FALSE)),"",(VLOOKUP($T68,[3]Listas!$F$30:$G$37,2,FALSE)))</f>
        <v>1</v>
      </c>
      <c r="V68" s="1541" t="str">
        <f>IF(R68="","",(CONCATENATE("R.INHERENTE
",(IF(AND($R68=0.2,$U68=0.2),1,(IF(AND($R68=0.2,$U68=0.4),6,(IF(AND($R68=0.2,$U68=0.6),11,(IF(AND($R68=0.2,$U68=0.8),16,(IF(AND($R68=0.2,$U68=1),21,(IF(AND($R68=0.4,$U68=0.2),2,(IF(AND($R68=0.4,$U68=0.4),7,(IF(AND($R68=0.4,$U68=0.6),12,(IF(AND($R68=0.4,$U68=0.8),17,(IF(AND($R68=0.4,$U68=1),22,(IF(AND($R68=0.6,$U68=0.2),3,(IF(AND($R68=0.6,$U68=0.4),8,(IF(AND($R68=0.6,$U68=0.6),13,(IF(AND($R68=0.6,$U68=0.8),18,(IF(AND($R68=0.6,$U68=1),23,(IF(AND($R68=0.8,$U68=0.2),4,(IF(AND($R68=0.8,$U68=0.4),9,(IF(AND($R68=0.8,$U68=0.6),14,(IF(AND($R68=0.8,$U68=0.8),19,(IF(AND($R68=0.8,$U68=1),24,(IF(AND($R68=1,$U68=0.2),5,(IF(AND($R68=1,$U68=0.4),10,(IF(AND($R68=1,$U68=0.6),15,(IF(AND($R68=1,$U68=0.8),20,(IF(AND($R68=1,$U68=1),25,"")))))))))))))))))))))))))))))))))))))))))))))))))))))</f>
        <v>R.INHERENTE
23</v>
      </c>
      <c r="W68" s="274"/>
      <c r="X68" s="364" t="s">
        <v>1180</v>
      </c>
      <c r="Y68" s="296" t="s">
        <v>969</v>
      </c>
      <c r="Z68" s="1544" t="s">
        <v>970</v>
      </c>
      <c r="AA68" s="1523"/>
      <c r="AB68" s="1524"/>
      <c r="AC68" s="1523">
        <v>15</v>
      </c>
      <c r="AD68" s="1524"/>
      <c r="AE68" s="1523"/>
      <c r="AF68" s="1524"/>
      <c r="AG68" s="1523"/>
      <c r="AH68" s="1524"/>
      <c r="AI68" s="1523">
        <v>15</v>
      </c>
      <c r="AJ68" s="1524"/>
      <c r="AK68" s="388">
        <f>AA68+AC68+AE68+AG68+AI68</f>
        <v>30</v>
      </c>
      <c r="AL68" s="389">
        <v>0.42</v>
      </c>
      <c r="AM68" s="1525">
        <f>U68</f>
        <v>1</v>
      </c>
      <c r="AN68" s="1589" t="s">
        <v>936</v>
      </c>
      <c r="AO68" s="1590"/>
      <c r="AP68" s="1591" t="s">
        <v>971</v>
      </c>
      <c r="AQ68" s="1592"/>
      <c r="AR68" s="1589" t="s">
        <v>936</v>
      </c>
      <c r="AS68" s="1590"/>
      <c r="AT68" s="297" t="s">
        <v>1181</v>
      </c>
      <c r="AU68" s="298" t="s">
        <v>980</v>
      </c>
      <c r="AV68" s="299" t="s">
        <v>1182</v>
      </c>
      <c r="AW68" s="300" t="s">
        <v>1183</v>
      </c>
      <c r="AX68" s="301" t="s">
        <v>1184</v>
      </c>
      <c r="AY68" s="379"/>
      <c r="AZ68" s="1593">
        <f>+MIN(AL68:AL72)</f>
        <v>0.17599999999999999</v>
      </c>
      <c r="BA68" s="1497" t="str">
        <f>+(IF($AY60=0.2,"MUY BAJA",(IF($AY60=0.4,"BAJA",(IF($AY60=0.6,"MEDIA",(IF($AY60=0.8,"ALTA",(IF($AY60=1,"MUY ALTA",""))))))))))</f>
        <v>MUY BAJA</v>
      </c>
      <c r="BB68" s="1596">
        <f>+MIN(AM68:AM72)</f>
        <v>1</v>
      </c>
      <c r="BC68" s="1497" t="str">
        <f>+(IF($BF68=0.2,"MUY BAJA",(IF($BF68=0.4,"BAJA",(IF($BF68=0.6,"MEDIA",(IF($BF68=0.8,"ALTA",(IF($BF68=1,"MUY ALTA",""))))))))))</f>
        <v>MUY ALTA</v>
      </c>
      <c r="BD68" s="1500" t="str">
        <f>IF($AY60="","",(CONCATENATE("R.RESIDUAL
",(IF(AND($AY60=0.2,$BF68=0.2),1,(IF(AND($AY60=0.2,$BF68=0.4),6,(IF(AND($AY60=0.2,$BF68=0.6),11,(IF(AND($AY60=0.2,$BF68=0.8),16,(IF(AND($AY60=0.2,$BF68=1),21,(IF(AND($AY60=0.4,$BF68=0.2),2,(IF(AND($AY60=0.4,$BF68=0.4),7,(IF(AND($AY60=0.4,$BF68=0.6),12,(IF(AND($AY60=0.4,$BF68=0.8),17,(IF(AND($AY60=0.4,$BF68=1),22,(IF(AND($AY60=0.6,$BF68=0.2),3,(IF(AND($AY60=0.6,$BF68=0.4),8,(IF(AND($AY60=0.6,$BF68=0.6),13,(IF(AND($AY60=0.6,$BF68=0.8),18,(IF(AND($AY60=0.6,$BF68=1),23,(IF(AND($AY60=0.8,$BF68=0.2),4,(IF(AND($AY60=0.8,$BF68=0.4),9,(IF(AND($AY60=0.8,$BF68=0.6),14,(IF(AND($AY60=0.8,$BF68=0.8),19,(IF(AND($AY60=0.8,$BF68=1),24,(IF(AND($AY60=1,$BF68=0.2),5,(IF(AND($AY60=1,$BF68=0.4),10,(IF(AND($AY60=1,$BF68=0.6),15,(IF(AND($AY60=1,$BF68=0.8),20,(IF(AND($AY60=1,$BF68=1),25,"")))))))))))))))))))))))))))))))))))))))))))))))))))))</f>
        <v>R.RESIDUAL
21</v>
      </c>
      <c r="BE68" s="1503" t="s">
        <v>977</v>
      </c>
      <c r="BF68" s="379">
        <f>+(IF(AND($BB68&gt;0,$BB68&lt;=0.2),0.2,(IF(AND($BB68&gt;0.2,$BB68&lt;=0.4),0.4,(IF(AND($BB68&gt;0.4,$BB68&lt;=0.6),0.6,(IF(AND($BB68&gt;0.6,$BB68&lt;=0.8),0.8,(IF($BB68&gt;0.8,1,""))))))))))</f>
        <v>1</v>
      </c>
      <c r="BG68" s="275">
        <f>+VLOOKUP($BD68,[3]Listas!$G$114:$H$138,2,FALSE)</f>
        <v>21</v>
      </c>
      <c r="BH68" s="302">
        <v>1</v>
      </c>
      <c r="BI68" s="303" t="str">
        <f>IF(ISERROR(IF(V68="R.INHERENTE
5","R. INHERENTE",(IF(BD68="R.RESIDUAL
5","R. RESIDUAL"," ")))),"",(IF(V68="R.INHERENTE
5","R. INHERENTE",(IF(BD68="R.RESIDUAL
5","R. RESIDUAL"," ")))))</f>
        <v xml:space="preserve"> </v>
      </c>
      <c r="BJ68" s="304" t="str">
        <f>IF(ISERROR(IF(V68="R.INHERENTE
10","R. INHERENTE",(IF(BD68="R.RESIDUAL
10","R. RESIDUAL"," ")))),"",(IF(V68="R.INHERENTE
10","R. INHERENTE",(IF(BD68="R.RESIDUAL
10","R. RESIDUAL"," ")))))</f>
        <v xml:space="preserve"> </v>
      </c>
      <c r="BK68" s="305" t="str">
        <f>IF(ISERROR(IF(V68="R.INHERENTE
15","R. INHERENTE",(IF(BD68="R.RESIDUAL
15","R. RESIDUAL"," ")))),"",(IF(V68="R.INHERENTE
15","R. INHERENTE",(IF(BD68="R.RESIDUAL
15","R. RESIDUAL"," ")))))</f>
        <v xml:space="preserve"> </v>
      </c>
      <c r="BL68" s="305" t="str">
        <f>IF(ISERROR(IF(V68="R.INHERENTE
20","R. INHERENTE",(IF(BD68="R.RESIDUAL
20","R. RESIDUAL"," ")))),"",(IF(V68="R.INHERENTE
20","R. INHERENTE",(IF(BD68="R.RESIDUAL
20","R. RESIDUAL"," ")))))</f>
        <v xml:space="preserve"> </v>
      </c>
      <c r="BM68" s="306" t="str">
        <f>IF(ISERROR(IF(V68="R.INHERENTE
25","R. INHERENTE",(IF(BD68="R.RESIDUAL
25","R. RESIDUAL"," ")))),"",(IF(V68="R.INHERENTE
25","R. INHERENTE",(IF(BD68="R.RESIDUAL
25","R. RESIDUAL"," ")))))</f>
        <v xml:space="preserve"> </v>
      </c>
      <c r="BN68" s="392"/>
      <c r="BO68" s="1506" t="s">
        <v>1185</v>
      </c>
      <c r="BP68" s="1562" t="s">
        <v>1186</v>
      </c>
      <c r="BQ68" s="1582">
        <v>44927</v>
      </c>
      <c r="BR68" s="1582">
        <v>45291</v>
      </c>
      <c r="BS68" s="1562" t="s">
        <v>980</v>
      </c>
      <c r="BT68" s="1586" t="s">
        <v>1187</v>
      </c>
      <c r="BU68" s="392"/>
      <c r="BV68" s="1642" t="s">
        <v>1188</v>
      </c>
      <c r="BW68" s="1562" t="s">
        <v>1189</v>
      </c>
      <c r="BX68" s="1661" t="s">
        <v>1190</v>
      </c>
      <c r="BY68" s="392"/>
      <c r="BZ68" s="1568" t="s">
        <v>984</v>
      </c>
      <c r="CA68" s="1571"/>
      <c r="CB68" s="1574"/>
      <c r="CC68" s="1577"/>
      <c r="CD68" s="1616" t="s">
        <v>936</v>
      </c>
      <c r="CE68" s="1616"/>
      <c r="CF68" s="1616"/>
      <c r="CG68" s="1616"/>
      <c r="CH68" s="1616" t="s">
        <v>936</v>
      </c>
      <c r="CI68" s="1616"/>
      <c r="CJ68" s="1616"/>
      <c r="CK68" s="1616"/>
      <c r="CL68" s="1616" t="s">
        <v>937</v>
      </c>
      <c r="CM68" s="1616"/>
      <c r="CN68" s="1616"/>
      <c r="CO68" s="1616"/>
      <c r="CP68" s="1616" t="s">
        <v>936</v>
      </c>
      <c r="CQ68" s="1616"/>
      <c r="CR68" s="1616"/>
      <c r="CS68" s="1616"/>
      <c r="CT68" s="1619" t="s">
        <v>985</v>
      </c>
      <c r="CU68" s="392"/>
      <c r="CV68" s="1568" t="s">
        <v>984</v>
      </c>
      <c r="CW68" s="1571"/>
      <c r="CX68" s="1574"/>
      <c r="CY68" s="1628"/>
      <c r="CZ68" s="1607" t="s">
        <v>937</v>
      </c>
      <c r="DA68" s="1608"/>
      <c r="DB68" s="1607"/>
      <c r="DC68" s="1608"/>
      <c r="DD68" s="1613" t="s">
        <v>936</v>
      </c>
      <c r="DE68" s="1613"/>
      <c r="DF68" s="1613"/>
      <c r="DG68" s="1613"/>
      <c r="DH68" s="1613" t="s">
        <v>936</v>
      </c>
      <c r="DI68" s="1613"/>
      <c r="DJ68" s="1613"/>
      <c r="DK68" s="1613"/>
      <c r="DL68" s="1613" t="s">
        <v>937</v>
      </c>
      <c r="DM68" s="1613"/>
      <c r="DN68" s="1613"/>
      <c r="DO68" s="1613"/>
      <c r="DP68" s="1613" t="s">
        <v>936</v>
      </c>
      <c r="DQ68" s="1613"/>
      <c r="DR68" s="1613"/>
      <c r="DS68" s="1613"/>
      <c r="DT68" s="1619" t="s">
        <v>986</v>
      </c>
      <c r="DU68" s="392"/>
      <c r="DV68" s="1625">
        <v>45397</v>
      </c>
      <c r="DW68" s="1622" t="s">
        <v>1622</v>
      </c>
      <c r="DX68" s="1622" t="s">
        <v>1623</v>
      </c>
      <c r="DY68" s="1622" t="s">
        <v>1624</v>
      </c>
    </row>
    <row r="69" spans="2:129" s="368" customFormat="1" ht="48" customHeight="1">
      <c r="B69" s="1648"/>
      <c r="C69" s="1480"/>
      <c r="D69" s="1483"/>
      <c r="E69" s="1486"/>
      <c r="F69" s="1483"/>
      <c r="G69" s="1548"/>
      <c r="H69" s="1551"/>
      <c r="I69" s="307" t="s">
        <v>1191</v>
      </c>
      <c r="J69" s="308" t="s">
        <v>988</v>
      </c>
      <c r="K69" s="309" t="s">
        <v>1192</v>
      </c>
      <c r="L69" s="310" t="s">
        <v>963</v>
      </c>
      <c r="M69" s="1329"/>
      <c r="N69" s="1554"/>
      <c r="O69" s="1557"/>
      <c r="P69" s="392"/>
      <c r="Q69" s="1560"/>
      <c r="R69" s="1531"/>
      <c r="S69" s="1534"/>
      <c r="T69" s="1537"/>
      <c r="U69" s="1540"/>
      <c r="V69" s="1542"/>
      <c r="W69" s="274"/>
      <c r="X69" s="365" t="s">
        <v>1193</v>
      </c>
      <c r="Y69" s="312" t="s">
        <v>969</v>
      </c>
      <c r="Z69" s="1545"/>
      <c r="AA69" s="1528">
        <v>25</v>
      </c>
      <c r="AB69" s="1529"/>
      <c r="AC69" s="1528"/>
      <c r="AD69" s="1529"/>
      <c r="AE69" s="1528"/>
      <c r="AF69" s="1529"/>
      <c r="AG69" s="1528"/>
      <c r="AH69" s="1529"/>
      <c r="AI69" s="1528">
        <v>15</v>
      </c>
      <c r="AJ69" s="1529"/>
      <c r="AK69" s="390">
        <f>AA69+AC69+AE69+AG69+AI69</f>
        <v>40</v>
      </c>
      <c r="AL69" s="391">
        <v>0.252</v>
      </c>
      <c r="AM69" s="1526"/>
      <c r="AN69" s="1601" t="s">
        <v>936</v>
      </c>
      <c r="AO69" s="1602"/>
      <c r="AP69" s="1599" t="s">
        <v>971</v>
      </c>
      <c r="AQ69" s="1600"/>
      <c r="AR69" s="1601" t="s">
        <v>936</v>
      </c>
      <c r="AS69" s="1602"/>
      <c r="AT69" s="256" t="s">
        <v>1194</v>
      </c>
      <c r="AU69" s="313" t="s">
        <v>980</v>
      </c>
      <c r="AV69" s="314" t="s">
        <v>1195</v>
      </c>
      <c r="AW69" s="315" t="s">
        <v>1183</v>
      </c>
      <c r="AX69" s="316" t="s">
        <v>1196</v>
      </c>
      <c r="AY69" s="379"/>
      <c r="AZ69" s="1594"/>
      <c r="BA69" s="1498"/>
      <c r="BB69" s="1597"/>
      <c r="BC69" s="1498"/>
      <c r="BD69" s="1501"/>
      <c r="BE69" s="1504"/>
      <c r="BF69" s="392"/>
      <c r="BG69" s="317"/>
      <c r="BH69" s="302">
        <v>0.8</v>
      </c>
      <c r="BI69" s="318" t="str">
        <f>IF(ISERROR(IF(V68="R.INHERENTE
4","R. INHERENTE",(IF(BD68="R.RESIDUAL
4","R. RESIDUAL"," ")))),"",(IF(V68="R.INHERENTE
4","R. INHERENTE",(IF(BD68="R.RESIDUAL
4","R. RESIDUAL"," ")))))</f>
        <v xml:space="preserve"> </v>
      </c>
      <c r="BJ69" s="319" t="str">
        <f>IF(ISERROR(IF(V68="R.INHERENTE
9","R. INHERENTE",(IF(BD68="R.RESIDUAL
9","R. RESIDUAL"," ")))),"",(IF(V68="R.INHERENTE
9","R. INHERENTE",(IF(BD68="R.RESIDUAL
9","R. RESIDUAL"," ")))))</f>
        <v xml:space="preserve"> </v>
      </c>
      <c r="BK69" s="320" t="str">
        <f>IF(ISERROR(IF(V68="R.INHERENTE
14","R. INHERENTE",(IF(BD68="R.RESIDUAL
14","R. RESIDUAL"," ")))),"",(IF(V68="R.INHERENTE
14","R. INHERENTE",(IF(BD68="R.RESIDUAL
14","R. RESIDUAL"," ")))))</f>
        <v xml:space="preserve"> </v>
      </c>
      <c r="BL69" s="321" t="str">
        <f>IF(ISERROR(IF(V68="R.INHERENTE
19","R. INHERENTE",(IF(BD68="R.RESIDUAL
19","R. RESIDUAL"," ")))),"",(IF(V68="R.INHERENTE
19","R. INHERENTE",(IF(BD68="R.RESIDUAL
19","R. RESIDUAL"," ")))))</f>
        <v xml:space="preserve"> </v>
      </c>
      <c r="BM69" s="322" t="str">
        <f>IF(ISERROR(IF(V68="R.INHERENTE
24","R. INHERENTE",(IF(BD68="R.RESIDUAL
24","R. RESIDUAL"," ")))),"",(IF(V68="R.INHERENTE
24","R. INHERENTE",(IF(BD68="R.RESIDUAL
24","R. RESIDUAL"," ")))))</f>
        <v xml:space="preserve"> </v>
      </c>
      <c r="BN69" s="392"/>
      <c r="BO69" s="1645"/>
      <c r="BP69" s="1583"/>
      <c r="BQ69" s="1583"/>
      <c r="BR69" s="1583"/>
      <c r="BS69" s="1583"/>
      <c r="BT69" s="1587"/>
      <c r="BU69" s="392"/>
      <c r="BV69" s="1643"/>
      <c r="BW69" s="1583"/>
      <c r="BX69" s="1662"/>
      <c r="BY69" s="392"/>
      <c r="BZ69" s="1569"/>
      <c r="CA69" s="1572"/>
      <c r="CB69" s="1575"/>
      <c r="CC69" s="1578"/>
      <c r="CD69" s="1617"/>
      <c r="CE69" s="1617"/>
      <c r="CF69" s="1617"/>
      <c r="CG69" s="1617"/>
      <c r="CH69" s="1617"/>
      <c r="CI69" s="1617"/>
      <c r="CJ69" s="1617"/>
      <c r="CK69" s="1617"/>
      <c r="CL69" s="1617"/>
      <c r="CM69" s="1617"/>
      <c r="CN69" s="1617"/>
      <c r="CO69" s="1617"/>
      <c r="CP69" s="1617"/>
      <c r="CQ69" s="1617"/>
      <c r="CR69" s="1617"/>
      <c r="CS69" s="1617"/>
      <c r="CT69" s="1620"/>
      <c r="CU69" s="392"/>
      <c r="CV69" s="1569"/>
      <c r="CW69" s="1572"/>
      <c r="CX69" s="1575"/>
      <c r="CY69" s="1629"/>
      <c r="CZ69" s="1609"/>
      <c r="DA69" s="1610"/>
      <c r="DB69" s="1609"/>
      <c r="DC69" s="1610"/>
      <c r="DD69" s="1614"/>
      <c r="DE69" s="1614"/>
      <c r="DF69" s="1614"/>
      <c r="DG69" s="1614"/>
      <c r="DH69" s="1614"/>
      <c r="DI69" s="1614"/>
      <c r="DJ69" s="1614"/>
      <c r="DK69" s="1614"/>
      <c r="DL69" s="1614"/>
      <c r="DM69" s="1614"/>
      <c r="DN69" s="1614"/>
      <c r="DO69" s="1614"/>
      <c r="DP69" s="1614"/>
      <c r="DQ69" s="1614"/>
      <c r="DR69" s="1614"/>
      <c r="DS69" s="1614"/>
      <c r="DT69" s="1620"/>
      <c r="DU69" s="392"/>
      <c r="DV69" s="1626"/>
      <c r="DW69" s="1623"/>
      <c r="DX69" s="1623"/>
      <c r="DY69" s="1623"/>
    </row>
    <row r="70" spans="2:129" s="368" customFormat="1" ht="48" customHeight="1">
      <c r="B70" s="1648"/>
      <c r="C70" s="1480"/>
      <c r="D70" s="1483"/>
      <c r="E70" s="1486"/>
      <c r="F70" s="1483"/>
      <c r="G70" s="1548"/>
      <c r="H70" s="1551"/>
      <c r="I70" s="307" t="s">
        <v>1197</v>
      </c>
      <c r="J70" s="308" t="s">
        <v>994</v>
      </c>
      <c r="K70" s="309" t="s">
        <v>1198</v>
      </c>
      <c r="L70" s="310" t="s">
        <v>963</v>
      </c>
      <c r="M70" s="1329"/>
      <c r="N70" s="1554"/>
      <c r="O70" s="1557"/>
      <c r="P70" s="392"/>
      <c r="Q70" s="1560"/>
      <c r="R70" s="1531"/>
      <c r="S70" s="1534"/>
      <c r="T70" s="1537"/>
      <c r="U70" s="1540"/>
      <c r="V70" s="1542"/>
      <c r="W70" s="274"/>
      <c r="X70" s="365" t="s">
        <v>1199</v>
      </c>
      <c r="Y70" s="312" t="s">
        <v>969</v>
      </c>
      <c r="Z70" s="1545"/>
      <c r="AA70" s="1528"/>
      <c r="AB70" s="1529"/>
      <c r="AC70" s="1528">
        <v>15</v>
      </c>
      <c r="AD70" s="1529"/>
      <c r="AE70" s="1528"/>
      <c r="AF70" s="1529"/>
      <c r="AG70" s="1528"/>
      <c r="AH70" s="1529"/>
      <c r="AI70" s="1528">
        <v>15</v>
      </c>
      <c r="AJ70" s="1529"/>
      <c r="AK70" s="390">
        <f>AA70+AC70+AE70+AG70+AI70</f>
        <v>30</v>
      </c>
      <c r="AL70" s="391">
        <v>0.17599999999999999</v>
      </c>
      <c r="AM70" s="1526"/>
      <c r="AN70" s="1601" t="s">
        <v>936</v>
      </c>
      <c r="AO70" s="1602"/>
      <c r="AP70" s="1599" t="s">
        <v>971</v>
      </c>
      <c r="AQ70" s="1600"/>
      <c r="AR70" s="1601" t="s">
        <v>936</v>
      </c>
      <c r="AS70" s="1602"/>
      <c r="AT70" s="256" t="s">
        <v>1200</v>
      </c>
      <c r="AU70" s="313" t="s">
        <v>935</v>
      </c>
      <c r="AV70" s="314" t="s">
        <v>1182</v>
      </c>
      <c r="AW70" s="315" t="s">
        <v>1183</v>
      </c>
      <c r="AX70" s="316" t="s">
        <v>1184</v>
      </c>
      <c r="AY70" s="379"/>
      <c r="AZ70" s="1594"/>
      <c r="BA70" s="1498"/>
      <c r="BB70" s="1597"/>
      <c r="BC70" s="1498"/>
      <c r="BD70" s="1501"/>
      <c r="BE70" s="1504"/>
      <c r="BF70" s="392"/>
      <c r="BG70" s="317"/>
      <c r="BH70" s="302">
        <v>0.60000000000000009</v>
      </c>
      <c r="BI70" s="318" t="str">
        <f>IF(ISERROR(IF(V68="R.INHERENTE
3","R. INHERENTE",(IF(BD68="R.RESIDUAL
3","R. RESIDUAL"," ")))),"",(IF(V68="R.INHERENTE
3","R. INHERENTE",(IF(BD68="R.RESIDUAL
3","R. RESIDUAL"," ")))))</f>
        <v xml:space="preserve"> </v>
      </c>
      <c r="BJ70" s="319" t="str">
        <f>IF(ISERROR(IF(V68="R.INHERENTE
8","R. INHERENTE",(IF(BD68="R.RESIDUAL
8","R. RESIDUAL"," ")))),"",(IF(V68="R.INHERENTE
8","R. INHERENTE",(IF(BD68="R.RESIDUAL
8","R. RESIDUAL"," ")))))</f>
        <v xml:space="preserve"> </v>
      </c>
      <c r="BK70" s="320" t="str">
        <f>IF(ISERROR(IF(V68="R.INHERENTE
13","R. INHERENTE",(IF(BD68="R.RESIDUAL
13","R. RESIDUAL"," ")))),"",(IF(V68="R.INHERENTE
13","R. INHERENTE",(IF(BD68="R.RESIDUAL
13","R. RESIDUAL"," ")))))</f>
        <v xml:space="preserve"> </v>
      </c>
      <c r="BL70" s="321" t="str">
        <f>IF(ISERROR(IF(V68="R.INHERENTE
18","R. INHERENTE",(IF(BD68="R.RESIDUAL
18","R. RESIDUAL"," ")))),"",(IF(V68="R.INHERENTE
18","R. INHERENTE",(IF(BD68="R.RESIDUAL
18","R. RESIDUAL"," ")))))</f>
        <v xml:space="preserve"> </v>
      </c>
      <c r="BM70" s="322" t="str">
        <f>IF(ISERROR(IF(V68="R.INHERENTE
23","R. INHERENTE",(IF(BD68="R.RESIDUAL
23","R. RESIDUAL"," ")))),"",(IF(V68="R.INHERENTE
23","R. INHERENTE",(IF(BD68="R.RESIDUAL
23","R. RESIDUAL"," ")))))</f>
        <v>R. INHERENTE</v>
      </c>
      <c r="BN70" s="392"/>
      <c r="BO70" s="1645"/>
      <c r="BP70" s="1583"/>
      <c r="BQ70" s="1583"/>
      <c r="BR70" s="1583"/>
      <c r="BS70" s="1583"/>
      <c r="BT70" s="1587"/>
      <c r="BU70" s="392"/>
      <c r="BV70" s="1643"/>
      <c r="BW70" s="1583"/>
      <c r="BX70" s="1662"/>
      <c r="BY70" s="392"/>
      <c r="BZ70" s="1569"/>
      <c r="CA70" s="1572"/>
      <c r="CB70" s="1575"/>
      <c r="CC70" s="1578"/>
      <c r="CD70" s="1617"/>
      <c r="CE70" s="1617"/>
      <c r="CF70" s="1617"/>
      <c r="CG70" s="1617"/>
      <c r="CH70" s="1617"/>
      <c r="CI70" s="1617"/>
      <c r="CJ70" s="1617"/>
      <c r="CK70" s="1617"/>
      <c r="CL70" s="1617"/>
      <c r="CM70" s="1617"/>
      <c r="CN70" s="1617"/>
      <c r="CO70" s="1617"/>
      <c r="CP70" s="1617"/>
      <c r="CQ70" s="1617"/>
      <c r="CR70" s="1617"/>
      <c r="CS70" s="1617"/>
      <c r="CT70" s="1620"/>
      <c r="CU70" s="392"/>
      <c r="CV70" s="1569"/>
      <c r="CW70" s="1572"/>
      <c r="CX70" s="1575"/>
      <c r="CY70" s="1629"/>
      <c r="CZ70" s="1609"/>
      <c r="DA70" s="1610"/>
      <c r="DB70" s="1609"/>
      <c r="DC70" s="1610"/>
      <c r="DD70" s="1614"/>
      <c r="DE70" s="1614"/>
      <c r="DF70" s="1614"/>
      <c r="DG70" s="1614"/>
      <c r="DH70" s="1614"/>
      <c r="DI70" s="1614"/>
      <c r="DJ70" s="1614"/>
      <c r="DK70" s="1614"/>
      <c r="DL70" s="1614"/>
      <c r="DM70" s="1614"/>
      <c r="DN70" s="1614"/>
      <c r="DO70" s="1614"/>
      <c r="DP70" s="1614"/>
      <c r="DQ70" s="1614"/>
      <c r="DR70" s="1614"/>
      <c r="DS70" s="1614"/>
      <c r="DT70" s="1620"/>
      <c r="DU70" s="392"/>
      <c r="DV70" s="1626"/>
      <c r="DW70" s="1623"/>
      <c r="DX70" s="1623"/>
      <c r="DY70" s="1623"/>
    </row>
    <row r="71" spans="2:129" s="368" customFormat="1" ht="48" customHeight="1">
      <c r="B71" s="1648"/>
      <c r="C71" s="1480"/>
      <c r="D71" s="1483"/>
      <c r="E71" s="1486"/>
      <c r="F71" s="1483"/>
      <c r="G71" s="1548"/>
      <c r="H71" s="1551"/>
      <c r="I71" s="307"/>
      <c r="J71" s="308" t="s">
        <v>1000</v>
      </c>
      <c r="K71" s="309" t="s">
        <v>1201</v>
      </c>
      <c r="L71" s="310" t="s">
        <v>963</v>
      </c>
      <c r="M71" s="1329"/>
      <c r="N71" s="1554"/>
      <c r="O71" s="1557"/>
      <c r="P71" s="392"/>
      <c r="Q71" s="1560"/>
      <c r="R71" s="1531"/>
      <c r="S71" s="1534"/>
      <c r="T71" s="1537"/>
      <c r="U71" s="1540"/>
      <c r="V71" s="1542"/>
      <c r="W71" s="274"/>
      <c r="X71" s="324"/>
      <c r="Y71" s="312"/>
      <c r="Z71" s="1545"/>
      <c r="AA71" s="1528"/>
      <c r="AB71" s="1529"/>
      <c r="AC71" s="1528"/>
      <c r="AD71" s="1529"/>
      <c r="AE71" s="1528"/>
      <c r="AF71" s="1529"/>
      <c r="AG71" s="1528"/>
      <c r="AH71" s="1529"/>
      <c r="AI71" s="1528"/>
      <c r="AJ71" s="1529"/>
      <c r="AK71" s="390">
        <f>AA71+AC71+AE71+AG71+AI71</f>
        <v>0</v>
      </c>
      <c r="AL71" s="391"/>
      <c r="AM71" s="1526"/>
      <c r="AN71" s="1601"/>
      <c r="AO71" s="1602"/>
      <c r="AP71" s="1599"/>
      <c r="AQ71" s="1600"/>
      <c r="AR71" s="1601"/>
      <c r="AS71" s="1602"/>
      <c r="AT71" s="325"/>
      <c r="AU71" s="326"/>
      <c r="AV71" s="327"/>
      <c r="AW71" s="328"/>
      <c r="AX71" s="329"/>
      <c r="AY71" s="379"/>
      <c r="AZ71" s="1594"/>
      <c r="BA71" s="1498"/>
      <c r="BB71" s="1597"/>
      <c r="BC71" s="1498"/>
      <c r="BD71" s="1501"/>
      <c r="BE71" s="1504"/>
      <c r="BF71" s="392"/>
      <c r="BG71" s="317"/>
      <c r="BH71" s="302">
        <v>0.4</v>
      </c>
      <c r="BI71" s="318" t="str">
        <f>IF(ISERROR(IF(V68="R.INHERENTE
2","R. INHERENTE",(IF(BD68="R.RESIDUAL
2","R. RESIDUAL"," ")))),"",(IF(V68="R.INHERENTE
2","R. INHERENTE",(IF(BD68="R.RESIDUAL
2","R. RESIDUAL"," ")))))</f>
        <v xml:space="preserve"> </v>
      </c>
      <c r="BJ71" s="319" t="str">
        <f>IF(ISERROR(IF(V68="R.INHERENTE
7","R. INHERENTE",(IF(BD68="R.RESIDUAL
7","R. RESIDUAL"," ")))),"",(IF(V68="R.INHERENTE
7","R. INHERENTE",(IF(BD68="R.RESIDUAL
7","R. RESIDUAL"," ")))))</f>
        <v xml:space="preserve"> </v>
      </c>
      <c r="BK71" s="330" t="str">
        <f>IF(ISERROR(IF(V68="R.INHERENTE
12","R. INHERENTE",(IF(BD68="R.RESIDUAL
12","R. RESIDUAL"," ")))),"",(IF(V68="R.INHERENTE
12","R. INHERENTE",(IF(BD68="R.RESIDUAL
12","R. RESIDUAL"," ")))))</f>
        <v xml:space="preserve"> </v>
      </c>
      <c r="BL71" s="320" t="str">
        <f>IF(ISERROR(IF(V68="R.INHERENTE
17","R. INHERENTE",(IF(BD68="R.RESIDUAL
17","R. RESIDUAL"," ")))),"",(IF(V68="R.INHERENTE
17","R. INHERENTE",(IF(BD68="R.RESIDUAL
17","R. RESIDUAL"," ")))))</f>
        <v xml:space="preserve"> </v>
      </c>
      <c r="BM71" s="322" t="str">
        <f>IF(ISERROR(IF(V68="R.INHERENTE
22","R. INHERENTE",(IF(BD68="R.RESIDUAL
22","R. RESIDUAL"," ")))),"",(IF(V68="R.INHERENTE
22","R. INHERENTE",(IF(BD68="R.RESIDUAL
22","R. RESIDUAL"," ")))))</f>
        <v xml:space="preserve"> </v>
      </c>
      <c r="BN71" s="392"/>
      <c r="BO71" s="1645"/>
      <c r="BP71" s="1583"/>
      <c r="BQ71" s="1583"/>
      <c r="BR71" s="1583"/>
      <c r="BS71" s="1583"/>
      <c r="BT71" s="1587"/>
      <c r="BU71" s="392"/>
      <c r="BV71" s="1643"/>
      <c r="BW71" s="1583"/>
      <c r="BX71" s="1662"/>
      <c r="BY71" s="392"/>
      <c r="BZ71" s="1569"/>
      <c r="CA71" s="1572"/>
      <c r="CB71" s="1575"/>
      <c r="CC71" s="1578"/>
      <c r="CD71" s="1617"/>
      <c r="CE71" s="1617"/>
      <c r="CF71" s="1617"/>
      <c r="CG71" s="1617"/>
      <c r="CH71" s="1617"/>
      <c r="CI71" s="1617"/>
      <c r="CJ71" s="1617"/>
      <c r="CK71" s="1617"/>
      <c r="CL71" s="1617"/>
      <c r="CM71" s="1617"/>
      <c r="CN71" s="1617"/>
      <c r="CO71" s="1617"/>
      <c r="CP71" s="1617"/>
      <c r="CQ71" s="1617"/>
      <c r="CR71" s="1617"/>
      <c r="CS71" s="1617"/>
      <c r="CT71" s="1620"/>
      <c r="CU71" s="392"/>
      <c r="CV71" s="1569"/>
      <c r="CW71" s="1572"/>
      <c r="CX71" s="1575"/>
      <c r="CY71" s="1629"/>
      <c r="CZ71" s="1609"/>
      <c r="DA71" s="1610"/>
      <c r="DB71" s="1609"/>
      <c r="DC71" s="1610"/>
      <c r="DD71" s="1614"/>
      <c r="DE71" s="1614"/>
      <c r="DF71" s="1614"/>
      <c r="DG71" s="1614"/>
      <c r="DH71" s="1614"/>
      <c r="DI71" s="1614"/>
      <c r="DJ71" s="1614"/>
      <c r="DK71" s="1614"/>
      <c r="DL71" s="1614"/>
      <c r="DM71" s="1614"/>
      <c r="DN71" s="1614"/>
      <c r="DO71" s="1614"/>
      <c r="DP71" s="1614"/>
      <c r="DQ71" s="1614"/>
      <c r="DR71" s="1614"/>
      <c r="DS71" s="1614"/>
      <c r="DT71" s="1620"/>
      <c r="DU71" s="392"/>
      <c r="DV71" s="1626"/>
      <c r="DW71" s="1623"/>
      <c r="DX71" s="1623"/>
      <c r="DY71" s="1623"/>
    </row>
    <row r="72" spans="2:129" s="368" customFormat="1" ht="48" customHeight="1" thickBot="1">
      <c r="B72" s="1649"/>
      <c r="C72" s="1481"/>
      <c r="D72" s="1484"/>
      <c r="E72" s="1487"/>
      <c r="F72" s="1484"/>
      <c r="G72" s="1549"/>
      <c r="H72" s="1552"/>
      <c r="I72" s="353"/>
      <c r="J72" s="332" t="s">
        <v>1001</v>
      </c>
      <c r="K72" s="333" t="s">
        <v>1202</v>
      </c>
      <c r="L72" s="334" t="s">
        <v>963</v>
      </c>
      <c r="M72" s="1330"/>
      <c r="N72" s="1555"/>
      <c r="O72" s="1558"/>
      <c r="P72" s="392"/>
      <c r="Q72" s="1561"/>
      <c r="R72" s="1532"/>
      <c r="S72" s="1535"/>
      <c r="T72" s="1538"/>
      <c r="U72" s="1356"/>
      <c r="V72" s="1543"/>
      <c r="W72" s="274"/>
      <c r="X72" s="335"/>
      <c r="Y72" s="336"/>
      <c r="Z72" s="1546"/>
      <c r="AA72" s="1631"/>
      <c r="AB72" s="1632"/>
      <c r="AC72" s="1631"/>
      <c r="AD72" s="1632"/>
      <c r="AE72" s="1631"/>
      <c r="AF72" s="1632"/>
      <c r="AG72" s="1631"/>
      <c r="AH72" s="1632"/>
      <c r="AI72" s="1631"/>
      <c r="AJ72" s="1632"/>
      <c r="AK72" s="393">
        <f>AA72+AC72+AE72+AG72+AI72</f>
        <v>0</v>
      </c>
      <c r="AL72" s="394"/>
      <c r="AM72" s="1527"/>
      <c r="AN72" s="1605"/>
      <c r="AO72" s="1606"/>
      <c r="AP72" s="1603"/>
      <c r="AQ72" s="1604"/>
      <c r="AR72" s="1605"/>
      <c r="AS72" s="1606"/>
      <c r="AT72" s="337"/>
      <c r="AU72" s="338"/>
      <c r="AV72" s="339"/>
      <c r="AW72" s="340"/>
      <c r="AX72" s="341"/>
      <c r="AY72" s="379">
        <f>+(IF(AND($AZ80&gt;0,$AZ80&lt;=0.2),0.2,(IF(AND($AZ80&gt;0.2,$AZ80&lt;=0.4),0.4,(IF(AND($AZ80&gt;0.4,$AZ80&lt;=0.6),0.6,(IF(AND($AZ80&gt;0.6,$AZ80&lt;=0.8),0.8,(IF($AZ80&gt;0.8,1,""))))))))))</f>
        <v>0.4</v>
      </c>
      <c r="AZ72" s="1595"/>
      <c r="BA72" s="1499"/>
      <c r="BB72" s="1598"/>
      <c r="BC72" s="1499"/>
      <c r="BD72" s="1502"/>
      <c r="BE72" s="1505"/>
      <c r="BF72" s="392"/>
      <c r="BG72" s="317"/>
      <c r="BH72" s="342">
        <v>0.2</v>
      </c>
      <c r="BI72" s="343" t="str">
        <f>IF(ISERROR(IF(V68="R.INHERENTE
1","R. INHERENTE",(IF(BD68="R.RESIDUAL
1","R. RESIDUAL"," ")))),"",(IF(V68="R.INHERENTE
1","R. INHERENTE",(IF(BD68="R.RESIDUAL
1","R. RESIDUAL"," ")))))</f>
        <v xml:space="preserve"> </v>
      </c>
      <c r="BJ72" s="344" t="str">
        <f>IF(ISERROR(IF(V68="R.INHERENTE
6","R. INHERENTE",(IF(BD68="R.RESIDUAL
6","R. RESIDUAL"," ")))),"",(IF(V68="R.INHERENTE
6","R. INHERENTE",(IF(BD68="R.RESIDUAL
6","R. RESIDUAL"," ")))))</f>
        <v xml:space="preserve"> </v>
      </c>
      <c r="BK72" s="345" t="str">
        <f>IF(ISERROR(IF(V68="R.INHERENTE
11","R. INHERENTE",(IF(BD68="R.RESIDUAL
11","R. RESIDUAL"," ")))),"",(IF(V68="R.INHERENTE
11","R. INHERENTE",(IF(BD68="R.RESIDUAL
11","R. RESIDUAL"," ")))))</f>
        <v xml:space="preserve"> </v>
      </c>
      <c r="BL72" s="346" t="str">
        <f>IF(ISERROR(IF(V68="R.INHERENTE
16","R. INHERENTE",(IF(BD68="R.RESIDUAL
16","R. RESIDUAL"," ")))),"",(IF(V68="R.INHERENTE
16","R. INHERENTE",(IF(BD68="R.RESIDUAL
16","R. RESIDUAL"," ")))))</f>
        <v xml:space="preserve"> </v>
      </c>
      <c r="BM72" s="347" t="str">
        <f>IF(ISERROR(IF(V68="R.INHERENTE
21","R. INHERENTE",(IF(BD68="R.RESIDUAL
21","R. RESIDUAL"," ")))),"",(IF(V68="R.INHERENTE
21","R. INHERENTE",(IF(BD68="R.RESIDUAL
21","R. RESIDUAL"," ")))))</f>
        <v>R. RESIDUAL</v>
      </c>
      <c r="BN72" s="392"/>
      <c r="BO72" s="1646"/>
      <c r="BP72" s="1584"/>
      <c r="BQ72" s="1584"/>
      <c r="BR72" s="1584"/>
      <c r="BS72" s="1584"/>
      <c r="BT72" s="1588"/>
      <c r="BU72" s="392"/>
      <c r="BV72" s="1644"/>
      <c r="BW72" s="1584"/>
      <c r="BX72" s="1663"/>
      <c r="BY72" s="392"/>
      <c r="BZ72" s="1570"/>
      <c r="CA72" s="1573"/>
      <c r="CB72" s="1576"/>
      <c r="CC72" s="1579"/>
      <c r="CD72" s="1618"/>
      <c r="CE72" s="1618"/>
      <c r="CF72" s="1618"/>
      <c r="CG72" s="1618"/>
      <c r="CH72" s="1618"/>
      <c r="CI72" s="1618"/>
      <c r="CJ72" s="1618"/>
      <c r="CK72" s="1618"/>
      <c r="CL72" s="1618"/>
      <c r="CM72" s="1618"/>
      <c r="CN72" s="1618"/>
      <c r="CO72" s="1618"/>
      <c r="CP72" s="1618"/>
      <c r="CQ72" s="1618"/>
      <c r="CR72" s="1618"/>
      <c r="CS72" s="1618"/>
      <c r="CT72" s="1621"/>
      <c r="CU72" s="392"/>
      <c r="CV72" s="1570"/>
      <c r="CW72" s="1573"/>
      <c r="CX72" s="1576"/>
      <c r="CY72" s="1630"/>
      <c r="CZ72" s="1611"/>
      <c r="DA72" s="1612"/>
      <c r="DB72" s="1611"/>
      <c r="DC72" s="1612"/>
      <c r="DD72" s="1615"/>
      <c r="DE72" s="1615"/>
      <c r="DF72" s="1615"/>
      <c r="DG72" s="1615"/>
      <c r="DH72" s="1615"/>
      <c r="DI72" s="1615"/>
      <c r="DJ72" s="1615"/>
      <c r="DK72" s="1615"/>
      <c r="DL72" s="1615"/>
      <c r="DM72" s="1615"/>
      <c r="DN72" s="1615"/>
      <c r="DO72" s="1615"/>
      <c r="DP72" s="1615"/>
      <c r="DQ72" s="1615"/>
      <c r="DR72" s="1615"/>
      <c r="DS72" s="1615"/>
      <c r="DT72" s="1621"/>
      <c r="DU72" s="392"/>
      <c r="DV72" s="1627"/>
      <c r="DW72" s="1624"/>
      <c r="DX72" s="1624"/>
      <c r="DY72" s="1624"/>
    </row>
    <row r="73" spans="2:129" ht="12.75" customHeight="1" thickBot="1">
      <c r="W73" s="274"/>
      <c r="AY73" s="379"/>
      <c r="BI73" s="396">
        <v>0.2</v>
      </c>
      <c r="BJ73" s="397">
        <v>0.4</v>
      </c>
      <c r="BK73" s="397">
        <v>0.60000000000000009</v>
      </c>
      <c r="BL73" s="397">
        <v>0.8</v>
      </c>
      <c r="BM73" s="397">
        <v>1</v>
      </c>
    </row>
    <row r="74" spans="2:129" s="368" customFormat="1" ht="48" customHeight="1">
      <c r="B74" s="1647" t="s">
        <v>1148</v>
      </c>
      <c r="C74" s="1479">
        <v>10</v>
      </c>
      <c r="D74" s="1482" t="s">
        <v>1203</v>
      </c>
      <c r="E74" s="1485" t="s">
        <v>1204</v>
      </c>
      <c r="F74" s="1482" t="s">
        <v>957</v>
      </c>
      <c r="G74" s="1547" t="s">
        <v>958</v>
      </c>
      <c r="H74" s="1550" t="s">
        <v>1205</v>
      </c>
      <c r="I74" s="366" t="s">
        <v>1206</v>
      </c>
      <c r="J74" s="292" t="s">
        <v>961</v>
      </c>
      <c r="K74" s="293" t="s">
        <v>1207</v>
      </c>
      <c r="L74" s="294" t="s">
        <v>963</v>
      </c>
      <c r="M74" s="1328" t="str">
        <f>IF(G74="","",(CONCATENATE("Posibilidad de afectación ",G74," ",H74," ",I74," ",I75," ",I76," ",I77," ",I78)))</f>
        <v xml:space="preserve">Posibilidad de afectación económica y reputacional por certificar el pago al proveedor en beneficio propio o del tercero, debido a la inoportunidad y veracidad en la supervisión del contrato de alimentación en las unidades que presta el servicio de hospitalización.    </v>
      </c>
      <c r="N74" s="1553" t="s">
        <v>964</v>
      </c>
      <c r="O74" s="1556" t="s">
        <v>1038</v>
      </c>
      <c r="P74" s="392"/>
      <c r="Q74" s="1559" t="s">
        <v>1008</v>
      </c>
      <c r="R74" s="1530">
        <f>IF(ISERROR(VLOOKUP($Q74,[3]Listas!$F$21:$G$25,2,FALSE)),"",(VLOOKUP($Q74,[3]Listas!$F$21:$G$25,2,FALSE)))</f>
        <v>1</v>
      </c>
      <c r="S74" s="1533" t="str">
        <f>IF(ISERROR(VLOOKUP($R74,[3]Listas!$F$4:$G$8,2,FALSE)),"",(VLOOKUP($R74,[3]Listas!$F$4:$G$8,2,FALSE)))</f>
        <v>MUY ALTA 
Se espera que el evento ocurra en la mayoría de las circunstancias.</v>
      </c>
      <c r="T74" s="1536" t="s">
        <v>967</v>
      </c>
      <c r="U74" s="1539">
        <f>IF(ISERROR(VLOOKUP($T74,[3]Listas!$F$30:$G$37,2,FALSE)),"",(VLOOKUP($T74,[3]Listas!$F$30:$G$37,2,FALSE)))</f>
        <v>1</v>
      </c>
      <c r="V74" s="1541" t="str">
        <f>IF(R74="","",(CONCATENATE("R.INHERENTE
",(IF(AND($R74=0.2,$U74=0.2),1,(IF(AND($R74=0.2,$U74=0.4),6,(IF(AND($R74=0.2,$U74=0.6),11,(IF(AND($R74=0.2,$U74=0.8),16,(IF(AND($R74=0.2,$U74=1),21,(IF(AND($R74=0.4,$U74=0.2),2,(IF(AND($R74=0.4,$U74=0.4),7,(IF(AND($R74=0.4,$U74=0.6),12,(IF(AND($R74=0.4,$U74=0.8),17,(IF(AND($R74=0.4,$U74=1),22,(IF(AND($R74=0.6,$U74=0.2),3,(IF(AND($R74=0.6,$U74=0.4),8,(IF(AND($R74=0.6,$U74=0.6),13,(IF(AND($R74=0.6,$U74=0.8),18,(IF(AND($R74=0.6,$U74=1),23,(IF(AND($R74=0.8,$U74=0.2),4,(IF(AND($R74=0.8,$U74=0.4),9,(IF(AND($R74=0.8,$U74=0.6),14,(IF(AND($R74=0.8,$U74=0.8),19,(IF(AND($R74=0.8,$U74=1),24,(IF(AND($R74=1,$U74=0.2),5,(IF(AND($R74=1,$U74=0.4),10,(IF(AND($R74=1,$U74=0.6),15,(IF(AND($R74=1,$U74=0.8),20,(IF(AND($R74=1,$U74=1),25,"")))))))))))))))))))))))))))))))))))))))))))))))))))))</f>
        <v>R.INHERENTE
25</v>
      </c>
      <c r="W74" s="274"/>
      <c r="X74" s="295" t="s">
        <v>1208</v>
      </c>
      <c r="Y74" s="296" t="s">
        <v>969</v>
      </c>
      <c r="Z74" s="1544" t="s">
        <v>970</v>
      </c>
      <c r="AA74" s="1523"/>
      <c r="AB74" s="1524"/>
      <c r="AC74" s="1523">
        <v>15</v>
      </c>
      <c r="AD74" s="1524"/>
      <c r="AE74" s="1523"/>
      <c r="AF74" s="1524"/>
      <c r="AG74" s="1523"/>
      <c r="AH74" s="1524"/>
      <c r="AI74" s="1523">
        <v>15</v>
      </c>
      <c r="AJ74" s="1524"/>
      <c r="AK74" s="388">
        <f>AA74+AC74+AE74+AG74+AI74</f>
        <v>30</v>
      </c>
      <c r="AL74" s="389">
        <v>0.7</v>
      </c>
      <c r="AM74" s="1525">
        <f>U74</f>
        <v>1</v>
      </c>
      <c r="AN74" s="1589" t="s">
        <v>936</v>
      </c>
      <c r="AO74" s="1590"/>
      <c r="AP74" s="1591" t="s">
        <v>971</v>
      </c>
      <c r="AQ74" s="1592"/>
      <c r="AR74" s="1589" t="s">
        <v>936</v>
      </c>
      <c r="AS74" s="1590"/>
      <c r="AT74" s="297" t="s">
        <v>1209</v>
      </c>
      <c r="AU74" s="298" t="s">
        <v>172</v>
      </c>
      <c r="AV74" s="299" t="s">
        <v>1210</v>
      </c>
      <c r="AW74" s="300" t="s">
        <v>1211</v>
      </c>
      <c r="AX74" s="301" t="s">
        <v>1212</v>
      </c>
      <c r="AY74" s="379"/>
      <c r="AZ74" s="1593">
        <f>+MIN(AL74:AL78)</f>
        <v>0.42</v>
      </c>
      <c r="BA74" s="1497" t="str">
        <f>+(IF($AY66=0.2,"MUY BAJA",(IF($AY66=0.4,"BAJA",(IF($AY66=0.6,"MEDIA",(IF($AY66=0.8,"ALTA",(IF($AY66=1,"MUY ALTA",""))))))))))</f>
        <v>MEDIA</v>
      </c>
      <c r="BB74" s="1596">
        <f>+MIN(AM74:AM78)</f>
        <v>1</v>
      </c>
      <c r="BC74" s="1497" t="str">
        <f>+(IF($BF74=0.2,"MUY BAJA",(IF($BF74=0.4,"BAJA",(IF($BF74=0.6,"MEDIA",(IF($BF74=0.8,"ALTA",(IF($BF74=1,"MUY ALTA",""))))))))))</f>
        <v>MUY ALTA</v>
      </c>
      <c r="BD74" s="1500" t="str">
        <f>IF($AY66="","",(CONCATENATE("R.RESIDUAL
",(IF(AND($AY66=0.2,$BF74=0.2),1,(IF(AND($AY66=0.2,$BF74=0.4),6,(IF(AND($AY66=0.2,$BF74=0.6),11,(IF(AND($AY66=0.2,$BF74=0.8),16,(IF(AND($AY66=0.2,$BF74=1),21,(IF(AND($AY66=0.4,$BF74=0.2),2,(IF(AND($AY66=0.4,$BF74=0.4),7,(IF(AND($AY66=0.4,$BF74=0.6),12,(IF(AND($AY66=0.4,$BF74=0.8),17,(IF(AND($AY66=0.4,$BF74=1),22,(IF(AND($AY66=0.6,$BF74=0.2),3,(IF(AND($AY66=0.6,$BF74=0.4),8,(IF(AND($AY66=0.6,$BF74=0.6),13,(IF(AND($AY66=0.6,$BF74=0.8),18,(IF(AND($AY66=0.6,$BF74=1),23,(IF(AND($AY66=0.8,$BF74=0.2),4,(IF(AND($AY66=0.8,$BF74=0.4),9,(IF(AND($AY66=0.8,$BF74=0.6),14,(IF(AND($AY66=0.8,$BF74=0.8),19,(IF(AND($AY66=0.8,$BF74=1),24,(IF(AND($AY66=1,$BF74=0.2),5,(IF(AND($AY66=1,$BF74=0.4),10,(IF(AND($AY66=1,$BF74=0.6),15,(IF(AND($AY66=1,$BF74=0.8),20,(IF(AND($AY66=1,$BF74=1),25,"")))))))))))))))))))))))))))))))))))))))))))))))))))))</f>
        <v>R.RESIDUAL
23</v>
      </c>
      <c r="BE74" s="1503" t="s">
        <v>977</v>
      </c>
      <c r="BF74" s="379">
        <f>+(IF(AND($BB74&gt;0,$BB74&lt;=0.2),0.2,(IF(AND($BB74&gt;0.2,$BB74&lt;=0.4),0.4,(IF(AND($BB74&gt;0.4,$BB74&lt;=0.6),0.6,(IF(AND($BB74&gt;0.6,$BB74&lt;=0.8),0.8,(IF($BB74&gt;0.8,1,""))))))))))</f>
        <v>1</v>
      </c>
      <c r="BG74" s="275">
        <f>+VLOOKUP($BD74,[3]Listas!$G$114:$H$138,2,FALSE)</f>
        <v>23</v>
      </c>
      <c r="BH74" s="302">
        <v>1</v>
      </c>
      <c r="BI74" s="303" t="str">
        <f>IF(ISERROR(IF(V74="R.INHERENTE
5","R. INHERENTE",(IF(BD74="R.RESIDUAL
5","R. RESIDUAL"," ")))),"",(IF(V74="R.INHERENTE
5","R. INHERENTE",(IF(BD74="R.RESIDUAL
5","R. RESIDUAL"," ")))))</f>
        <v xml:space="preserve"> </v>
      </c>
      <c r="BJ74" s="304" t="str">
        <f>IF(ISERROR(IF(V74="R.INHERENTE
10","R. INHERENTE",(IF(BD74="R.RESIDUAL
10","R. RESIDUAL"," ")))),"",(IF(V74="R.INHERENTE
10","R. INHERENTE",(IF(BD74="R.RESIDUAL
10","R. RESIDUAL"," ")))))</f>
        <v xml:space="preserve"> </v>
      </c>
      <c r="BK74" s="305" t="str">
        <f>IF(ISERROR(IF(V74="R.INHERENTE
15","R. INHERENTE",(IF(BD74="R.RESIDUAL
15","R. RESIDUAL"," ")))),"",(IF(V74="R.INHERENTE
15","R. INHERENTE",(IF(BD74="R.RESIDUAL
15","R. RESIDUAL"," ")))))</f>
        <v xml:space="preserve"> </v>
      </c>
      <c r="BL74" s="305" t="str">
        <f>IF(ISERROR(IF(V74="R.INHERENTE
20","R. INHERENTE",(IF(BD74="R.RESIDUAL
20","R. RESIDUAL"," ")))),"",(IF(V74="R.INHERENTE
20","R. INHERENTE",(IF(BD74="R.RESIDUAL
20","R. RESIDUAL"," ")))))</f>
        <v xml:space="preserve"> </v>
      </c>
      <c r="BM74" s="306" t="str">
        <f>IF(ISERROR(IF(V74="R.INHERENTE
25","R. INHERENTE",(IF(BD74="R.RESIDUAL
25","R. RESIDUAL"," ")))),"",(IF(V74="R.INHERENTE
25","R. INHERENTE",(IF(BD74="R.RESIDUAL
25","R. RESIDUAL"," ")))))</f>
        <v>R. INHERENTE</v>
      </c>
      <c r="BN74" s="392"/>
      <c r="BO74" s="1506" t="s">
        <v>1213</v>
      </c>
      <c r="BP74" s="1562" t="s">
        <v>1214</v>
      </c>
      <c r="BQ74" s="1582" t="s">
        <v>1215</v>
      </c>
      <c r="BR74" s="1582">
        <v>45292</v>
      </c>
      <c r="BS74" s="1562" t="s">
        <v>1216</v>
      </c>
      <c r="BT74" s="1586" t="s">
        <v>981</v>
      </c>
      <c r="BU74" s="392"/>
      <c r="BV74" s="1642" t="s">
        <v>1217</v>
      </c>
      <c r="BW74" s="1636" t="s">
        <v>1218</v>
      </c>
      <c r="BX74" s="1639" t="s">
        <v>1219</v>
      </c>
      <c r="BY74" s="392"/>
      <c r="BZ74" s="1568" t="s">
        <v>984</v>
      </c>
      <c r="CA74" s="1571"/>
      <c r="CB74" s="1574"/>
      <c r="CC74" s="1577"/>
      <c r="CD74" s="1616" t="s">
        <v>936</v>
      </c>
      <c r="CE74" s="1616"/>
      <c r="CF74" s="1616"/>
      <c r="CG74" s="1616"/>
      <c r="CH74" s="1616" t="s">
        <v>936</v>
      </c>
      <c r="CI74" s="1616"/>
      <c r="CJ74" s="1616"/>
      <c r="CK74" s="1616"/>
      <c r="CL74" s="1616" t="s">
        <v>937</v>
      </c>
      <c r="CM74" s="1616"/>
      <c r="CN74" s="1616"/>
      <c r="CO74" s="1616"/>
      <c r="CP74" s="1616" t="s">
        <v>936</v>
      </c>
      <c r="CQ74" s="1616"/>
      <c r="CR74" s="1616"/>
      <c r="CS74" s="1616"/>
      <c r="CT74" s="1619" t="s">
        <v>985</v>
      </c>
      <c r="CU74" s="392"/>
      <c r="CV74" s="1568" t="s">
        <v>984</v>
      </c>
      <c r="CW74" s="1571"/>
      <c r="CX74" s="1574"/>
      <c r="CY74" s="1628"/>
      <c r="CZ74" s="1607" t="s">
        <v>937</v>
      </c>
      <c r="DA74" s="1608"/>
      <c r="DB74" s="1607"/>
      <c r="DC74" s="1608"/>
      <c r="DD74" s="1613" t="s">
        <v>936</v>
      </c>
      <c r="DE74" s="1613"/>
      <c r="DF74" s="1613"/>
      <c r="DG74" s="1613"/>
      <c r="DH74" s="1613" t="s">
        <v>936</v>
      </c>
      <c r="DI74" s="1613"/>
      <c r="DJ74" s="1613"/>
      <c r="DK74" s="1613"/>
      <c r="DL74" s="1613" t="s">
        <v>937</v>
      </c>
      <c r="DM74" s="1613"/>
      <c r="DN74" s="1613"/>
      <c r="DO74" s="1613"/>
      <c r="DP74" s="1613" t="s">
        <v>936</v>
      </c>
      <c r="DQ74" s="1613"/>
      <c r="DR74" s="1613"/>
      <c r="DS74" s="1613"/>
      <c r="DT74" s="1619" t="s">
        <v>986</v>
      </c>
      <c r="DU74" s="392"/>
      <c r="DV74" s="1625">
        <v>45397</v>
      </c>
      <c r="DW74" s="1622" t="s">
        <v>1622</v>
      </c>
      <c r="DX74" s="1622" t="s">
        <v>1623</v>
      </c>
      <c r="DY74" s="1622" t="s">
        <v>1624</v>
      </c>
    </row>
    <row r="75" spans="2:129" s="368" customFormat="1" ht="48" customHeight="1">
      <c r="B75" s="1648"/>
      <c r="C75" s="1480"/>
      <c r="D75" s="1483"/>
      <c r="E75" s="1486"/>
      <c r="F75" s="1483"/>
      <c r="G75" s="1548"/>
      <c r="H75" s="1551"/>
      <c r="I75" s="363"/>
      <c r="J75" s="308" t="s">
        <v>988</v>
      </c>
      <c r="K75" s="309" t="s">
        <v>1220</v>
      </c>
      <c r="L75" s="310" t="s">
        <v>963</v>
      </c>
      <c r="M75" s="1329"/>
      <c r="N75" s="1554"/>
      <c r="O75" s="1557"/>
      <c r="P75" s="392"/>
      <c r="Q75" s="1560"/>
      <c r="R75" s="1531"/>
      <c r="S75" s="1534"/>
      <c r="T75" s="1537"/>
      <c r="U75" s="1540"/>
      <c r="V75" s="1542"/>
      <c r="W75" s="274"/>
      <c r="X75" s="311" t="s">
        <v>1221</v>
      </c>
      <c r="Y75" s="312" t="s">
        <v>969</v>
      </c>
      <c r="Z75" s="1545"/>
      <c r="AA75" s="1528">
        <v>25</v>
      </c>
      <c r="AB75" s="1529"/>
      <c r="AC75" s="1528"/>
      <c r="AD75" s="1529"/>
      <c r="AE75" s="1528"/>
      <c r="AF75" s="1529"/>
      <c r="AG75" s="1528"/>
      <c r="AH75" s="1529"/>
      <c r="AI75" s="1528">
        <v>15</v>
      </c>
      <c r="AJ75" s="1529"/>
      <c r="AK75" s="390">
        <f>AA75+AC75+AE75+AG75+AI75</f>
        <v>40</v>
      </c>
      <c r="AL75" s="391">
        <v>0.42</v>
      </c>
      <c r="AM75" s="1526"/>
      <c r="AN75" s="1601" t="s">
        <v>936</v>
      </c>
      <c r="AO75" s="1602"/>
      <c r="AP75" s="1599" t="s">
        <v>971</v>
      </c>
      <c r="AQ75" s="1600"/>
      <c r="AR75" s="1601" t="s">
        <v>936</v>
      </c>
      <c r="AS75" s="1602"/>
      <c r="AT75" s="256" t="s">
        <v>1222</v>
      </c>
      <c r="AU75" s="313" t="s">
        <v>172</v>
      </c>
      <c r="AV75" s="314" t="s">
        <v>1223</v>
      </c>
      <c r="AW75" s="315" t="s">
        <v>1224</v>
      </c>
      <c r="AX75" s="316" t="s">
        <v>1212</v>
      </c>
      <c r="AY75" s="379"/>
      <c r="AZ75" s="1594"/>
      <c r="BA75" s="1498"/>
      <c r="BB75" s="1597"/>
      <c r="BC75" s="1498"/>
      <c r="BD75" s="1501"/>
      <c r="BE75" s="1504"/>
      <c r="BF75" s="392"/>
      <c r="BG75" s="317"/>
      <c r="BH75" s="302">
        <v>0.8</v>
      </c>
      <c r="BI75" s="318" t="str">
        <f>IF(ISERROR(IF(V74="R.INHERENTE
4","R. INHERENTE",(IF(BD74="R.RESIDUAL
4","R. RESIDUAL"," ")))),"",(IF(V74="R.INHERENTE
4","R. INHERENTE",(IF(BD74="R.RESIDUAL
4","R. RESIDUAL"," ")))))</f>
        <v xml:space="preserve"> </v>
      </c>
      <c r="BJ75" s="319" t="str">
        <f>IF(ISERROR(IF(V74="R.INHERENTE
9","R. INHERENTE",(IF(BD74="R.RESIDUAL
9","R. RESIDUAL"," ")))),"",(IF(V74="R.INHERENTE
9","R. INHERENTE",(IF(BD74="R.RESIDUAL
9","R. RESIDUAL"," ")))))</f>
        <v xml:space="preserve"> </v>
      </c>
      <c r="BK75" s="320" t="str">
        <f>IF(ISERROR(IF(V74="R.INHERENTE
14","R. INHERENTE",(IF(BD74="R.RESIDUAL
14","R. RESIDUAL"," ")))),"",(IF(V74="R.INHERENTE
14","R. INHERENTE",(IF(BD74="R.RESIDUAL
14","R. RESIDUAL"," ")))))</f>
        <v xml:space="preserve"> </v>
      </c>
      <c r="BL75" s="321" t="str">
        <f>IF(ISERROR(IF(V74="R.INHERENTE
19","R. INHERENTE",(IF(BD74="R.RESIDUAL
19","R. RESIDUAL"," ")))),"",(IF(V74="R.INHERENTE
19","R. INHERENTE",(IF(BD74="R.RESIDUAL
19","R. RESIDUAL"," ")))))</f>
        <v xml:space="preserve"> </v>
      </c>
      <c r="BM75" s="322" t="str">
        <f>IF(ISERROR(IF(V74="R.INHERENTE
24","R. INHERENTE",(IF(BD74="R.RESIDUAL
24","R. RESIDUAL"," ")))),"",(IF(V74="R.INHERENTE
24","R. INHERENTE",(IF(BD74="R.RESIDUAL
24","R. RESIDUAL"," ")))))</f>
        <v xml:space="preserve"> </v>
      </c>
      <c r="BN75" s="392"/>
      <c r="BO75" s="1645"/>
      <c r="BP75" s="1583"/>
      <c r="BQ75" s="1583"/>
      <c r="BR75" s="1583"/>
      <c r="BS75" s="1583"/>
      <c r="BT75" s="1587"/>
      <c r="BU75" s="392"/>
      <c r="BV75" s="1643"/>
      <c r="BW75" s="1637"/>
      <c r="BX75" s="1640"/>
      <c r="BY75" s="392"/>
      <c r="BZ75" s="1569"/>
      <c r="CA75" s="1572"/>
      <c r="CB75" s="1575"/>
      <c r="CC75" s="1578"/>
      <c r="CD75" s="1617"/>
      <c r="CE75" s="1617"/>
      <c r="CF75" s="1617"/>
      <c r="CG75" s="1617"/>
      <c r="CH75" s="1617"/>
      <c r="CI75" s="1617"/>
      <c r="CJ75" s="1617"/>
      <c r="CK75" s="1617"/>
      <c r="CL75" s="1617"/>
      <c r="CM75" s="1617"/>
      <c r="CN75" s="1617"/>
      <c r="CO75" s="1617"/>
      <c r="CP75" s="1617"/>
      <c r="CQ75" s="1617"/>
      <c r="CR75" s="1617"/>
      <c r="CS75" s="1617"/>
      <c r="CT75" s="1620"/>
      <c r="CU75" s="392"/>
      <c r="CV75" s="1569"/>
      <c r="CW75" s="1572"/>
      <c r="CX75" s="1575"/>
      <c r="CY75" s="1629"/>
      <c r="CZ75" s="1609"/>
      <c r="DA75" s="1610"/>
      <c r="DB75" s="1609"/>
      <c r="DC75" s="1610"/>
      <c r="DD75" s="1614"/>
      <c r="DE75" s="1614"/>
      <c r="DF75" s="1614"/>
      <c r="DG75" s="1614"/>
      <c r="DH75" s="1614"/>
      <c r="DI75" s="1614"/>
      <c r="DJ75" s="1614"/>
      <c r="DK75" s="1614"/>
      <c r="DL75" s="1614"/>
      <c r="DM75" s="1614"/>
      <c r="DN75" s="1614"/>
      <c r="DO75" s="1614"/>
      <c r="DP75" s="1614"/>
      <c r="DQ75" s="1614"/>
      <c r="DR75" s="1614"/>
      <c r="DS75" s="1614"/>
      <c r="DT75" s="1620"/>
      <c r="DU75" s="392"/>
      <c r="DV75" s="1626"/>
      <c r="DW75" s="1623"/>
      <c r="DX75" s="1623"/>
      <c r="DY75" s="1623"/>
    </row>
    <row r="76" spans="2:129" s="368" customFormat="1" ht="48" customHeight="1">
      <c r="B76" s="1648"/>
      <c r="C76" s="1480"/>
      <c r="D76" s="1483"/>
      <c r="E76" s="1486"/>
      <c r="F76" s="1483"/>
      <c r="G76" s="1548"/>
      <c r="H76" s="1551"/>
      <c r="I76" s="323"/>
      <c r="J76" s="308" t="s">
        <v>994</v>
      </c>
      <c r="K76" s="309" t="s">
        <v>1225</v>
      </c>
      <c r="L76" s="310" t="s">
        <v>963</v>
      </c>
      <c r="M76" s="1329"/>
      <c r="N76" s="1554"/>
      <c r="O76" s="1557"/>
      <c r="P76" s="392"/>
      <c r="Q76" s="1560"/>
      <c r="R76" s="1531"/>
      <c r="S76" s="1534"/>
      <c r="T76" s="1537"/>
      <c r="U76" s="1540"/>
      <c r="V76" s="1542"/>
      <c r="W76" s="274"/>
      <c r="X76" s="358"/>
      <c r="Y76" s="312"/>
      <c r="Z76" s="1545"/>
      <c r="AA76" s="1528"/>
      <c r="AB76" s="1529"/>
      <c r="AC76" s="1528"/>
      <c r="AD76" s="1529"/>
      <c r="AE76" s="1528"/>
      <c r="AF76" s="1529"/>
      <c r="AG76" s="1528"/>
      <c r="AH76" s="1529"/>
      <c r="AI76" s="1528"/>
      <c r="AJ76" s="1529"/>
      <c r="AK76" s="390">
        <f>AA76+AC76+AE76+AG76+AI76</f>
        <v>0</v>
      </c>
      <c r="AL76" s="391"/>
      <c r="AM76" s="1526"/>
      <c r="AN76" s="1601"/>
      <c r="AO76" s="1602"/>
      <c r="AP76" s="1599"/>
      <c r="AQ76" s="1600"/>
      <c r="AR76" s="1601"/>
      <c r="AS76" s="1602"/>
      <c r="AT76" s="256"/>
      <c r="AU76" s="313"/>
      <c r="AV76" s="314"/>
      <c r="AW76" s="315"/>
      <c r="AX76" s="316"/>
      <c r="AY76" s="379"/>
      <c r="AZ76" s="1594"/>
      <c r="BA76" s="1498"/>
      <c r="BB76" s="1597"/>
      <c r="BC76" s="1498"/>
      <c r="BD76" s="1501"/>
      <c r="BE76" s="1504"/>
      <c r="BF76" s="392"/>
      <c r="BG76" s="317"/>
      <c r="BH76" s="302">
        <v>0.60000000000000009</v>
      </c>
      <c r="BI76" s="318" t="str">
        <f>IF(ISERROR(IF(V74="R.INHERENTE
3","R. INHERENTE",(IF(BD74="R.RESIDUAL
3","R. RESIDUAL"," ")))),"",(IF(V74="R.INHERENTE
3","R. INHERENTE",(IF(BD74="R.RESIDUAL
3","R. RESIDUAL"," ")))))</f>
        <v xml:space="preserve"> </v>
      </c>
      <c r="BJ76" s="319" t="str">
        <f>IF(ISERROR(IF(V74="R.INHERENTE
8","R. INHERENTE",(IF(BD74="R.RESIDUAL
8","R. RESIDUAL"," ")))),"",(IF(V74="R.INHERENTE
8","R. INHERENTE",(IF(BD74="R.RESIDUAL
8","R. RESIDUAL"," ")))))</f>
        <v xml:space="preserve"> </v>
      </c>
      <c r="BK76" s="320" t="str">
        <f>IF(ISERROR(IF(V74="R.INHERENTE
13","R. INHERENTE",(IF(BD74="R.RESIDUAL
13","R. RESIDUAL"," ")))),"",(IF(V74="R.INHERENTE
13","R. INHERENTE",(IF(BD74="R.RESIDUAL
13","R. RESIDUAL"," ")))))</f>
        <v xml:space="preserve"> </v>
      </c>
      <c r="BL76" s="321" t="str">
        <f>IF(ISERROR(IF(V74="R.INHERENTE
18","R. INHERENTE",(IF(BD74="R.RESIDUAL
18","R. RESIDUAL"," ")))),"",(IF(V74="R.INHERENTE
18","R. INHERENTE",(IF(BD74="R.RESIDUAL
18","R. RESIDUAL"," ")))))</f>
        <v xml:space="preserve"> </v>
      </c>
      <c r="BM76" s="322" t="str">
        <f>IF(ISERROR(IF(V74="R.INHERENTE
23","R. INHERENTE",(IF(BD74="R.RESIDUAL
23","R. RESIDUAL"," ")))),"",(IF(V74="R.INHERENTE
23","R. INHERENTE",(IF(BD74="R.RESIDUAL
23","R. RESIDUAL"," ")))))</f>
        <v>R. RESIDUAL</v>
      </c>
      <c r="BN76" s="392"/>
      <c r="BO76" s="1645"/>
      <c r="BP76" s="1583"/>
      <c r="BQ76" s="1583"/>
      <c r="BR76" s="1583"/>
      <c r="BS76" s="1583"/>
      <c r="BT76" s="1587"/>
      <c r="BU76" s="392"/>
      <c r="BV76" s="1643"/>
      <c r="BW76" s="1637"/>
      <c r="BX76" s="1640"/>
      <c r="BY76" s="392"/>
      <c r="BZ76" s="1569"/>
      <c r="CA76" s="1572"/>
      <c r="CB76" s="1575"/>
      <c r="CC76" s="1578"/>
      <c r="CD76" s="1617"/>
      <c r="CE76" s="1617"/>
      <c r="CF76" s="1617"/>
      <c r="CG76" s="1617"/>
      <c r="CH76" s="1617"/>
      <c r="CI76" s="1617"/>
      <c r="CJ76" s="1617"/>
      <c r="CK76" s="1617"/>
      <c r="CL76" s="1617"/>
      <c r="CM76" s="1617"/>
      <c r="CN76" s="1617"/>
      <c r="CO76" s="1617"/>
      <c r="CP76" s="1617"/>
      <c r="CQ76" s="1617"/>
      <c r="CR76" s="1617"/>
      <c r="CS76" s="1617"/>
      <c r="CT76" s="1620"/>
      <c r="CU76" s="392"/>
      <c r="CV76" s="1569"/>
      <c r="CW76" s="1572"/>
      <c r="CX76" s="1575"/>
      <c r="CY76" s="1629"/>
      <c r="CZ76" s="1609"/>
      <c r="DA76" s="1610"/>
      <c r="DB76" s="1609"/>
      <c r="DC76" s="1610"/>
      <c r="DD76" s="1614"/>
      <c r="DE76" s="1614"/>
      <c r="DF76" s="1614"/>
      <c r="DG76" s="1614"/>
      <c r="DH76" s="1614"/>
      <c r="DI76" s="1614"/>
      <c r="DJ76" s="1614"/>
      <c r="DK76" s="1614"/>
      <c r="DL76" s="1614"/>
      <c r="DM76" s="1614"/>
      <c r="DN76" s="1614"/>
      <c r="DO76" s="1614"/>
      <c r="DP76" s="1614"/>
      <c r="DQ76" s="1614"/>
      <c r="DR76" s="1614"/>
      <c r="DS76" s="1614"/>
      <c r="DT76" s="1620"/>
      <c r="DU76" s="392"/>
      <c r="DV76" s="1626"/>
      <c r="DW76" s="1623"/>
      <c r="DX76" s="1623"/>
      <c r="DY76" s="1623"/>
    </row>
    <row r="77" spans="2:129" s="368" customFormat="1" ht="48" customHeight="1">
      <c r="B77" s="1648"/>
      <c r="C77" s="1480"/>
      <c r="D77" s="1483"/>
      <c r="E77" s="1486"/>
      <c r="F77" s="1483"/>
      <c r="G77" s="1548"/>
      <c r="H77" s="1551"/>
      <c r="I77" s="323"/>
      <c r="J77" s="308" t="s">
        <v>1000</v>
      </c>
      <c r="K77" s="309" t="s">
        <v>1226</v>
      </c>
      <c r="L77" s="310" t="s">
        <v>1005</v>
      </c>
      <c r="M77" s="1329"/>
      <c r="N77" s="1554"/>
      <c r="O77" s="1557"/>
      <c r="P77" s="392"/>
      <c r="Q77" s="1560"/>
      <c r="R77" s="1531"/>
      <c r="S77" s="1534"/>
      <c r="T77" s="1537"/>
      <c r="U77" s="1540"/>
      <c r="V77" s="1542"/>
      <c r="W77" s="274"/>
      <c r="X77" s="324"/>
      <c r="Y77" s="312"/>
      <c r="Z77" s="1545"/>
      <c r="AA77" s="1528"/>
      <c r="AB77" s="1529"/>
      <c r="AC77" s="1528"/>
      <c r="AD77" s="1529"/>
      <c r="AE77" s="1528"/>
      <c r="AF77" s="1529"/>
      <c r="AG77" s="1528"/>
      <c r="AH77" s="1529"/>
      <c r="AI77" s="1528"/>
      <c r="AJ77" s="1529"/>
      <c r="AK77" s="390">
        <f>AA77+AC77+AE77+AG77+AI77</f>
        <v>0</v>
      </c>
      <c r="AL77" s="391"/>
      <c r="AM77" s="1526"/>
      <c r="AN77" s="1601"/>
      <c r="AO77" s="1602"/>
      <c r="AP77" s="1599"/>
      <c r="AQ77" s="1600"/>
      <c r="AR77" s="1601"/>
      <c r="AS77" s="1602"/>
      <c r="AT77" s="325"/>
      <c r="AU77" s="326"/>
      <c r="AV77" s="327"/>
      <c r="AW77" s="328"/>
      <c r="AX77" s="329"/>
      <c r="AY77" s="379"/>
      <c r="AZ77" s="1594"/>
      <c r="BA77" s="1498"/>
      <c r="BB77" s="1597"/>
      <c r="BC77" s="1498"/>
      <c r="BD77" s="1501"/>
      <c r="BE77" s="1504"/>
      <c r="BF77" s="392"/>
      <c r="BG77" s="317"/>
      <c r="BH77" s="302">
        <v>0.4</v>
      </c>
      <c r="BI77" s="318" t="str">
        <f>IF(ISERROR(IF(V74="R.INHERENTE
2","R. INHERENTE",(IF(BD74="R.RESIDUAL
2","R. RESIDUAL"," ")))),"",(IF(V74="R.INHERENTE
2","R. INHERENTE",(IF(BD74="R.RESIDUAL
2","R. RESIDUAL"," ")))))</f>
        <v xml:space="preserve"> </v>
      </c>
      <c r="BJ77" s="319" t="str">
        <f>IF(ISERROR(IF(V74="R.INHERENTE
7","R. INHERENTE",(IF(BD74="R.RESIDUAL
7","R. RESIDUAL"," ")))),"",(IF(V74="R.INHERENTE
7","R. INHERENTE",(IF(BD74="R.RESIDUAL
7","R. RESIDUAL"," ")))))</f>
        <v xml:space="preserve"> </v>
      </c>
      <c r="BK77" s="330" t="str">
        <f>IF(ISERROR(IF(V74="R.INHERENTE
12","R. INHERENTE",(IF(BD74="R.RESIDUAL
12","R. RESIDUAL"," ")))),"",(IF(V74="R.INHERENTE
12","R. INHERENTE",(IF(BD74="R.RESIDUAL
12","R. RESIDUAL"," ")))))</f>
        <v xml:space="preserve"> </v>
      </c>
      <c r="BL77" s="320" t="str">
        <f>IF(ISERROR(IF(V74="R.INHERENTE
17","R. INHERENTE",(IF(BD74="R.RESIDUAL
17","R. RESIDUAL"," ")))),"",(IF(V74="R.INHERENTE
17","R. INHERENTE",(IF(BD74="R.RESIDUAL
17","R. RESIDUAL"," ")))))</f>
        <v xml:space="preserve"> </v>
      </c>
      <c r="BM77" s="322" t="str">
        <f>IF(ISERROR(IF(V74="R.INHERENTE
22","R. INHERENTE",(IF(BD74="R.RESIDUAL
22","R. RESIDUAL"," ")))),"",(IF(V74="R.INHERENTE
22","R. INHERENTE",(IF(BD74="R.RESIDUAL
22","R. RESIDUAL"," ")))))</f>
        <v xml:space="preserve"> </v>
      </c>
      <c r="BN77" s="392"/>
      <c r="BO77" s="1645"/>
      <c r="BP77" s="1583"/>
      <c r="BQ77" s="1583"/>
      <c r="BR77" s="1583"/>
      <c r="BS77" s="1583"/>
      <c r="BT77" s="1587"/>
      <c r="BU77" s="392"/>
      <c r="BV77" s="1643"/>
      <c r="BW77" s="1637"/>
      <c r="BX77" s="1640"/>
      <c r="BY77" s="392"/>
      <c r="BZ77" s="1569"/>
      <c r="CA77" s="1572"/>
      <c r="CB77" s="1575"/>
      <c r="CC77" s="1578"/>
      <c r="CD77" s="1617"/>
      <c r="CE77" s="1617"/>
      <c r="CF77" s="1617"/>
      <c r="CG77" s="1617"/>
      <c r="CH77" s="1617"/>
      <c r="CI77" s="1617"/>
      <c r="CJ77" s="1617"/>
      <c r="CK77" s="1617"/>
      <c r="CL77" s="1617"/>
      <c r="CM77" s="1617"/>
      <c r="CN77" s="1617"/>
      <c r="CO77" s="1617"/>
      <c r="CP77" s="1617"/>
      <c r="CQ77" s="1617"/>
      <c r="CR77" s="1617"/>
      <c r="CS77" s="1617"/>
      <c r="CT77" s="1620"/>
      <c r="CU77" s="392"/>
      <c r="CV77" s="1569"/>
      <c r="CW77" s="1572"/>
      <c r="CX77" s="1575"/>
      <c r="CY77" s="1629"/>
      <c r="CZ77" s="1609"/>
      <c r="DA77" s="1610"/>
      <c r="DB77" s="1609"/>
      <c r="DC77" s="1610"/>
      <c r="DD77" s="1614"/>
      <c r="DE77" s="1614"/>
      <c r="DF77" s="1614"/>
      <c r="DG77" s="1614"/>
      <c r="DH77" s="1614"/>
      <c r="DI77" s="1614"/>
      <c r="DJ77" s="1614"/>
      <c r="DK77" s="1614"/>
      <c r="DL77" s="1614"/>
      <c r="DM77" s="1614"/>
      <c r="DN77" s="1614"/>
      <c r="DO77" s="1614"/>
      <c r="DP77" s="1614"/>
      <c r="DQ77" s="1614"/>
      <c r="DR77" s="1614"/>
      <c r="DS77" s="1614"/>
      <c r="DT77" s="1620"/>
      <c r="DU77" s="392"/>
      <c r="DV77" s="1626"/>
      <c r="DW77" s="1623"/>
      <c r="DX77" s="1623"/>
      <c r="DY77" s="1623"/>
    </row>
    <row r="78" spans="2:129" s="368" customFormat="1" ht="48" customHeight="1" thickBot="1">
      <c r="B78" s="1649"/>
      <c r="C78" s="1481"/>
      <c r="D78" s="1484"/>
      <c r="E78" s="1487"/>
      <c r="F78" s="1484"/>
      <c r="G78" s="1549"/>
      <c r="H78" s="1552"/>
      <c r="I78" s="331"/>
      <c r="J78" s="332" t="s">
        <v>1001</v>
      </c>
      <c r="K78" s="349"/>
      <c r="L78" s="334"/>
      <c r="M78" s="1330"/>
      <c r="N78" s="1555"/>
      <c r="O78" s="1558"/>
      <c r="P78" s="392"/>
      <c r="Q78" s="1561"/>
      <c r="R78" s="1532"/>
      <c r="S78" s="1535"/>
      <c r="T78" s="1538"/>
      <c r="U78" s="1356"/>
      <c r="V78" s="1543"/>
      <c r="W78" s="274"/>
      <c r="X78" s="335"/>
      <c r="Y78" s="336"/>
      <c r="Z78" s="1546"/>
      <c r="AA78" s="1631"/>
      <c r="AB78" s="1632"/>
      <c r="AC78" s="1631"/>
      <c r="AD78" s="1632"/>
      <c r="AE78" s="1631"/>
      <c r="AF78" s="1632"/>
      <c r="AG78" s="1631"/>
      <c r="AH78" s="1632"/>
      <c r="AI78" s="1631"/>
      <c r="AJ78" s="1632"/>
      <c r="AK78" s="393">
        <f>AA78+AC78+AE78+AG78+AI78</f>
        <v>0</v>
      </c>
      <c r="AL78" s="394"/>
      <c r="AM78" s="1527"/>
      <c r="AN78" s="1605"/>
      <c r="AO78" s="1606"/>
      <c r="AP78" s="1603"/>
      <c r="AQ78" s="1604"/>
      <c r="AR78" s="1605"/>
      <c r="AS78" s="1606"/>
      <c r="AT78" s="337"/>
      <c r="AU78" s="338"/>
      <c r="AV78" s="339"/>
      <c r="AW78" s="340"/>
      <c r="AX78" s="341"/>
      <c r="AY78" s="379">
        <f>+(IF(AND($AZ86&gt;0,$AZ86&lt;=0.2),0.2,(IF(AND($AZ86&gt;0.2,$AZ86&lt;=0.4),0.4,(IF(AND($AZ86&gt;0.4,$AZ86&lt;=0.6),0.6,(IF(AND($AZ86&gt;0.6,$AZ86&lt;=0.8),0.8,(IF($AZ86&gt;0.8,1,""))))))))))</f>
        <v>0.4</v>
      </c>
      <c r="AZ78" s="1595"/>
      <c r="BA78" s="1499"/>
      <c r="BB78" s="1598"/>
      <c r="BC78" s="1499"/>
      <c r="BD78" s="1502"/>
      <c r="BE78" s="1505"/>
      <c r="BF78" s="392"/>
      <c r="BG78" s="317"/>
      <c r="BH78" s="342">
        <v>0.2</v>
      </c>
      <c r="BI78" s="343" t="str">
        <f>IF(ISERROR(IF(V74="R.INHERENTE
1","R. INHERENTE",(IF(BD74="R.RESIDUAL
1","R. RESIDUAL"," ")))),"",(IF(V74="R.INHERENTE
1","R. INHERENTE",(IF(BD74="R.RESIDUAL
1","R. RESIDUAL"," ")))))</f>
        <v xml:space="preserve"> </v>
      </c>
      <c r="BJ78" s="344" t="str">
        <f>IF(ISERROR(IF(V74="R.INHERENTE
6","R. INHERENTE",(IF(BD74="R.RESIDUAL
6","R. RESIDUAL"," ")))),"",(IF(V74="R.INHERENTE
6","R. INHERENTE",(IF(BD74="R.RESIDUAL
6","R. RESIDUAL"," ")))))</f>
        <v xml:space="preserve"> </v>
      </c>
      <c r="BK78" s="345" t="str">
        <f>IF(ISERROR(IF(V74="R.INHERENTE
11","R. INHERENTE",(IF(BD74="R.RESIDUAL
11","R. RESIDUAL"," ")))),"",(IF(V74="R.INHERENTE
11","R. INHERENTE",(IF(BD74="R.RESIDUAL
11","R. RESIDUAL"," ")))))</f>
        <v xml:space="preserve"> </v>
      </c>
      <c r="BL78" s="346" t="str">
        <f>IF(ISERROR(IF(V74="R.INHERENTE
16","R. INHERENTE",(IF(BD74="R.RESIDUAL
16","R. RESIDUAL"," ")))),"",(IF(V74="R.INHERENTE
16","R. INHERENTE",(IF(BD74="R.RESIDUAL
16","R. RESIDUAL"," ")))))</f>
        <v xml:space="preserve"> </v>
      </c>
      <c r="BM78" s="347" t="str">
        <f>IF(ISERROR(IF(V74="R.INHERENTE
21","R. INHERENTE",(IF(BD74="R.RESIDUAL
21","R. RESIDUAL"," ")))),"",(IF(V74="R.INHERENTE
21","R. INHERENTE",(IF(BD74="R.RESIDUAL
21","R. RESIDUAL"," ")))))</f>
        <v xml:space="preserve"> </v>
      </c>
      <c r="BN78" s="392"/>
      <c r="BO78" s="1646"/>
      <c r="BP78" s="1584"/>
      <c r="BQ78" s="1584"/>
      <c r="BR78" s="1584"/>
      <c r="BS78" s="1584"/>
      <c r="BT78" s="1588"/>
      <c r="BU78" s="392"/>
      <c r="BV78" s="1644"/>
      <c r="BW78" s="1638"/>
      <c r="BX78" s="1641"/>
      <c r="BY78" s="392"/>
      <c r="BZ78" s="1570"/>
      <c r="CA78" s="1573"/>
      <c r="CB78" s="1576"/>
      <c r="CC78" s="1579"/>
      <c r="CD78" s="1618"/>
      <c r="CE78" s="1618"/>
      <c r="CF78" s="1618"/>
      <c r="CG78" s="1618"/>
      <c r="CH78" s="1618"/>
      <c r="CI78" s="1618"/>
      <c r="CJ78" s="1618"/>
      <c r="CK78" s="1618"/>
      <c r="CL78" s="1618"/>
      <c r="CM78" s="1618"/>
      <c r="CN78" s="1618"/>
      <c r="CO78" s="1618"/>
      <c r="CP78" s="1618"/>
      <c r="CQ78" s="1618"/>
      <c r="CR78" s="1618"/>
      <c r="CS78" s="1618"/>
      <c r="CT78" s="1621"/>
      <c r="CU78" s="392"/>
      <c r="CV78" s="1570"/>
      <c r="CW78" s="1573"/>
      <c r="CX78" s="1576"/>
      <c r="CY78" s="1630"/>
      <c r="CZ78" s="1611"/>
      <c r="DA78" s="1612"/>
      <c r="DB78" s="1611"/>
      <c r="DC78" s="1612"/>
      <c r="DD78" s="1615"/>
      <c r="DE78" s="1615"/>
      <c r="DF78" s="1615"/>
      <c r="DG78" s="1615"/>
      <c r="DH78" s="1615"/>
      <c r="DI78" s="1615"/>
      <c r="DJ78" s="1615"/>
      <c r="DK78" s="1615"/>
      <c r="DL78" s="1615"/>
      <c r="DM78" s="1615"/>
      <c r="DN78" s="1615"/>
      <c r="DO78" s="1615"/>
      <c r="DP78" s="1615"/>
      <c r="DQ78" s="1615"/>
      <c r="DR78" s="1615"/>
      <c r="DS78" s="1615"/>
      <c r="DT78" s="1621"/>
      <c r="DU78" s="392"/>
      <c r="DV78" s="1627"/>
      <c r="DW78" s="1624"/>
      <c r="DX78" s="1624"/>
      <c r="DY78" s="1624"/>
    </row>
    <row r="79" spans="2:129" ht="12.75" customHeight="1" thickBot="1">
      <c r="W79" s="274"/>
      <c r="AY79" s="379"/>
      <c r="BI79" s="396">
        <v>0.2</v>
      </c>
      <c r="BJ79" s="397">
        <v>0.4</v>
      </c>
      <c r="BK79" s="397">
        <v>0.60000000000000009</v>
      </c>
      <c r="BL79" s="397">
        <v>0.8</v>
      </c>
      <c r="BM79" s="397">
        <v>1</v>
      </c>
    </row>
    <row r="80" spans="2:129" s="368" customFormat="1" ht="48" customHeight="1" thickBot="1">
      <c r="B80" s="1647" t="s">
        <v>1148</v>
      </c>
      <c r="C80" s="1479">
        <v>11</v>
      </c>
      <c r="D80" s="1482" t="s">
        <v>1227</v>
      </c>
      <c r="E80" s="1485" t="s">
        <v>1228</v>
      </c>
      <c r="F80" s="1482" t="s">
        <v>957</v>
      </c>
      <c r="G80" s="1547" t="s">
        <v>958</v>
      </c>
      <c r="H80" s="1550" t="s">
        <v>1229</v>
      </c>
      <c r="I80" s="291" t="s">
        <v>1230</v>
      </c>
      <c r="J80" s="292" t="s">
        <v>961</v>
      </c>
      <c r="K80" s="293" t="s">
        <v>1231</v>
      </c>
      <c r="L80" s="294" t="s">
        <v>996</v>
      </c>
      <c r="M80" s="1328" t="str">
        <f>IF(G80="","",(CONCATENATE("Posibilidad de afectación ",G80," ",H80," ",I80," ",I81," ",I82," ",I83," ",I84)))</f>
        <v xml:space="preserve">Posibilidad de afectación económica y reputacional por recibir, solicitar o beneficiarse a nombre propio o de terceros la certificación de horas adicionales no laboradas por el colaborador, debido a la inadecuada verificación de las horas programadas VS ejecutadas.    </v>
      </c>
      <c r="N80" s="1553" t="s">
        <v>1006</v>
      </c>
      <c r="O80" s="1556" t="s">
        <v>1007</v>
      </c>
      <c r="P80" s="392"/>
      <c r="Q80" s="1559" t="s">
        <v>1008</v>
      </c>
      <c r="R80" s="1530">
        <f>IF(ISERROR(VLOOKUP($Q80,[3]Listas!$F$21:$G$25,2,FALSE)),"",(VLOOKUP($Q80,[3]Listas!$F$21:$G$25,2,FALSE)))</f>
        <v>1</v>
      </c>
      <c r="S80" s="1533" t="str">
        <f>IF(ISERROR(VLOOKUP($R80,[3]Listas!$F$4:$G$8,2,FALSE)),"",(VLOOKUP($R80,[3]Listas!$F$4:$G$8,2,FALSE)))</f>
        <v>MUY ALTA 
Se espera que el evento ocurra en la mayoría de las circunstancias.</v>
      </c>
      <c r="T80" s="1536" t="s">
        <v>967</v>
      </c>
      <c r="U80" s="1539">
        <f>IF(ISERROR(VLOOKUP($T80,[3]Listas!$F$30:$G$37,2,FALSE)),"",(VLOOKUP($T80,[3]Listas!$F$30:$G$37,2,FALSE)))</f>
        <v>1</v>
      </c>
      <c r="V80" s="1541" t="str">
        <f>IF(R80="","",(CONCATENATE("R.INHERENTE
",(IF(AND($R80=0.2,$U80=0.2),1,(IF(AND($R80=0.2,$U80=0.4),6,(IF(AND($R80=0.2,$U80=0.6),11,(IF(AND($R80=0.2,$U80=0.8),16,(IF(AND($R80=0.2,$U80=1),21,(IF(AND($R80=0.4,$U80=0.2),2,(IF(AND($R80=0.4,$U80=0.4),7,(IF(AND($R80=0.4,$U80=0.6),12,(IF(AND($R80=0.4,$U80=0.8),17,(IF(AND($R80=0.4,$U80=1),22,(IF(AND($R80=0.6,$U80=0.2),3,(IF(AND($R80=0.6,$U80=0.4),8,(IF(AND($R80=0.6,$U80=0.6),13,(IF(AND($R80=0.6,$U80=0.8),18,(IF(AND($R80=0.6,$U80=1),23,(IF(AND($R80=0.8,$U80=0.2),4,(IF(AND($R80=0.8,$U80=0.4),9,(IF(AND($R80=0.8,$U80=0.6),14,(IF(AND($R80=0.8,$U80=0.8),19,(IF(AND($R80=0.8,$U80=1),24,(IF(AND($R80=1,$U80=0.2),5,(IF(AND($R80=1,$U80=0.4),10,(IF(AND($R80=1,$U80=0.6),15,(IF(AND($R80=1,$U80=0.8),20,(IF(AND($R80=1,$U80=1),25,"")))))))))))))))))))))))))))))))))))))))))))))))))))))</f>
        <v>R.INHERENTE
25</v>
      </c>
      <c r="W80" s="274"/>
      <c r="X80" s="295" t="s">
        <v>1232</v>
      </c>
      <c r="Y80" s="296" t="s">
        <v>969</v>
      </c>
      <c r="Z80" s="1544" t="s">
        <v>970</v>
      </c>
      <c r="AA80" s="1523"/>
      <c r="AB80" s="1524"/>
      <c r="AC80" s="1523">
        <v>15</v>
      </c>
      <c r="AD80" s="1524"/>
      <c r="AE80" s="1523"/>
      <c r="AF80" s="1524"/>
      <c r="AG80" s="1523"/>
      <c r="AH80" s="1524"/>
      <c r="AI80" s="1523">
        <v>15</v>
      </c>
      <c r="AJ80" s="1524"/>
      <c r="AK80" s="388">
        <f>AA80+AC80+AE80+AG80+AI80</f>
        <v>30</v>
      </c>
      <c r="AL80" s="389">
        <v>0.7</v>
      </c>
      <c r="AM80" s="1525">
        <f>U80</f>
        <v>1</v>
      </c>
      <c r="AN80" s="1589" t="s">
        <v>936</v>
      </c>
      <c r="AO80" s="1590"/>
      <c r="AP80" s="1591" t="s">
        <v>971</v>
      </c>
      <c r="AQ80" s="1592"/>
      <c r="AR80" s="1589" t="s">
        <v>936</v>
      </c>
      <c r="AS80" s="1590"/>
      <c r="AT80" s="297" t="s">
        <v>1233</v>
      </c>
      <c r="AU80" s="298" t="s">
        <v>172</v>
      </c>
      <c r="AV80" s="299" t="s">
        <v>1234</v>
      </c>
      <c r="AW80" s="300" t="s">
        <v>1235</v>
      </c>
      <c r="AX80" s="301" t="s">
        <v>1236</v>
      </c>
      <c r="AY80" s="379"/>
      <c r="AZ80" s="1593">
        <f>+MIN(AL80:AL84)</f>
        <v>0.29399999999999998</v>
      </c>
      <c r="BA80" s="1497" t="str">
        <f>+(IF($AY72=0.2,"MUY BAJA",(IF($AY72=0.4,"BAJA",(IF($AY72=0.6,"MEDIA",(IF($AY72=0.8,"ALTA",(IF($AY72=1,"MUY ALTA",""))))))))))</f>
        <v>BAJA</v>
      </c>
      <c r="BB80" s="1596">
        <f>+MIN(AM80:AM84)</f>
        <v>1</v>
      </c>
      <c r="BC80" s="1497" t="str">
        <f>+(IF($BF80=0.2,"MUY BAJA",(IF($BF80=0.4,"BAJA",(IF($BF80=0.6,"MEDIA",(IF($BF80=0.8,"ALTA",(IF($BF80=1,"MUY ALTA",""))))))))))</f>
        <v>MUY ALTA</v>
      </c>
      <c r="BD80" s="1500" t="str">
        <f>IF($AY72="","",(CONCATENATE("R.RESIDUAL
",(IF(AND($AY72=0.2,$BF80=0.2),1,(IF(AND($AY72=0.2,$BF80=0.4),6,(IF(AND($AY72=0.2,$BF80=0.6),11,(IF(AND($AY72=0.2,$BF80=0.8),16,(IF(AND($AY72=0.2,$BF80=1),21,(IF(AND($AY72=0.4,$BF80=0.2),2,(IF(AND($AY72=0.4,$BF80=0.4),7,(IF(AND($AY72=0.4,$BF80=0.6),12,(IF(AND($AY72=0.4,$BF80=0.8),17,(IF(AND($AY72=0.4,$BF80=1),22,(IF(AND($AY72=0.6,$BF80=0.2),3,(IF(AND($AY72=0.6,$BF80=0.4),8,(IF(AND($AY72=0.6,$BF80=0.6),13,(IF(AND($AY72=0.6,$BF80=0.8),18,(IF(AND($AY72=0.6,$BF80=1),23,(IF(AND($AY72=0.8,$BF80=0.2),4,(IF(AND($AY72=0.8,$BF80=0.4),9,(IF(AND($AY72=0.8,$BF80=0.6),14,(IF(AND($AY72=0.8,$BF80=0.8),19,(IF(AND($AY72=0.8,$BF80=1),24,(IF(AND($AY72=1,$BF80=0.2),5,(IF(AND($AY72=1,$BF80=0.4),10,(IF(AND($AY72=1,$BF80=0.6),15,(IF(AND($AY72=1,$BF80=0.8),20,(IF(AND($AY72=1,$BF80=1),25,"")))))))))))))))))))))))))))))))))))))))))))))))))))))</f>
        <v>R.RESIDUAL
22</v>
      </c>
      <c r="BE80" s="1503" t="s">
        <v>977</v>
      </c>
      <c r="BF80" s="379">
        <f>+(IF(AND($BB80&gt;0,$BB80&lt;=0.2),0.2,(IF(AND($BB80&gt;0.2,$BB80&lt;=0.4),0.4,(IF(AND($BB80&gt;0.4,$BB80&lt;=0.6),0.6,(IF(AND($BB80&gt;0.6,$BB80&lt;=0.8),0.8,(IF($BB80&gt;0.8,1,""))))))))))</f>
        <v>1</v>
      </c>
      <c r="BG80" s="275">
        <f>+VLOOKUP($BD80,[3]Listas!$G$114:$H$138,2,FALSE)</f>
        <v>22</v>
      </c>
      <c r="BH80" s="302">
        <v>1</v>
      </c>
      <c r="BI80" s="303" t="str">
        <f>IF(ISERROR(IF(V80="R.INHERENTE
5","R. INHERENTE",(IF(BD80="R.RESIDUAL
5","R. RESIDUAL"," ")))),"",(IF(V80="R.INHERENTE
5","R. INHERENTE",(IF(BD80="R.RESIDUAL
5","R. RESIDUAL"," ")))))</f>
        <v xml:space="preserve"> </v>
      </c>
      <c r="BJ80" s="304" t="str">
        <f>IF(ISERROR(IF(V80="R.INHERENTE
10","R. INHERENTE",(IF(BD80="R.RESIDUAL
10","R. RESIDUAL"," ")))),"",(IF(V80="R.INHERENTE
10","R. INHERENTE",(IF(BD80="R.RESIDUAL
10","R. RESIDUAL"," ")))))</f>
        <v xml:space="preserve"> </v>
      </c>
      <c r="BK80" s="305" t="str">
        <f>IF(ISERROR(IF(V80="R.INHERENTE
15","R. INHERENTE",(IF(BD80="R.RESIDUAL
15","R. RESIDUAL"," ")))),"",(IF(V80="R.INHERENTE
15","R. INHERENTE",(IF(BD80="R.RESIDUAL
15","R. RESIDUAL"," ")))))</f>
        <v xml:space="preserve"> </v>
      </c>
      <c r="BL80" s="305" t="str">
        <f>IF(ISERROR(IF(V80="R.INHERENTE
20","R. INHERENTE",(IF(BD80="R.RESIDUAL
20","R. RESIDUAL"," ")))),"",(IF(V80="R.INHERENTE
20","R. INHERENTE",(IF(BD80="R.RESIDUAL
20","R. RESIDUAL"," ")))))</f>
        <v xml:space="preserve"> </v>
      </c>
      <c r="BM80" s="306" t="str">
        <f>IF(ISERROR(IF(V80="R.INHERENTE
25","R. INHERENTE",(IF(BD80="R.RESIDUAL
25","R. RESIDUAL"," ")))),"",(IF(V80="R.INHERENTE
25","R. INHERENTE",(IF(BD80="R.RESIDUAL
25","R. RESIDUAL"," ")))))</f>
        <v>R. INHERENTE</v>
      </c>
      <c r="BN80" s="392"/>
      <c r="BO80" s="1506" t="s">
        <v>1237</v>
      </c>
      <c r="BP80" s="1562" t="s">
        <v>1238</v>
      </c>
      <c r="BQ80" s="1582" t="s">
        <v>1239</v>
      </c>
      <c r="BR80" s="1582">
        <v>45292</v>
      </c>
      <c r="BS80" s="1562" t="s">
        <v>1216</v>
      </c>
      <c r="BT80" s="1586" t="s">
        <v>981</v>
      </c>
      <c r="BU80" s="392"/>
      <c r="BV80" s="1642" t="s">
        <v>1240</v>
      </c>
      <c r="BW80" s="1650" t="s">
        <v>1241</v>
      </c>
      <c r="BX80" s="1653" t="s">
        <v>1242</v>
      </c>
      <c r="BY80" s="392"/>
      <c r="BZ80" s="1568" t="s">
        <v>984</v>
      </c>
      <c r="CA80" s="1571"/>
      <c r="CB80" s="1574"/>
      <c r="CC80" s="1577"/>
      <c r="CD80" s="1616" t="s">
        <v>936</v>
      </c>
      <c r="CE80" s="1616"/>
      <c r="CF80" s="1616"/>
      <c r="CG80" s="1616"/>
      <c r="CH80" s="1616" t="s">
        <v>936</v>
      </c>
      <c r="CI80" s="1616"/>
      <c r="CJ80" s="1616"/>
      <c r="CK80" s="1616"/>
      <c r="CL80" s="1616" t="s">
        <v>937</v>
      </c>
      <c r="CM80" s="1616"/>
      <c r="CN80" s="1616"/>
      <c r="CO80" s="1616"/>
      <c r="CP80" s="1616" t="s">
        <v>936</v>
      </c>
      <c r="CQ80" s="1616"/>
      <c r="CR80" s="1616"/>
      <c r="CS80" s="1616"/>
      <c r="CT80" s="1619" t="s">
        <v>985</v>
      </c>
      <c r="CU80" s="392"/>
      <c r="CV80" s="1568" t="s">
        <v>984</v>
      </c>
      <c r="CW80" s="1571"/>
      <c r="CX80" s="1574"/>
      <c r="CY80" s="1628"/>
      <c r="CZ80" s="1607" t="s">
        <v>937</v>
      </c>
      <c r="DA80" s="1608"/>
      <c r="DB80" s="1607"/>
      <c r="DC80" s="1608"/>
      <c r="DD80" s="1613" t="s">
        <v>936</v>
      </c>
      <c r="DE80" s="1613"/>
      <c r="DF80" s="1613"/>
      <c r="DG80" s="1613"/>
      <c r="DH80" s="1613" t="s">
        <v>936</v>
      </c>
      <c r="DI80" s="1613"/>
      <c r="DJ80" s="1613"/>
      <c r="DK80" s="1613"/>
      <c r="DL80" s="1613" t="s">
        <v>937</v>
      </c>
      <c r="DM80" s="1613"/>
      <c r="DN80" s="1613"/>
      <c r="DO80" s="1613"/>
      <c r="DP80" s="1613" t="s">
        <v>936</v>
      </c>
      <c r="DQ80" s="1613"/>
      <c r="DR80" s="1613"/>
      <c r="DS80" s="1613"/>
      <c r="DT80" s="1619" t="s">
        <v>986</v>
      </c>
      <c r="DU80" s="392"/>
      <c r="DV80" s="1625">
        <v>45397</v>
      </c>
      <c r="DW80" s="1622" t="s">
        <v>1622</v>
      </c>
      <c r="DX80" s="1622" t="s">
        <v>1623</v>
      </c>
      <c r="DY80" s="1622" t="s">
        <v>1624</v>
      </c>
    </row>
    <row r="81" spans="2:129" s="368" customFormat="1" ht="48" customHeight="1" thickBot="1">
      <c r="B81" s="1648"/>
      <c r="C81" s="1480"/>
      <c r="D81" s="1483"/>
      <c r="E81" s="1486"/>
      <c r="F81" s="1483"/>
      <c r="G81" s="1548"/>
      <c r="H81" s="1551"/>
      <c r="I81" s="363"/>
      <c r="J81" s="308" t="s">
        <v>988</v>
      </c>
      <c r="K81" s="309" t="s">
        <v>1243</v>
      </c>
      <c r="L81" s="310" t="s">
        <v>963</v>
      </c>
      <c r="M81" s="1329"/>
      <c r="N81" s="1554"/>
      <c r="O81" s="1557"/>
      <c r="P81" s="392"/>
      <c r="Q81" s="1560"/>
      <c r="R81" s="1531"/>
      <c r="S81" s="1534"/>
      <c r="T81" s="1537"/>
      <c r="U81" s="1540"/>
      <c r="V81" s="1542"/>
      <c r="W81" s="274"/>
      <c r="X81" s="295" t="s">
        <v>1244</v>
      </c>
      <c r="Y81" s="312" t="s">
        <v>969</v>
      </c>
      <c r="Z81" s="1545"/>
      <c r="AA81" s="1528"/>
      <c r="AB81" s="1529"/>
      <c r="AC81" s="1528">
        <v>15</v>
      </c>
      <c r="AD81" s="1529"/>
      <c r="AE81" s="1528"/>
      <c r="AF81" s="1529"/>
      <c r="AG81" s="1528"/>
      <c r="AH81" s="1529"/>
      <c r="AI81" s="1528">
        <v>15</v>
      </c>
      <c r="AJ81" s="1529"/>
      <c r="AK81" s="390">
        <f>AA81+AC81+AE81+AG81+AI81</f>
        <v>30</v>
      </c>
      <c r="AL81" s="391">
        <v>0.49</v>
      </c>
      <c r="AM81" s="1526"/>
      <c r="AN81" s="1601" t="s">
        <v>936</v>
      </c>
      <c r="AO81" s="1602"/>
      <c r="AP81" s="1599" t="s">
        <v>971</v>
      </c>
      <c r="AQ81" s="1600"/>
      <c r="AR81" s="1601" t="s">
        <v>936</v>
      </c>
      <c r="AS81" s="1602"/>
      <c r="AT81" s="256" t="s">
        <v>1245</v>
      </c>
      <c r="AU81" s="313" t="s">
        <v>172</v>
      </c>
      <c r="AV81" s="314" t="s">
        <v>1246</v>
      </c>
      <c r="AW81" s="315" t="s">
        <v>1235</v>
      </c>
      <c r="AX81" s="316" t="s">
        <v>1247</v>
      </c>
      <c r="AY81" s="379"/>
      <c r="AZ81" s="1594"/>
      <c r="BA81" s="1498"/>
      <c r="BB81" s="1597"/>
      <c r="BC81" s="1498"/>
      <c r="BD81" s="1501"/>
      <c r="BE81" s="1504"/>
      <c r="BF81" s="392"/>
      <c r="BG81" s="317"/>
      <c r="BH81" s="302">
        <v>0.8</v>
      </c>
      <c r="BI81" s="318" t="str">
        <f>IF(ISERROR(IF(V80="R.INHERENTE
4","R. INHERENTE",(IF(BD80="R.RESIDUAL
4","R. RESIDUAL"," ")))),"",(IF(V80="R.INHERENTE
4","R. INHERENTE",(IF(BD80="R.RESIDUAL
4","R. RESIDUAL"," ")))))</f>
        <v xml:space="preserve"> </v>
      </c>
      <c r="BJ81" s="319" t="str">
        <f>IF(ISERROR(IF(V80="R.INHERENTE
9","R. INHERENTE",(IF(BD80="R.RESIDUAL
9","R. RESIDUAL"," ")))),"",(IF(V80="R.INHERENTE
9","R. INHERENTE",(IF(BD80="R.RESIDUAL
9","R. RESIDUAL"," ")))))</f>
        <v xml:space="preserve"> </v>
      </c>
      <c r="BK81" s="320" t="str">
        <f>IF(ISERROR(IF(V80="R.INHERENTE
14","R. INHERENTE",(IF(BD80="R.RESIDUAL
14","R. RESIDUAL"," ")))),"",(IF(V80="R.INHERENTE
14","R. INHERENTE",(IF(BD80="R.RESIDUAL
14","R. RESIDUAL"," ")))))</f>
        <v xml:space="preserve"> </v>
      </c>
      <c r="BL81" s="321" t="str">
        <f>IF(ISERROR(IF(V80="R.INHERENTE
19","R. INHERENTE",(IF(BD80="R.RESIDUAL
19","R. RESIDUAL"," ")))),"",(IF(V80="R.INHERENTE
19","R. INHERENTE",(IF(BD80="R.RESIDUAL
19","R. RESIDUAL"," ")))))</f>
        <v xml:space="preserve"> </v>
      </c>
      <c r="BM81" s="322" t="str">
        <f>IF(ISERROR(IF(V80="R.INHERENTE
24","R. INHERENTE",(IF(BD80="R.RESIDUAL
24","R. RESIDUAL"," ")))),"",(IF(V80="R.INHERENTE
24","R. INHERENTE",(IF(BD80="R.RESIDUAL
24","R. RESIDUAL"," ")))))</f>
        <v xml:space="preserve"> </v>
      </c>
      <c r="BN81" s="392"/>
      <c r="BO81" s="1645"/>
      <c r="BP81" s="1583"/>
      <c r="BQ81" s="1583"/>
      <c r="BR81" s="1583"/>
      <c r="BS81" s="1583"/>
      <c r="BT81" s="1587"/>
      <c r="BU81" s="392"/>
      <c r="BV81" s="1643"/>
      <c r="BW81" s="1651"/>
      <c r="BX81" s="1654"/>
      <c r="BY81" s="392"/>
      <c r="BZ81" s="1569"/>
      <c r="CA81" s="1572"/>
      <c r="CB81" s="1575"/>
      <c r="CC81" s="1578"/>
      <c r="CD81" s="1617"/>
      <c r="CE81" s="1617"/>
      <c r="CF81" s="1617"/>
      <c r="CG81" s="1617"/>
      <c r="CH81" s="1617"/>
      <c r="CI81" s="1617"/>
      <c r="CJ81" s="1617"/>
      <c r="CK81" s="1617"/>
      <c r="CL81" s="1617"/>
      <c r="CM81" s="1617"/>
      <c r="CN81" s="1617"/>
      <c r="CO81" s="1617"/>
      <c r="CP81" s="1617"/>
      <c r="CQ81" s="1617"/>
      <c r="CR81" s="1617"/>
      <c r="CS81" s="1617"/>
      <c r="CT81" s="1620"/>
      <c r="CU81" s="392"/>
      <c r="CV81" s="1569"/>
      <c r="CW81" s="1572"/>
      <c r="CX81" s="1575"/>
      <c r="CY81" s="1629"/>
      <c r="CZ81" s="1609"/>
      <c r="DA81" s="1610"/>
      <c r="DB81" s="1609"/>
      <c r="DC81" s="1610"/>
      <c r="DD81" s="1614"/>
      <c r="DE81" s="1614"/>
      <c r="DF81" s="1614"/>
      <c r="DG81" s="1614"/>
      <c r="DH81" s="1614"/>
      <c r="DI81" s="1614"/>
      <c r="DJ81" s="1614"/>
      <c r="DK81" s="1614"/>
      <c r="DL81" s="1614"/>
      <c r="DM81" s="1614"/>
      <c r="DN81" s="1614"/>
      <c r="DO81" s="1614"/>
      <c r="DP81" s="1614"/>
      <c r="DQ81" s="1614"/>
      <c r="DR81" s="1614"/>
      <c r="DS81" s="1614"/>
      <c r="DT81" s="1620"/>
      <c r="DU81" s="392"/>
      <c r="DV81" s="1626"/>
      <c r="DW81" s="1623"/>
      <c r="DX81" s="1623"/>
      <c r="DY81" s="1623"/>
    </row>
    <row r="82" spans="2:129" s="368" customFormat="1" ht="48" customHeight="1">
      <c r="B82" s="1648"/>
      <c r="C82" s="1480"/>
      <c r="D82" s="1483"/>
      <c r="E82" s="1486"/>
      <c r="F82" s="1483"/>
      <c r="G82" s="1548"/>
      <c r="H82" s="1551"/>
      <c r="I82" s="323"/>
      <c r="J82" s="308" t="s">
        <v>994</v>
      </c>
      <c r="K82" s="309" t="s">
        <v>1248</v>
      </c>
      <c r="L82" s="310" t="s">
        <v>963</v>
      </c>
      <c r="M82" s="1329"/>
      <c r="N82" s="1554"/>
      <c r="O82" s="1557"/>
      <c r="P82" s="392"/>
      <c r="Q82" s="1560"/>
      <c r="R82" s="1531"/>
      <c r="S82" s="1534"/>
      <c r="T82" s="1537"/>
      <c r="U82" s="1540"/>
      <c r="V82" s="1542"/>
      <c r="W82" s="274"/>
      <c r="X82" s="295" t="s">
        <v>1249</v>
      </c>
      <c r="Y82" s="312" t="s">
        <v>969</v>
      </c>
      <c r="Z82" s="1545"/>
      <c r="AA82" s="1528">
        <v>25</v>
      </c>
      <c r="AB82" s="1529"/>
      <c r="AC82" s="1528"/>
      <c r="AD82" s="1529"/>
      <c r="AE82" s="1528"/>
      <c r="AF82" s="1529"/>
      <c r="AG82" s="1528"/>
      <c r="AH82" s="1529"/>
      <c r="AI82" s="1528">
        <v>15</v>
      </c>
      <c r="AJ82" s="1529"/>
      <c r="AK82" s="390">
        <f>AA82+AC82+AE82+AG82+AI82</f>
        <v>40</v>
      </c>
      <c r="AL82" s="391">
        <v>0.29399999999999998</v>
      </c>
      <c r="AM82" s="1526"/>
      <c r="AN82" s="1601" t="s">
        <v>936</v>
      </c>
      <c r="AO82" s="1602"/>
      <c r="AP82" s="1599" t="s">
        <v>1250</v>
      </c>
      <c r="AQ82" s="1600"/>
      <c r="AR82" s="1601" t="s">
        <v>936</v>
      </c>
      <c r="AS82" s="1602"/>
      <c r="AT82" s="256" t="s">
        <v>1251</v>
      </c>
      <c r="AU82" s="313" t="s">
        <v>980</v>
      </c>
      <c r="AV82" s="314" t="s">
        <v>1252</v>
      </c>
      <c r="AW82" s="315" t="s">
        <v>1235</v>
      </c>
      <c r="AX82" s="316" t="s">
        <v>1253</v>
      </c>
      <c r="AY82" s="379"/>
      <c r="AZ82" s="1594"/>
      <c r="BA82" s="1498"/>
      <c r="BB82" s="1597"/>
      <c r="BC82" s="1498"/>
      <c r="BD82" s="1501"/>
      <c r="BE82" s="1504"/>
      <c r="BF82" s="392"/>
      <c r="BG82" s="317"/>
      <c r="BH82" s="302">
        <v>0.60000000000000009</v>
      </c>
      <c r="BI82" s="318" t="str">
        <f>IF(ISERROR(IF(V80="R.INHERENTE
3","R. INHERENTE",(IF(BD80="R.RESIDUAL
3","R. RESIDUAL"," ")))),"",(IF(V80="R.INHERENTE
3","R. INHERENTE",(IF(BD80="R.RESIDUAL
3","R. RESIDUAL"," ")))))</f>
        <v xml:space="preserve"> </v>
      </c>
      <c r="BJ82" s="319" t="str">
        <f>IF(ISERROR(IF(V80="R.INHERENTE
8","R. INHERENTE",(IF(BD80="R.RESIDUAL
8","R. RESIDUAL"," ")))),"",(IF(V80="R.INHERENTE
8","R. INHERENTE",(IF(BD80="R.RESIDUAL
8","R. RESIDUAL"," ")))))</f>
        <v xml:space="preserve"> </v>
      </c>
      <c r="BK82" s="320" t="str">
        <f>IF(ISERROR(IF(V80="R.INHERENTE
13","R. INHERENTE",(IF(BD80="R.RESIDUAL
13","R. RESIDUAL"," ")))),"",(IF(V80="R.INHERENTE
13","R. INHERENTE",(IF(BD80="R.RESIDUAL
13","R. RESIDUAL"," ")))))</f>
        <v xml:space="preserve"> </v>
      </c>
      <c r="BL82" s="321" t="str">
        <f>IF(ISERROR(IF(V80="R.INHERENTE
18","R. INHERENTE",(IF(BD80="R.RESIDUAL
18","R. RESIDUAL"," ")))),"",(IF(V80="R.INHERENTE
18","R. INHERENTE",(IF(BD80="R.RESIDUAL
18","R. RESIDUAL"," ")))))</f>
        <v xml:space="preserve"> </v>
      </c>
      <c r="BM82" s="322" t="str">
        <f>IF(ISERROR(IF(V80="R.INHERENTE
23","R. INHERENTE",(IF(BD80="R.RESIDUAL
23","R. RESIDUAL"," ")))),"",(IF(V80="R.INHERENTE
23","R. INHERENTE",(IF(BD80="R.RESIDUAL
23","R. RESIDUAL"," ")))))</f>
        <v xml:space="preserve"> </v>
      </c>
      <c r="BN82" s="392"/>
      <c r="BO82" s="1645"/>
      <c r="BP82" s="1583"/>
      <c r="BQ82" s="1583"/>
      <c r="BR82" s="1583"/>
      <c r="BS82" s="1583"/>
      <c r="BT82" s="1587"/>
      <c r="BU82" s="392"/>
      <c r="BV82" s="1643"/>
      <c r="BW82" s="1651"/>
      <c r="BX82" s="1654"/>
      <c r="BY82" s="392"/>
      <c r="BZ82" s="1569"/>
      <c r="CA82" s="1572"/>
      <c r="CB82" s="1575"/>
      <c r="CC82" s="1578"/>
      <c r="CD82" s="1617"/>
      <c r="CE82" s="1617"/>
      <c r="CF82" s="1617"/>
      <c r="CG82" s="1617"/>
      <c r="CH82" s="1617"/>
      <c r="CI82" s="1617"/>
      <c r="CJ82" s="1617"/>
      <c r="CK82" s="1617"/>
      <c r="CL82" s="1617"/>
      <c r="CM82" s="1617"/>
      <c r="CN82" s="1617"/>
      <c r="CO82" s="1617"/>
      <c r="CP82" s="1617"/>
      <c r="CQ82" s="1617"/>
      <c r="CR82" s="1617"/>
      <c r="CS82" s="1617"/>
      <c r="CT82" s="1620"/>
      <c r="CU82" s="392"/>
      <c r="CV82" s="1569"/>
      <c r="CW82" s="1572"/>
      <c r="CX82" s="1575"/>
      <c r="CY82" s="1629"/>
      <c r="CZ82" s="1609"/>
      <c r="DA82" s="1610"/>
      <c r="DB82" s="1609"/>
      <c r="DC82" s="1610"/>
      <c r="DD82" s="1614"/>
      <c r="DE82" s="1614"/>
      <c r="DF82" s="1614"/>
      <c r="DG82" s="1614"/>
      <c r="DH82" s="1614"/>
      <c r="DI82" s="1614"/>
      <c r="DJ82" s="1614"/>
      <c r="DK82" s="1614"/>
      <c r="DL82" s="1614"/>
      <c r="DM82" s="1614"/>
      <c r="DN82" s="1614"/>
      <c r="DO82" s="1614"/>
      <c r="DP82" s="1614"/>
      <c r="DQ82" s="1614"/>
      <c r="DR82" s="1614"/>
      <c r="DS82" s="1614"/>
      <c r="DT82" s="1620"/>
      <c r="DU82" s="392"/>
      <c r="DV82" s="1626"/>
      <c r="DW82" s="1623"/>
      <c r="DX82" s="1623"/>
      <c r="DY82" s="1623"/>
    </row>
    <row r="83" spans="2:129" s="368" customFormat="1" ht="48" customHeight="1">
      <c r="B83" s="1648"/>
      <c r="C83" s="1480"/>
      <c r="D83" s="1483"/>
      <c r="E83" s="1486"/>
      <c r="F83" s="1483"/>
      <c r="G83" s="1548"/>
      <c r="H83" s="1551"/>
      <c r="I83" s="323"/>
      <c r="J83" s="308" t="s">
        <v>1000</v>
      </c>
      <c r="K83" s="309"/>
      <c r="L83" s="310"/>
      <c r="M83" s="1329"/>
      <c r="N83" s="1554"/>
      <c r="O83" s="1557"/>
      <c r="P83" s="392"/>
      <c r="Q83" s="1560"/>
      <c r="R83" s="1531"/>
      <c r="S83" s="1534"/>
      <c r="T83" s="1537"/>
      <c r="U83" s="1540"/>
      <c r="V83" s="1542"/>
      <c r="W83" s="274"/>
      <c r="X83" s="324"/>
      <c r="Y83" s="312"/>
      <c r="Z83" s="1545"/>
      <c r="AA83" s="1528"/>
      <c r="AB83" s="1529"/>
      <c r="AC83" s="1528"/>
      <c r="AD83" s="1529"/>
      <c r="AE83" s="1528"/>
      <c r="AF83" s="1529"/>
      <c r="AG83" s="1528"/>
      <c r="AH83" s="1529"/>
      <c r="AI83" s="1528"/>
      <c r="AJ83" s="1529"/>
      <c r="AK83" s="390">
        <f>AA83+AC83+AE83+AG83+AI83</f>
        <v>0</v>
      </c>
      <c r="AL83" s="391"/>
      <c r="AM83" s="1526"/>
      <c r="AN83" s="1601"/>
      <c r="AO83" s="1602"/>
      <c r="AP83" s="1599"/>
      <c r="AQ83" s="1600"/>
      <c r="AR83" s="1601"/>
      <c r="AS83" s="1602"/>
      <c r="AT83" s="325"/>
      <c r="AU83" s="326"/>
      <c r="AV83" s="327"/>
      <c r="AW83" s="328"/>
      <c r="AX83" s="329"/>
      <c r="AY83" s="379"/>
      <c r="AZ83" s="1594"/>
      <c r="BA83" s="1498"/>
      <c r="BB83" s="1597"/>
      <c r="BC83" s="1498"/>
      <c r="BD83" s="1501"/>
      <c r="BE83" s="1504"/>
      <c r="BF83" s="392"/>
      <c r="BG83" s="317"/>
      <c r="BH83" s="302">
        <v>0.4</v>
      </c>
      <c r="BI83" s="318" t="str">
        <f>IF(ISERROR(IF(V80="R.INHERENTE
2","R. INHERENTE",(IF(BD80="R.RESIDUAL
2","R. RESIDUAL"," ")))),"",(IF(V80="R.INHERENTE
2","R. INHERENTE",(IF(BD80="R.RESIDUAL
2","R. RESIDUAL"," ")))))</f>
        <v xml:space="preserve"> </v>
      </c>
      <c r="BJ83" s="319" t="str">
        <f>IF(ISERROR(IF(V80="R.INHERENTE
7","R. INHERENTE",(IF(BD80="R.RESIDUAL
7","R. RESIDUAL"," ")))),"",(IF(V80="R.INHERENTE
7","R. INHERENTE",(IF(BD80="R.RESIDUAL
7","R. RESIDUAL"," ")))))</f>
        <v xml:space="preserve"> </v>
      </c>
      <c r="BK83" s="330" t="str">
        <f>IF(ISERROR(IF(V80="R.INHERENTE
12","R. INHERENTE",(IF(BD80="R.RESIDUAL
12","R. RESIDUAL"," ")))),"",(IF(V80="R.INHERENTE
12","R. INHERENTE",(IF(BD80="R.RESIDUAL
12","R. RESIDUAL"," ")))))</f>
        <v xml:space="preserve"> </v>
      </c>
      <c r="BL83" s="320" t="str">
        <f>IF(ISERROR(IF(V80="R.INHERENTE
17","R. INHERENTE",(IF(BD80="R.RESIDUAL
17","R. RESIDUAL"," ")))),"",(IF(V80="R.INHERENTE
17","R. INHERENTE",(IF(BD80="R.RESIDUAL
17","R. RESIDUAL"," ")))))</f>
        <v xml:space="preserve"> </v>
      </c>
      <c r="BM83" s="322" t="str">
        <f>IF(ISERROR(IF(V80="R.INHERENTE
22","R. INHERENTE",(IF(BD80="R.RESIDUAL
22","R. RESIDUAL"," ")))),"",(IF(V80="R.INHERENTE
22","R. INHERENTE",(IF(BD80="R.RESIDUAL
22","R. RESIDUAL"," ")))))</f>
        <v>R. RESIDUAL</v>
      </c>
      <c r="BN83" s="392"/>
      <c r="BO83" s="1645"/>
      <c r="BP83" s="1583"/>
      <c r="BQ83" s="1583"/>
      <c r="BR83" s="1583"/>
      <c r="BS83" s="1583"/>
      <c r="BT83" s="1587"/>
      <c r="BU83" s="392"/>
      <c r="BV83" s="1643"/>
      <c r="BW83" s="1651"/>
      <c r="BX83" s="1654"/>
      <c r="BY83" s="392"/>
      <c r="BZ83" s="1569"/>
      <c r="CA83" s="1572"/>
      <c r="CB83" s="1575"/>
      <c r="CC83" s="1578"/>
      <c r="CD83" s="1617"/>
      <c r="CE83" s="1617"/>
      <c r="CF83" s="1617"/>
      <c r="CG83" s="1617"/>
      <c r="CH83" s="1617"/>
      <c r="CI83" s="1617"/>
      <c r="CJ83" s="1617"/>
      <c r="CK83" s="1617"/>
      <c r="CL83" s="1617"/>
      <c r="CM83" s="1617"/>
      <c r="CN83" s="1617"/>
      <c r="CO83" s="1617"/>
      <c r="CP83" s="1617"/>
      <c r="CQ83" s="1617"/>
      <c r="CR83" s="1617"/>
      <c r="CS83" s="1617"/>
      <c r="CT83" s="1620"/>
      <c r="CU83" s="392"/>
      <c r="CV83" s="1569"/>
      <c r="CW83" s="1572"/>
      <c r="CX83" s="1575"/>
      <c r="CY83" s="1629"/>
      <c r="CZ83" s="1609"/>
      <c r="DA83" s="1610"/>
      <c r="DB83" s="1609"/>
      <c r="DC83" s="1610"/>
      <c r="DD83" s="1614"/>
      <c r="DE83" s="1614"/>
      <c r="DF83" s="1614"/>
      <c r="DG83" s="1614"/>
      <c r="DH83" s="1614"/>
      <c r="DI83" s="1614"/>
      <c r="DJ83" s="1614"/>
      <c r="DK83" s="1614"/>
      <c r="DL83" s="1614"/>
      <c r="DM83" s="1614"/>
      <c r="DN83" s="1614"/>
      <c r="DO83" s="1614"/>
      <c r="DP83" s="1614"/>
      <c r="DQ83" s="1614"/>
      <c r="DR83" s="1614"/>
      <c r="DS83" s="1614"/>
      <c r="DT83" s="1620"/>
      <c r="DU83" s="392"/>
      <c r="DV83" s="1626"/>
      <c r="DW83" s="1623"/>
      <c r="DX83" s="1623"/>
      <c r="DY83" s="1623"/>
    </row>
    <row r="84" spans="2:129" s="368" customFormat="1" ht="48" customHeight="1" thickBot="1">
      <c r="B84" s="1649"/>
      <c r="C84" s="1481"/>
      <c r="D84" s="1484"/>
      <c r="E84" s="1487"/>
      <c r="F84" s="1484"/>
      <c r="G84" s="1549"/>
      <c r="H84" s="1552"/>
      <c r="I84" s="331"/>
      <c r="J84" s="332" t="s">
        <v>1001</v>
      </c>
      <c r="K84" s="333"/>
      <c r="L84" s="334"/>
      <c r="M84" s="1330"/>
      <c r="N84" s="1555"/>
      <c r="O84" s="1558"/>
      <c r="P84" s="392"/>
      <c r="Q84" s="1561"/>
      <c r="R84" s="1532"/>
      <c r="S84" s="1535"/>
      <c r="T84" s="1538"/>
      <c r="U84" s="1356"/>
      <c r="V84" s="1543"/>
      <c r="W84" s="274"/>
      <c r="X84" s="335"/>
      <c r="Y84" s="336"/>
      <c r="Z84" s="1546"/>
      <c r="AA84" s="1631"/>
      <c r="AB84" s="1632"/>
      <c r="AC84" s="1631"/>
      <c r="AD84" s="1632"/>
      <c r="AE84" s="1631"/>
      <c r="AF84" s="1632"/>
      <c r="AG84" s="1631"/>
      <c r="AH84" s="1632"/>
      <c r="AI84" s="1631"/>
      <c r="AJ84" s="1632"/>
      <c r="AK84" s="393">
        <f>AA84+AC84+AE84+AG84+AI84</f>
        <v>0</v>
      </c>
      <c r="AL84" s="394"/>
      <c r="AM84" s="1527"/>
      <c r="AN84" s="1605"/>
      <c r="AO84" s="1606"/>
      <c r="AP84" s="1603"/>
      <c r="AQ84" s="1604"/>
      <c r="AR84" s="1605"/>
      <c r="AS84" s="1606"/>
      <c r="AT84" s="337"/>
      <c r="AU84" s="338"/>
      <c r="AV84" s="339"/>
      <c r="AW84" s="340"/>
      <c r="AX84" s="341"/>
      <c r="AY84" s="379">
        <f>+(IF(AND($AZ92&gt;0,$AZ92&lt;=0.2),0.2,(IF(AND($AZ92&gt;0.2,$AZ92&lt;=0.4),0.4,(IF(AND($AZ92&gt;0.4,$AZ92&lt;=0.6),0.6,(IF(AND($AZ92&gt;0.6,$AZ92&lt;=0.8),0.8,(IF($AZ92&gt;0.8,1,""))))))))))</f>
        <v>0.8</v>
      </c>
      <c r="AZ84" s="1595"/>
      <c r="BA84" s="1499"/>
      <c r="BB84" s="1598"/>
      <c r="BC84" s="1499"/>
      <c r="BD84" s="1502"/>
      <c r="BE84" s="1505"/>
      <c r="BF84" s="392"/>
      <c r="BG84" s="317"/>
      <c r="BH84" s="342">
        <v>0.2</v>
      </c>
      <c r="BI84" s="343" t="str">
        <f>IF(ISERROR(IF(V80="R.INHERENTE
1","R. INHERENTE",(IF(BD80="R.RESIDUAL
1","R. RESIDUAL"," ")))),"",(IF(V80="R.INHERENTE
1","R. INHERENTE",(IF(BD80="R.RESIDUAL
1","R. RESIDUAL"," ")))))</f>
        <v xml:space="preserve"> </v>
      </c>
      <c r="BJ84" s="344" t="str">
        <f>IF(ISERROR(IF(V80="R.INHERENTE
6","R. INHERENTE",(IF(BD80="R.RESIDUAL
6","R. RESIDUAL"," ")))),"",(IF(V80="R.INHERENTE
6","R. INHERENTE",(IF(BD80="R.RESIDUAL
6","R. RESIDUAL"," ")))))</f>
        <v xml:space="preserve"> </v>
      </c>
      <c r="BK84" s="345" t="str">
        <f>IF(ISERROR(IF(V80="R.INHERENTE
11","R. INHERENTE",(IF(BD80="R.RESIDUAL
11","R. RESIDUAL"," ")))),"",(IF(V80="R.INHERENTE
11","R. INHERENTE",(IF(BD80="R.RESIDUAL
11","R. RESIDUAL"," ")))))</f>
        <v xml:space="preserve"> </v>
      </c>
      <c r="BL84" s="346" t="str">
        <f>IF(ISERROR(IF(V80="R.INHERENTE
16","R. INHERENTE",(IF(BD80="R.RESIDUAL
16","R. RESIDUAL"," ")))),"",(IF(V80="R.INHERENTE
16","R. INHERENTE",(IF(BD80="R.RESIDUAL
16","R. RESIDUAL"," ")))))</f>
        <v xml:space="preserve"> </v>
      </c>
      <c r="BM84" s="347" t="str">
        <f>IF(ISERROR(IF(V80="R.INHERENTE
21","R. INHERENTE",(IF(BD80="R.RESIDUAL
21","R. RESIDUAL"," ")))),"",(IF(V80="R.INHERENTE
21","R. INHERENTE",(IF(BD80="R.RESIDUAL
21","R. RESIDUAL"," ")))))</f>
        <v xml:space="preserve"> </v>
      </c>
      <c r="BN84" s="392"/>
      <c r="BO84" s="1646"/>
      <c r="BP84" s="1584"/>
      <c r="BQ84" s="1584"/>
      <c r="BR84" s="1584"/>
      <c r="BS84" s="1584"/>
      <c r="BT84" s="1588"/>
      <c r="BU84" s="392"/>
      <c r="BV84" s="1644"/>
      <c r="BW84" s="1652"/>
      <c r="BX84" s="1655"/>
      <c r="BY84" s="392"/>
      <c r="BZ84" s="1570"/>
      <c r="CA84" s="1573"/>
      <c r="CB84" s="1576"/>
      <c r="CC84" s="1579"/>
      <c r="CD84" s="1618"/>
      <c r="CE84" s="1618"/>
      <c r="CF84" s="1618"/>
      <c r="CG84" s="1618"/>
      <c r="CH84" s="1618"/>
      <c r="CI84" s="1618"/>
      <c r="CJ84" s="1618"/>
      <c r="CK84" s="1618"/>
      <c r="CL84" s="1618"/>
      <c r="CM84" s="1618"/>
      <c r="CN84" s="1618"/>
      <c r="CO84" s="1618"/>
      <c r="CP84" s="1618"/>
      <c r="CQ84" s="1618"/>
      <c r="CR84" s="1618"/>
      <c r="CS84" s="1618"/>
      <c r="CT84" s="1621"/>
      <c r="CU84" s="392"/>
      <c r="CV84" s="1570"/>
      <c r="CW84" s="1573"/>
      <c r="CX84" s="1576"/>
      <c r="CY84" s="1630"/>
      <c r="CZ84" s="1611"/>
      <c r="DA84" s="1612"/>
      <c r="DB84" s="1611"/>
      <c r="DC84" s="1612"/>
      <c r="DD84" s="1615"/>
      <c r="DE84" s="1615"/>
      <c r="DF84" s="1615"/>
      <c r="DG84" s="1615"/>
      <c r="DH84" s="1615"/>
      <c r="DI84" s="1615"/>
      <c r="DJ84" s="1615"/>
      <c r="DK84" s="1615"/>
      <c r="DL84" s="1615"/>
      <c r="DM84" s="1615"/>
      <c r="DN84" s="1615"/>
      <c r="DO84" s="1615"/>
      <c r="DP84" s="1615"/>
      <c r="DQ84" s="1615"/>
      <c r="DR84" s="1615"/>
      <c r="DS84" s="1615"/>
      <c r="DT84" s="1621"/>
      <c r="DU84" s="392"/>
      <c r="DV84" s="1627"/>
      <c r="DW84" s="1624"/>
      <c r="DX84" s="1624"/>
      <c r="DY84" s="1624"/>
    </row>
    <row r="85" spans="2:129" ht="12.75" customHeight="1" thickBot="1">
      <c r="W85" s="274"/>
      <c r="AY85" s="379"/>
      <c r="BI85" s="396">
        <v>0.2</v>
      </c>
      <c r="BJ85" s="397">
        <v>0.4</v>
      </c>
      <c r="BK85" s="397">
        <v>0.60000000000000009</v>
      </c>
      <c r="BL85" s="397">
        <v>0.8</v>
      </c>
      <c r="BM85" s="397">
        <v>1</v>
      </c>
    </row>
    <row r="86" spans="2:129" s="368" customFormat="1" ht="48" customHeight="1" thickBot="1">
      <c r="B86" s="1647" t="s">
        <v>1148</v>
      </c>
      <c r="C86" s="1479">
        <v>12</v>
      </c>
      <c r="D86" s="1482" t="s">
        <v>1227</v>
      </c>
      <c r="E86" s="1485" t="s">
        <v>1228</v>
      </c>
      <c r="F86" s="1482" t="s">
        <v>1176</v>
      </c>
      <c r="G86" s="1547" t="s">
        <v>958</v>
      </c>
      <c r="H86" s="1550" t="s">
        <v>1254</v>
      </c>
      <c r="I86" s="291" t="s">
        <v>1255</v>
      </c>
      <c r="J86" s="292" t="s">
        <v>961</v>
      </c>
      <c r="K86" s="293" t="s">
        <v>1256</v>
      </c>
      <c r="L86" s="294" t="s">
        <v>996</v>
      </c>
      <c r="M86" s="1328" t="str">
        <f>IF(G86="","",(CONCATENATE("Posibilidad de afectación ",G86," ",H86," ",I86," ",I87," ",I88," ",I89," ",I90)))</f>
        <v xml:space="preserve">Posibilidad de afectación económica y reputacional por aceptación de dádivas o cobro para beneficio a nombre propio o de terceros durante la prestación de servicio de transporte Asistencial en el marco del trámite de atención inicial de urgencias.    </v>
      </c>
      <c r="N86" s="1553" t="s">
        <v>1006</v>
      </c>
      <c r="O86" s="1556" t="s">
        <v>1007</v>
      </c>
      <c r="P86" s="392"/>
      <c r="Q86" s="1559" t="s">
        <v>966</v>
      </c>
      <c r="R86" s="1530">
        <f>IF(ISERROR(VLOOKUP($Q86,[3]Listas!$F$21:$G$25,2,FALSE)),"",(VLOOKUP($Q86,[3]Listas!$F$21:$G$25,2,FALSE)))</f>
        <v>0.8</v>
      </c>
      <c r="S86" s="1533" t="str">
        <f>IF(ISERROR(VLOOKUP($R86,[3]Listas!$F$4:$G$8,2,FALSE)),"",(VLOOKUP($R86,[3]Listas!$F$4:$G$8,2,FALSE)))</f>
        <v>ALTA
Es viable que el evento ocurra en la mayoria de las circunstancias.</v>
      </c>
      <c r="T86" s="1536" t="s">
        <v>1132</v>
      </c>
      <c r="U86" s="1539">
        <f>IF(ISERROR(VLOOKUP($T86,[3]Listas!$F$30:$G$37,2,FALSE)),"",(VLOOKUP($T86,[3]Listas!$F$30:$G$37,2,FALSE)))</f>
        <v>0.6</v>
      </c>
      <c r="V86" s="1541" t="str">
        <f>IF(R86="","",(CONCATENATE("R.INHERENTE
",(IF(AND($R86=0.2,$U86=0.2),1,(IF(AND($R86=0.2,$U86=0.4),6,(IF(AND($R86=0.2,$U86=0.6),11,(IF(AND($R86=0.2,$U86=0.8),16,(IF(AND($R86=0.2,$U86=1),21,(IF(AND($R86=0.4,$U86=0.2),2,(IF(AND($R86=0.4,$U86=0.4),7,(IF(AND($R86=0.4,$U86=0.6),12,(IF(AND($R86=0.4,$U86=0.8),17,(IF(AND($R86=0.4,$U86=1),22,(IF(AND($R86=0.6,$U86=0.2),3,(IF(AND($R86=0.6,$U86=0.4),8,(IF(AND($R86=0.6,$U86=0.6),13,(IF(AND($R86=0.6,$U86=0.8),18,(IF(AND($R86=0.6,$U86=1),23,(IF(AND($R86=0.8,$U86=0.2),4,(IF(AND($R86=0.8,$U86=0.4),9,(IF(AND($R86=0.8,$U86=0.6),14,(IF(AND($R86=0.8,$U86=0.8),19,(IF(AND($R86=0.8,$U86=1),24,(IF(AND($R86=1,$U86=0.2),5,(IF(AND($R86=1,$U86=0.4),10,(IF(AND($R86=1,$U86=0.6),15,(IF(AND($R86=1,$U86=0.8),20,(IF(AND($R86=1,$U86=1),25,"")))))))))))))))))))))))))))))))))))))))))))))))))))))</f>
        <v>R.INHERENTE
14</v>
      </c>
      <c r="W86" s="274"/>
      <c r="X86" s="295" t="s">
        <v>1257</v>
      </c>
      <c r="Y86" s="296" t="s">
        <v>969</v>
      </c>
      <c r="Z86" s="1544" t="s">
        <v>970</v>
      </c>
      <c r="AA86" s="1523">
        <v>25</v>
      </c>
      <c r="AB86" s="1524"/>
      <c r="AC86" s="1523"/>
      <c r="AD86" s="1524"/>
      <c r="AE86" s="1523"/>
      <c r="AF86" s="1524"/>
      <c r="AG86" s="1523"/>
      <c r="AH86" s="1524"/>
      <c r="AI86" s="1523">
        <v>15</v>
      </c>
      <c r="AJ86" s="1524"/>
      <c r="AK86" s="388">
        <f>AA86+AC86+AE86+AG86+AI86</f>
        <v>40</v>
      </c>
      <c r="AL86" s="389">
        <v>0.48</v>
      </c>
      <c r="AM86" s="1525">
        <f>U86</f>
        <v>0.6</v>
      </c>
      <c r="AN86" s="1589" t="s">
        <v>936</v>
      </c>
      <c r="AO86" s="1590"/>
      <c r="AP86" s="1591" t="s">
        <v>971</v>
      </c>
      <c r="AQ86" s="1592"/>
      <c r="AR86" s="1589" t="s">
        <v>936</v>
      </c>
      <c r="AS86" s="1590"/>
      <c r="AT86" s="297" t="s">
        <v>1258</v>
      </c>
      <c r="AU86" s="298" t="s">
        <v>172</v>
      </c>
      <c r="AV86" s="299" t="s">
        <v>1259</v>
      </c>
      <c r="AW86" s="300" t="s">
        <v>1260</v>
      </c>
      <c r="AX86" s="301" t="s">
        <v>1261</v>
      </c>
      <c r="AY86" s="379"/>
      <c r="AZ86" s="1593">
        <f>+MIN(AL86:AL90)</f>
        <v>0.28799999999999998</v>
      </c>
      <c r="BA86" s="1497" t="str">
        <f>+(IF($AY78=0.2,"MUY BAJA",(IF($AY78=0.4,"BAJA",(IF($AY78=0.6,"MEDIA",(IF($AY78=0.8,"ALTA",(IF($AY78=1,"MUY ALTA",""))))))))))</f>
        <v>BAJA</v>
      </c>
      <c r="BB86" s="1596">
        <f>+MIN(AM86:AM90)</f>
        <v>0.6</v>
      </c>
      <c r="BC86" s="1497" t="str">
        <f>+(IF($BF86=0.2,"MUY BAJA",(IF($BF86=0.4,"BAJA",(IF($BF86=0.6,"MEDIA",(IF($BF86=0.8,"ALTA",(IF($BF86=1,"MUY ALTA",""))))))))))</f>
        <v>MEDIA</v>
      </c>
      <c r="BD86" s="1500" t="str">
        <f>IF($AY78="","",(CONCATENATE("R.RESIDUAL
",(IF(AND($AY78=0.2,$BF86=0.2),1,(IF(AND($AY78=0.2,$BF86=0.4),6,(IF(AND($AY78=0.2,$BF86=0.6),11,(IF(AND($AY78=0.2,$BF86=0.8),16,(IF(AND($AY78=0.2,$BF86=1),21,(IF(AND($AY78=0.4,$BF86=0.2),2,(IF(AND($AY78=0.4,$BF86=0.4),7,(IF(AND($AY78=0.4,$BF86=0.6),12,(IF(AND($AY78=0.4,$BF86=0.8),17,(IF(AND($AY78=0.4,$BF86=1),22,(IF(AND($AY78=0.6,$BF86=0.2),3,(IF(AND($AY78=0.6,$BF86=0.4),8,(IF(AND($AY78=0.6,$BF86=0.6),13,(IF(AND($AY78=0.6,$BF86=0.8),18,(IF(AND($AY78=0.6,$BF86=1),23,(IF(AND($AY78=0.8,$BF86=0.2),4,(IF(AND($AY78=0.8,$BF86=0.4),9,(IF(AND($AY78=0.8,$BF86=0.6),14,(IF(AND($AY78=0.8,$BF86=0.8),19,(IF(AND($AY78=0.8,$BF86=1),24,(IF(AND($AY78=1,$BF86=0.2),5,(IF(AND($AY78=1,$BF86=0.4),10,(IF(AND($AY78=1,$BF86=0.6),15,(IF(AND($AY78=1,$BF86=0.8),20,(IF(AND($AY78=1,$BF86=1),25,"")))))))))))))))))))))))))))))))))))))))))))))))))))))</f>
        <v>R.RESIDUAL
12</v>
      </c>
      <c r="BE86" s="1503" t="s">
        <v>977</v>
      </c>
      <c r="BF86" s="379">
        <f>+(IF(AND($BB86&gt;0,$BB86&lt;=0.2),0.2,(IF(AND($BB86&gt;0.2,$BB86&lt;=0.4),0.4,(IF(AND($BB86&gt;0.4,$BB86&lt;=0.6),0.6,(IF(AND($BB86&gt;0.6,$BB86&lt;=0.8),0.8,(IF($BB86&gt;0.8,1,""))))))))))</f>
        <v>0.6</v>
      </c>
      <c r="BG86" s="275">
        <f>+VLOOKUP($BD86,[3]Listas!$G$114:$H$138,2,FALSE)</f>
        <v>12</v>
      </c>
      <c r="BH86" s="302">
        <v>1</v>
      </c>
      <c r="BI86" s="303" t="str">
        <f>IF(ISERROR(IF(V86="R.INHERENTE
5","R. INHERENTE",(IF(BD86="R.RESIDUAL
5","R. RESIDUAL"," ")))),"",(IF(V86="R.INHERENTE
5","R. INHERENTE",(IF(BD86="R.RESIDUAL
5","R. RESIDUAL"," ")))))</f>
        <v xml:space="preserve"> </v>
      </c>
      <c r="BJ86" s="304" t="str">
        <f>IF(ISERROR(IF(V86="R.INHERENTE
10","R. INHERENTE",(IF(BD86="R.RESIDUAL
10","R. RESIDUAL"," ")))),"",(IF(V86="R.INHERENTE
10","R. INHERENTE",(IF(BD86="R.RESIDUAL
10","R. RESIDUAL"," ")))))</f>
        <v xml:space="preserve"> </v>
      </c>
      <c r="BK86" s="305" t="str">
        <f>IF(ISERROR(IF(V86="R.INHERENTE
15","R. INHERENTE",(IF(BD86="R.RESIDUAL
15","R. RESIDUAL"," ")))),"",(IF(V86="R.INHERENTE
15","R. INHERENTE",(IF(BD86="R.RESIDUAL
15","R. RESIDUAL"," ")))))</f>
        <v xml:space="preserve"> </v>
      </c>
      <c r="BL86" s="305" t="str">
        <f>IF(ISERROR(IF(V86="R.INHERENTE
20","R. INHERENTE",(IF(BD86="R.RESIDUAL
20","R. RESIDUAL"," ")))),"",(IF(V86="R.INHERENTE
20","R. INHERENTE",(IF(BD86="R.RESIDUAL
20","R. RESIDUAL"," ")))))</f>
        <v xml:space="preserve"> </v>
      </c>
      <c r="BM86" s="306" t="str">
        <f>IF(ISERROR(IF(V86="R.INHERENTE
25","R. INHERENTE",(IF(BD86="R.RESIDUAL
25","R. RESIDUAL"," ")))),"",(IF(V86="R.INHERENTE
25","R. INHERENTE",(IF(BD86="R.RESIDUAL
25","R. RESIDUAL"," ")))))</f>
        <v xml:space="preserve"> </v>
      </c>
      <c r="BN86" s="392"/>
      <c r="BO86" s="1506" t="s">
        <v>1262</v>
      </c>
      <c r="BP86" s="1562" t="s">
        <v>1263</v>
      </c>
      <c r="BQ86" s="1582" t="s">
        <v>1239</v>
      </c>
      <c r="BR86" s="1582">
        <v>45078</v>
      </c>
      <c r="BS86" s="1562" t="s">
        <v>1216</v>
      </c>
      <c r="BT86" s="1586" t="s">
        <v>981</v>
      </c>
      <c r="BU86" s="392"/>
      <c r="BV86" s="1642" t="s">
        <v>1264</v>
      </c>
      <c r="BW86" s="1650" t="s">
        <v>1265</v>
      </c>
      <c r="BX86" s="1653" t="s">
        <v>1266</v>
      </c>
      <c r="BY86" s="392"/>
      <c r="BZ86" s="1568" t="s">
        <v>984</v>
      </c>
      <c r="CA86" s="1571"/>
      <c r="CB86" s="1574"/>
      <c r="CC86" s="1577"/>
      <c r="CD86" s="1616" t="s">
        <v>936</v>
      </c>
      <c r="CE86" s="1616"/>
      <c r="CF86" s="1616"/>
      <c r="CG86" s="1616"/>
      <c r="CH86" s="1616" t="s">
        <v>936</v>
      </c>
      <c r="CI86" s="1616"/>
      <c r="CJ86" s="1616"/>
      <c r="CK86" s="1616"/>
      <c r="CL86" s="1616" t="s">
        <v>937</v>
      </c>
      <c r="CM86" s="1616"/>
      <c r="CN86" s="1616"/>
      <c r="CO86" s="1616"/>
      <c r="CP86" s="1616" t="s">
        <v>936</v>
      </c>
      <c r="CQ86" s="1616"/>
      <c r="CR86" s="1616"/>
      <c r="CS86" s="1616"/>
      <c r="CT86" s="1619" t="s">
        <v>985</v>
      </c>
      <c r="CU86" s="392"/>
      <c r="CV86" s="1568" t="s">
        <v>984</v>
      </c>
      <c r="CW86" s="1571"/>
      <c r="CX86" s="1574"/>
      <c r="CY86" s="1628"/>
      <c r="CZ86" s="1607" t="s">
        <v>937</v>
      </c>
      <c r="DA86" s="1608"/>
      <c r="DB86" s="1607"/>
      <c r="DC86" s="1608"/>
      <c r="DD86" s="1613" t="s">
        <v>936</v>
      </c>
      <c r="DE86" s="1613"/>
      <c r="DF86" s="1613"/>
      <c r="DG86" s="1613"/>
      <c r="DH86" s="1613" t="s">
        <v>936</v>
      </c>
      <c r="DI86" s="1613"/>
      <c r="DJ86" s="1613"/>
      <c r="DK86" s="1613"/>
      <c r="DL86" s="1613" t="s">
        <v>937</v>
      </c>
      <c r="DM86" s="1613"/>
      <c r="DN86" s="1613"/>
      <c r="DO86" s="1613"/>
      <c r="DP86" s="1613" t="s">
        <v>936</v>
      </c>
      <c r="DQ86" s="1613"/>
      <c r="DR86" s="1613"/>
      <c r="DS86" s="1613"/>
      <c r="DT86" s="1619" t="s">
        <v>986</v>
      </c>
      <c r="DU86" s="392"/>
      <c r="DV86" s="1625">
        <v>45397</v>
      </c>
      <c r="DW86" s="1622" t="s">
        <v>1622</v>
      </c>
      <c r="DX86" s="1622" t="s">
        <v>1623</v>
      </c>
      <c r="DY86" s="1622" t="s">
        <v>1624</v>
      </c>
    </row>
    <row r="87" spans="2:129" s="368" customFormat="1" ht="48" customHeight="1">
      <c r="B87" s="1648"/>
      <c r="C87" s="1480"/>
      <c r="D87" s="1483"/>
      <c r="E87" s="1486"/>
      <c r="F87" s="1483"/>
      <c r="G87" s="1548"/>
      <c r="H87" s="1551"/>
      <c r="I87" s="363"/>
      <c r="J87" s="308" t="s">
        <v>988</v>
      </c>
      <c r="K87" s="309" t="s">
        <v>1267</v>
      </c>
      <c r="L87" s="310" t="s">
        <v>1005</v>
      </c>
      <c r="M87" s="1329"/>
      <c r="N87" s="1554"/>
      <c r="O87" s="1557"/>
      <c r="P87" s="392"/>
      <c r="Q87" s="1560"/>
      <c r="R87" s="1531"/>
      <c r="S87" s="1534"/>
      <c r="T87" s="1537"/>
      <c r="U87" s="1540"/>
      <c r="V87" s="1542"/>
      <c r="W87" s="274"/>
      <c r="X87" s="295" t="s">
        <v>1268</v>
      </c>
      <c r="Y87" s="312" t="s">
        <v>969</v>
      </c>
      <c r="Z87" s="1545"/>
      <c r="AA87" s="1528">
        <v>25</v>
      </c>
      <c r="AB87" s="1529"/>
      <c r="AC87" s="1528"/>
      <c r="AD87" s="1529"/>
      <c r="AE87" s="1528"/>
      <c r="AF87" s="1529"/>
      <c r="AG87" s="1528"/>
      <c r="AH87" s="1529"/>
      <c r="AI87" s="1528">
        <v>15</v>
      </c>
      <c r="AJ87" s="1529"/>
      <c r="AK87" s="390">
        <f>AA87+AC87+AE87+AG87+AI87</f>
        <v>40</v>
      </c>
      <c r="AL87" s="391">
        <v>0.28799999999999998</v>
      </c>
      <c r="AM87" s="1526"/>
      <c r="AN87" s="1601" t="s">
        <v>936</v>
      </c>
      <c r="AO87" s="1602"/>
      <c r="AP87" s="1599" t="s">
        <v>971</v>
      </c>
      <c r="AQ87" s="1600"/>
      <c r="AR87" s="1601" t="s">
        <v>936</v>
      </c>
      <c r="AS87" s="1602"/>
      <c r="AT87" s="256" t="s">
        <v>1269</v>
      </c>
      <c r="AU87" s="313" t="s">
        <v>935</v>
      </c>
      <c r="AV87" s="314" t="s">
        <v>1270</v>
      </c>
      <c r="AW87" s="315" t="s">
        <v>1260</v>
      </c>
      <c r="AX87" s="316" t="s">
        <v>1261</v>
      </c>
      <c r="AY87" s="379"/>
      <c r="AZ87" s="1594"/>
      <c r="BA87" s="1498"/>
      <c r="BB87" s="1597"/>
      <c r="BC87" s="1498"/>
      <c r="BD87" s="1501"/>
      <c r="BE87" s="1504"/>
      <c r="BF87" s="392"/>
      <c r="BG87" s="317"/>
      <c r="BH87" s="302">
        <v>0.8</v>
      </c>
      <c r="BI87" s="318" t="str">
        <f>IF(ISERROR(IF(V86="R.INHERENTE
4","R. INHERENTE",(IF(BD86="R.RESIDUAL
4","R. RESIDUAL"," ")))),"",(IF(V86="R.INHERENTE
4","R. INHERENTE",(IF(BD86="R.RESIDUAL
4","R. RESIDUAL"," ")))))</f>
        <v xml:space="preserve"> </v>
      </c>
      <c r="BJ87" s="319" t="str">
        <f>IF(ISERROR(IF(V86="R.INHERENTE
9","R. INHERENTE",(IF(BD86="R.RESIDUAL
9","R. RESIDUAL"," ")))),"",(IF(V86="R.INHERENTE
9","R. INHERENTE",(IF(BD86="R.RESIDUAL
9","R. RESIDUAL"," ")))))</f>
        <v xml:space="preserve"> </v>
      </c>
      <c r="BK87" s="320" t="str">
        <f>IF(ISERROR(IF(V86="R.INHERENTE
14","R. INHERENTE",(IF(BD86="R.RESIDUAL
14","R. RESIDUAL"," ")))),"",(IF(V86="R.INHERENTE
14","R. INHERENTE",(IF(BD86="R.RESIDUAL
14","R. RESIDUAL"," ")))))</f>
        <v>R. INHERENTE</v>
      </c>
      <c r="BL87" s="321" t="str">
        <f>IF(ISERROR(IF(V86="R.INHERENTE
19","R. INHERENTE",(IF(BD86="R.RESIDUAL
19","R. RESIDUAL"," ")))),"",(IF(V86="R.INHERENTE
19","R. INHERENTE",(IF(BD86="R.RESIDUAL
19","R. RESIDUAL"," ")))))</f>
        <v xml:space="preserve"> </v>
      </c>
      <c r="BM87" s="322" t="str">
        <f>IF(ISERROR(IF(V86="R.INHERENTE
24","R. INHERENTE",(IF(BD86="R.RESIDUAL
24","R. RESIDUAL"," ")))),"",(IF(V86="R.INHERENTE
24","R. INHERENTE",(IF(BD86="R.RESIDUAL
24","R. RESIDUAL"," ")))))</f>
        <v xml:space="preserve"> </v>
      </c>
      <c r="BN87" s="392"/>
      <c r="BO87" s="1645"/>
      <c r="BP87" s="1583"/>
      <c r="BQ87" s="1583"/>
      <c r="BR87" s="1583"/>
      <c r="BS87" s="1583"/>
      <c r="BT87" s="1587"/>
      <c r="BU87" s="392"/>
      <c r="BV87" s="1643"/>
      <c r="BW87" s="1651"/>
      <c r="BX87" s="1664"/>
      <c r="BY87" s="392"/>
      <c r="BZ87" s="1569"/>
      <c r="CA87" s="1572"/>
      <c r="CB87" s="1575"/>
      <c r="CC87" s="1578"/>
      <c r="CD87" s="1617"/>
      <c r="CE87" s="1617"/>
      <c r="CF87" s="1617"/>
      <c r="CG87" s="1617"/>
      <c r="CH87" s="1617"/>
      <c r="CI87" s="1617"/>
      <c r="CJ87" s="1617"/>
      <c r="CK87" s="1617"/>
      <c r="CL87" s="1617"/>
      <c r="CM87" s="1617"/>
      <c r="CN87" s="1617"/>
      <c r="CO87" s="1617"/>
      <c r="CP87" s="1617"/>
      <c r="CQ87" s="1617"/>
      <c r="CR87" s="1617"/>
      <c r="CS87" s="1617"/>
      <c r="CT87" s="1620"/>
      <c r="CU87" s="392"/>
      <c r="CV87" s="1569"/>
      <c r="CW87" s="1572"/>
      <c r="CX87" s="1575"/>
      <c r="CY87" s="1629"/>
      <c r="CZ87" s="1609"/>
      <c r="DA87" s="1610"/>
      <c r="DB87" s="1609"/>
      <c r="DC87" s="1610"/>
      <c r="DD87" s="1614"/>
      <c r="DE87" s="1614"/>
      <c r="DF87" s="1614"/>
      <c r="DG87" s="1614"/>
      <c r="DH87" s="1614"/>
      <c r="DI87" s="1614"/>
      <c r="DJ87" s="1614"/>
      <c r="DK87" s="1614"/>
      <c r="DL87" s="1614"/>
      <c r="DM87" s="1614"/>
      <c r="DN87" s="1614"/>
      <c r="DO87" s="1614"/>
      <c r="DP87" s="1614"/>
      <c r="DQ87" s="1614"/>
      <c r="DR87" s="1614"/>
      <c r="DS87" s="1614"/>
      <c r="DT87" s="1620"/>
      <c r="DU87" s="392"/>
      <c r="DV87" s="1626"/>
      <c r="DW87" s="1623"/>
      <c r="DX87" s="1623"/>
      <c r="DY87" s="1623"/>
    </row>
    <row r="88" spans="2:129" s="368" customFormat="1" ht="48" customHeight="1">
      <c r="B88" s="1648"/>
      <c r="C88" s="1480"/>
      <c r="D88" s="1483"/>
      <c r="E88" s="1486"/>
      <c r="F88" s="1483"/>
      <c r="G88" s="1548"/>
      <c r="H88" s="1551"/>
      <c r="I88" s="323"/>
      <c r="J88" s="308" t="s">
        <v>994</v>
      </c>
      <c r="K88" s="348"/>
      <c r="L88" s="310"/>
      <c r="M88" s="1329"/>
      <c r="N88" s="1554"/>
      <c r="O88" s="1557"/>
      <c r="P88" s="392"/>
      <c r="Q88" s="1560"/>
      <c r="R88" s="1531"/>
      <c r="S88" s="1534"/>
      <c r="T88" s="1537"/>
      <c r="U88" s="1540"/>
      <c r="V88" s="1542"/>
      <c r="W88" s="274"/>
      <c r="X88" s="358"/>
      <c r="Y88" s="312"/>
      <c r="Z88" s="1545"/>
      <c r="AA88" s="1528"/>
      <c r="AB88" s="1529"/>
      <c r="AC88" s="1528"/>
      <c r="AD88" s="1529"/>
      <c r="AE88" s="1528"/>
      <c r="AF88" s="1529"/>
      <c r="AG88" s="1528"/>
      <c r="AH88" s="1529"/>
      <c r="AI88" s="1528"/>
      <c r="AJ88" s="1529"/>
      <c r="AK88" s="390">
        <f>AA88+AC88+AE88+AG88+AI88</f>
        <v>0</v>
      </c>
      <c r="AL88" s="391"/>
      <c r="AM88" s="1526"/>
      <c r="AN88" s="1601"/>
      <c r="AO88" s="1602"/>
      <c r="AP88" s="1599"/>
      <c r="AQ88" s="1600"/>
      <c r="AR88" s="1601"/>
      <c r="AS88" s="1602"/>
      <c r="AT88" s="256"/>
      <c r="AU88" s="313"/>
      <c r="AV88" s="314"/>
      <c r="AW88" s="315"/>
      <c r="AX88" s="316"/>
      <c r="AY88" s="379"/>
      <c r="AZ88" s="1594"/>
      <c r="BA88" s="1498"/>
      <c r="BB88" s="1597"/>
      <c r="BC88" s="1498"/>
      <c r="BD88" s="1501"/>
      <c r="BE88" s="1504"/>
      <c r="BF88" s="392"/>
      <c r="BG88" s="317"/>
      <c r="BH88" s="302">
        <v>0.60000000000000009</v>
      </c>
      <c r="BI88" s="318" t="str">
        <f>IF(ISERROR(IF(V86="R.INHERENTE
3","R. INHERENTE",(IF(BD86="R.RESIDUAL
3","R. RESIDUAL"," ")))),"",(IF(V86="R.INHERENTE
3","R. INHERENTE",(IF(BD86="R.RESIDUAL
3","R. RESIDUAL"," ")))))</f>
        <v xml:space="preserve"> </v>
      </c>
      <c r="BJ88" s="319" t="str">
        <f>IF(ISERROR(IF(V86="R.INHERENTE
8","R. INHERENTE",(IF(BD86="R.RESIDUAL
8","R. RESIDUAL"," ")))),"",(IF(V86="R.INHERENTE
8","R. INHERENTE",(IF(BD86="R.RESIDUAL
8","R. RESIDUAL"," ")))))</f>
        <v xml:space="preserve"> </v>
      </c>
      <c r="BK88" s="320" t="str">
        <f>IF(ISERROR(IF(V86="R.INHERENTE
13","R. INHERENTE",(IF(BD86="R.RESIDUAL
13","R. RESIDUAL"," ")))),"",(IF(V86="R.INHERENTE
13","R. INHERENTE",(IF(BD86="R.RESIDUAL
13","R. RESIDUAL"," ")))))</f>
        <v xml:space="preserve"> </v>
      </c>
      <c r="BL88" s="321" t="str">
        <f>IF(ISERROR(IF(V86="R.INHERENTE
18","R. INHERENTE",(IF(BD86="R.RESIDUAL
18","R. RESIDUAL"," ")))),"",(IF(V86="R.INHERENTE
18","R. INHERENTE",(IF(BD86="R.RESIDUAL
18","R. RESIDUAL"," ")))))</f>
        <v xml:space="preserve"> </v>
      </c>
      <c r="BM88" s="322" t="str">
        <f>IF(ISERROR(IF(V86="R.INHERENTE
23","R. INHERENTE",(IF(BD86="R.RESIDUAL
23","R. RESIDUAL"," ")))),"",(IF(V86="R.INHERENTE
23","R. INHERENTE",(IF(BD86="R.RESIDUAL
23","R. RESIDUAL"," ")))))</f>
        <v xml:space="preserve"> </v>
      </c>
      <c r="BN88" s="392"/>
      <c r="BO88" s="1645"/>
      <c r="BP88" s="1583"/>
      <c r="BQ88" s="1583"/>
      <c r="BR88" s="1583"/>
      <c r="BS88" s="1583"/>
      <c r="BT88" s="1587"/>
      <c r="BU88" s="392"/>
      <c r="BV88" s="1643"/>
      <c r="BW88" s="1651"/>
      <c r="BX88" s="1664"/>
      <c r="BY88" s="392"/>
      <c r="BZ88" s="1569"/>
      <c r="CA88" s="1572"/>
      <c r="CB88" s="1575"/>
      <c r="CC88" s="1578"/>
      <c r="CD88" s="1617"/>
      <c r="CE88" s="1617"/>
      <c r="CF88" s="1617"/>
      <c r="CG88" s="1617"/>
      <c r="CH88" s="1617"/>
      <c r="CI88" s="1617"/>
      <c r="CJ88" s="1617"/>
      <c r="CK88" s="1617"/>
      <c r="CL88" s="1617"/>
      <c r="CM88" s="1617"/>
      <c r="CN88" s="1617"/>
      <c r="CO88" s="1617"/>
      <c r="CP88" s="1617"/>
      <c r="CQ88" s="1617"/>
      <c r="CR88" s="1617"/>
      <c r="CS88" s="1617"/>
      <c r="CT88" s="1620"/>
      <c r="CU88" s="392"/>
      <c r="CV88" s="1569"/>
      <c r="CW88" s="1572"/>
      <c r="CX88" s="1575"/>
      <c r="CY88" s="1629"/>
      <c r="CZ88" s="1609"/>
      <c r="DA88" s="1610"/>
      <c r="DB88" s="1609"/>
      <c r="DC88" s="1610"/>
      <c r="DD88" s="1614"/>
      <c r="DE88" s="1614"/>
      <c r="DF88" s="1614"/>
      <c r="DG88" s="1614"/>
      <c r="DH88" s="1614"/>
      <c r="DI88" s="1614"/>
      <c r="DJ88" s="1614"/>
      <c r="DK88" s="1614"/>
      <c r="DL88" s="1614"/>
      <c r="DM88" s="1614"/>
      <c r="DN88" s="1614"/>
      <c r="DO88" s="1614"/>
      <c r="DP88" s="1614"/>
      <c r="DQ88" s="1614"/>
      <c r="DR88" s="1614"/>
      <c r="DS88" s="1614"/>
      <c r="DT88" s="1620"/>
      <c r="DU88" s="392"/>
      <c r="DV88" s="1626"/>
      <c r="DW88" s="1623"/>
      <c r="DX88" s="1623"/>
      <c r="DY88" s="1623"/>
    </row>
    <row r="89" spans="2:129" s="368" customFormat="1" ht="48" customHeight="1">
      <c r="B89" s="1648"/>
      <c r="C89" s="1480"/>
      <c r="D89" s="1483"/>
      <c r="E89" s="1486"/>
      <c r="F89" s="1483"/>
      <c r="G89" s="1548"/>
      <c r="H89" s="1551"/>
      <c r="I89" s="323"/>
      <c r="J89" s="308" t="s">
        <v>1000</v>
      </c>
      <c r="K89" s="348"/>
      <c r="L89" s="310"/>
      <c r="M89" s="1329"/>
      <c r="N89" s="1554"/>
      <c r="O89" s="1557"/>
      <c r="P89" s="392"/>
      <c r="Q89" s="1560"/>
      <c r="R89" s="1531"/>
      <c r="S89" s="1534"/>
      <c r="T89" s="1537"/>
      <c r="U89" s="1540"/>
      <c r="V89" s="1542"/>
      <c r="W89" s="274"/>
      <c r="X89" s="324"/>
      <c r="Y89" s="312"/>
      <c r="Z89" s="1545"/>
      <c r="AA89" s="1528"/>
      <c r="AB89" s="1529"/>
      <c r="AC89" s="1528"/>
      <c r="AD89" s="1529"/>
      <c r="AE89" s="1528"/>
      <c r="AF89" s="1529"/>
      <c r="AG89" s="1528"/>
      <c r="AH89" s="1529"/>
      <c r="AI89" s="1528"/>
      <c r="AJ89" s="1529"/>
      <c r="AK89" s="390">
        <f>AA89+AC89+AE89+AG89+AI89</f>
        <v>0</v>
      </c>
      <c r="AL89" s="391"/>
      <c r="AM89" s="1526"/>
      <c r="AN89" s="1601"/>
      <c r="AO89" s="1602"/>
      <c r="AP89" s="1599"/>
      <c r="AQ89" s="1600"/>
      <c r="AR89" s="1601"/>
      <c r="AS89" s="1602"/>
      <c r="AT89" s="325"/>
      <c r="AU89" s="326"/>
      <c r="AV89" s="327"/>
      <c r="AW89" s="328"/>
      <c r="AX89" s="329"/>
      <c r="AY89" s="379"/>
      <c r="AZ89" s="1594"/>
      <c r="BA89" s="1498"/>
      <c r="BB89" s="1597"/>
      <c r="BC89" s="1498"/>
      <c r="BD89" s="1501"/>
      <c r="BE89" s="1504"/>
      <c r="BF89" s="392"/>
      <c r="BG89" s="317"/>
      <c r="BH89" s="302">
        <v>0.4</v>
      </c>
      <c r="BI89" s="318" t="str">
        <f>IF(ISERROR(IF(V86="R.INHERENTE
2","R. INHERENTE",(IF(BD86="R.RESIDUAL
2","R. RESIDUAL"," ")))),"",(IF(V86="R.INHERENTE
2","R. INHERENTE",(IF(BD86="R.RESIDUAL
2","R. RESIDUAL"," ")))))</f>
        <v xml:space="preserve"> </v>
      </c>
      <c r="BJ89" s="319" t="str">
        <f>IF(ISERROR(IF(V86="R.INHERENTE
7","R. INHERENTE",(IF(BD86="R.RESIDUAL
7","R. RESIDUAL"," ")))),"",(IF(V86="R.INHERENTE
7","R. INHERENTE",(IF(BD86="R.RESIDUAL
7","R. RESIDUAL"," ")))))</f>
        <v xml:space="preserve"> </v>
      </c>
      <c r="BK89" s="330" t="str">
        <f>IF(ISERROR(IF(V86="R.INHERENTE
12","R. INHERENTE",(IF(BD86="R.RESIDUAL
12","R. RESIDUAL"," ")))),"",(IF(V86="R.INHERENTE
12","R. INHERENTE",(IF(BD86="R.RESIDUAL
12","R. RESIDUAL"," ")))))</f>
        <v>R. RESIDUAL</v>
      </c>
      <c r="BL89" s="320" t="str">
        <f>IF(ISERROR(IF(V86="R.INHERENTE
17","R. INHERENTE",(IF(BD86="R.RESIDUAL
17","R. RESIDUAL"," ")))),"",(IF(V86="R.INHERENTE
17","R. INHERENTE",(IF(BD86="R.RESIDUAL
17","R. RESIDUAL"," ")))))</f>
        <v xml:space="preserve"> </v>
      </c>
      <c r="BM89" s="322" t="str">
        <f>IF(ISERROR(IF(V86="R.INHERENTE
22","R. INHERENTE",(IF(BD86="R.RESIDUAL
22","R. RESIDUAL"," ")))),"",(IF(V86="R.INHERENTE
22","R. INHERENTE",(IF(BD86="R.RESIDUAL
22","R. RESIDUAL"," ")))))</f>
        <v xml:space="preserve"> </v>
      </c>
      <c r="BN89" s="392"/>
      <c r="BO89" s="1645"/>
      <c r="BP89" s="1583"/>
      <c r="BQ89" s="1583"/>
      <c r="BR89" s="1583"/>
      <c r="BS89" s="1583"/>
      <c r="BT89" s="1587"/>
      <c r="BU89" s="392"/>
      <c r="BV89" s="1643"/>
      <c r="BW89" s="1651"/>
      <c r="BX89" s="1664"/>
      <c r="BY89" s="392"/>
      <c r="BZ89" s="1569"/>
      <c r="CA89" s="1572"/>
      <c r="CB89" s="1575"/>
      <c r="CC89" s="1578"/>
      <c r="CD89" s="1617"/>
      <c r="CE89" s="1617"/>
      <c r="CF89" s="1617"/>
      <c r="CG89" s="1617"/>
      <c r="CH89" s="1617"/>
      <c r="CI89" s="1617"/>
      <c r="CJ89" s="1617"/>
      <c r="CK89" s="1617"/>
      <c r="CL89" s="1617"/>
      <c r="CM89" s="1617"/>
      <c r="CN89" s="1617"/>
      <c r="CO89" s="1617"/>
      <c r="CP89" s="1617"/>
      <c r="CQ89" s="1617"/>
      <c r="CR89" s="1617"/>
      <c r="CS89" s="1617"/>
      <c r="CT89" s="1620"/>
      <c r="CU89" s="392"/>
      <c r="CV89" s="1569"/>
      <c r="CW89" s="1572"/>
      <c r="CX89" s="1575"/>
      <c r="CY89" s="1629"/>
      <c r="CZ89" s="1609"/>
      <c r="DA89" s="1610"/>
      <c r="DB89" s="1609"/>
      <c r="DC89" s="1610"/>
      <c r="DD89" s="1614"/>
      <c r="DE89" s="1614"/>
      <c r="DF89" s="1614"/>
      <c r="DG89" s="1614"/>
      <c r="DH89" s="1614"/>
      <c r="DI89" s="1614"/>
      <c r="DJ89" s="1614"/>
      <c r="DK89" s="1614"/>
      <c r="DL89" s="1614"/>
      <c r="DM89" s="1614"/>
      <c r="DN89" s="1614"/>
      <c r="DO89" s="1614"/>
      <c r="DP89" s="1614"/>
      <c r="DQ89" s="1614"/>
      <c r="DR89" s="1614"/>
      <c r="DS89" s="1614"/>
      <c r="DT89" s="1620"/>
      <c r="DU89" s="392"/>
      <c r="DV89" s="1626"/>
      <c r="DW89" s="1623"/>
      <c r="DX89" s="1623"/>
      <c r="DY89" s="1623"/>
    </row>
    <row r="90" spans="2:129" s="368" customFormat="1" ht="48" customHeight="1" thickBot="1">
      <c r="B90" s="1649"/>
      <c r="C90" s="1481"/>
      <c r="D90" s="1484"/>
      <c r="E90" s="1487"/>
      <c r="F90" s="1484"/>
      <c r="G90" s="1549"/>
      <c r="H90" s="1552"/>
      <c r="I90" s="331"/>
      <c r="J90" s="332" t="s">
        <v>1001</v>
      </c>
      <c r="K90" s="349"/>
      <c r="L90" s="334"/>
      <c r="M90" s="1330"/>
      <c r="N90" s="1555"/>
      <c r="O90" s="1558"/>
      <c r="P90" s="392"/>
      <c r="Q90" s="1561"/>
      <c r="R90" s="1532"/>
      <c r="S90" s="1535"/>
      <c r="T90" s="1538"/>
      <c r="U90" s="1356"/>
      <c r="V90" s="1543"/>
      <c r="W90" s="274"/>
      <c r="X90" s="335"/>
      <c r="Y90" s="336"/>
      <c r="Z90" s="1546"/>
      <c r="AA90" s="1631"/>
      <c r="AB90" s="1632"/>
      <c r="AC90" s="1631"/>
      <c r="AD90" s="1632"/>
      <c r="AE90" s="1631"/>
      <c r="AF90" s="1632"/>
      <c r="AG90" s="1631"/>
      <c r="AH90" s="1632"/>
      <c r="AI90" s="1631"/>
      <c r="AJ90" s="1632"/>
      <c r="AK90" s="393">
        <f>AA90+AC90+AE90+AG90+AI90</f>
        <v>0</v>
      </c>
      <c r="AL90" s="394"/>
      <c r="AM90" s="1527"/>
      <c r="AN90" s="1605"/>
      <c r="AO90" s="1606"/>
      <c r="AP90" s="1603"/>
      <c r="AQ90" s="1604"/>
      <c r="AR90" s="1605"/>
      <c r="AS90" s="1606"/>
      <c r="AT90" s="337"/>
      <c r="AU90" s="338"/>
      <c r="AV90" s="339"/>
      <c r="AW90" s="340"/>
      <c r="AX90" s="341"/>
      <c r="AY90" s="379">
        <f>+(IF(AND($AZ98&gt;0,$AZ98&lt;=0.2),0.2,(IF(AND($AZ98&gt;0.2,$AZ98&lt;=0.4),0.4,(IF(AND($AZ98&gt;0.4,$AZ98&lt;=0.6),0.6,(IF(AND($AZ98&gt;0.6,$AZ98&lt;=0.8),0.8,(IF($AZ98&gt;0.8,1,""))))))))))</f>
        <v>0.4</v>
      </c>
      <c r="AZ90" s="1595"/>
      <c r="BA90" s="1499"/>
      <c r="BB90" s="1598"/>
      <c r="BC90" s="1499"/>
      <c r="BD90" s="1502"/>
      <c r="BE90" s="1505"/>
      <c r="BF90" s="392"/>
      <c r="BG90" s="317"/>
      <c r="BH90" s="342">
        <v>0.2</v>
      </c>
      <c r="BI90" s="343" t="str">
        <f>IF(ISERROR(IF(V86="R.INHERENTE
1","R. INHERENTE",(IF(BD86="R.RESIDUAL
1","R. RESIDUAL"," ")))),"",(IF(V86="R.INHERENTE
1","R. INHERENTE",(IF(BD86="R.RESIDUAL
1","R. RESIDUAL"," ")))))</f>
        <v xml:space="preserve"> </v>
      </c>
      <c r="BJ90" s="344" t="str">
        <f>IF(ISERROR(IF(V86="R.INHERENTE
6","R. INHERENTE",(IF(BD86="R.RESIDUAL
6","R. RESIDUAL"," ")))),"",(IF(V86="R.INHERENTE
6","R. INHERENTE",(IF(BD86="R.RESIDUAL
6","R. RESIDUAL"," ")))))</f>
        <v xml:space="preserve"> </v>
      </c>
      <c r="BK90" s="345" t="str">
        <f>IF(ISERROR(IF(V86="R.INHERENTE
11","R. INHERENTE",(IF(BD86="R.RESIDUAL
11","R. RESIDUAL"," ")))),"",(IF(V86="R.INHERENTE
11","R. INHERENTE",(IF(BD86="R.RESIDUAL
11","R. RESIDUAL"," ")))))</f>
        <v xml:space="preserve"> </v>
      </c>
      <c r="BL90" s="346" t="str">
        <f>IF(ISERROR(IF(V86="R.INHERENTE
16","R. INHERENTE",(IF(BD86="R.RESIDUAL
16","R. RESIDUAL"," ")))),"",(IF(V86="R.INHERENTE
16","R. INHERENTE",(IF(BD86="R.RESIDUAL
16","R. RESIDUAL"," ")))))</f>
        <v xml:space="preserve"> </v>
      </c>
      <c r="BM90" s="347" t="str">
        <f>IF(ISERROR(IF(V86="R.INHERENTE
21","R. INHERENTE",(IF(BD86="R.RESIDUAL
21","R. RESIDUAL"," ")))),"",(IF(V86="R.INHERENTE
21","R. INHERENTE",(IF(BD86="R.RESIDUAL
21","R. RESIDUAL"," ")))))</f>
        <v xml:space="preserve"> </v>
      </c>
      <c r="BN90" s="392"/>
      <c r="BO90" s="1646"/>
      <c r="BP90" s="1584"/>
      <c r="BQ90" s="1584"/>
      <c r="BR90" s="1584"/>
      <c r="BS90" s="1584"/>
      <c r="BT90" s="1588"/>
      <c r="BU90" s="392"/>
      <c r="BV90" s="1644"/>
      <c r="BW90" s="1652"/>
      <c r="BX90" s="1665"/>
      <c r="BY90" s="392"/>
      <c r="BZ90" s="1570"/>
      <c r="CA90" s="1573"/>
      <c r="CB90" s="1576"/>
      <c r="CC90" s="1579"/>
      <c r="CD90" s="1618"/>
      <c r="CE90" s="1618"/>
      <c r="CF90" s="1618"/>
      <c r="CG90" s="1618"/>
      <c r="CH90" s="1618"/>
      <c r="CI90" s="1618"/>
      <c r="CJ90" s="1618"/>
      <c r="CK90" s="1618"/>
      <c r="CL90" s="1618"/>
      <c r="CM90" s="1618"/>
      <c r="CN90" s="1618"/>
      <c r="CO90" s="1618"/>
      <c r="CP90" s="1618"/>
      <c r="CQ90" s="1618"/>
      <c r="CR90" s="1618"/>
      <c r="CS90" s="1618"/>
      <c r="CT90" s="1621"/>
      <c r="CU90" s="392"/>
      <c r="CV90" s="1570"/>
      <c r="CW90" s="1573"/>
      <c r="CX90" s="1576"/>
      <c r="CY90" s="1630"/>
      <c r="CZ90" s="1611"/>
      <c r="DA90" s="1612"/>
      <c r="DB90" s="1611"/>
      <c r="DC90" s="1612"/>
      <c r="DD90" s="1615"/>
      <c r="DE90" s="1615"/>
      <c r="DF90" s="1615"/>
      <c r="DG90" s="1615"/>
      <c r="DH90" s="1615"/>
      <c r="DI90" s="1615"/>
      <c r="DJ90" s="1615"/>
      <c r="DK90" s="1615"/>
      <c r="DL90" s="1615"/>
      <c r="DM90" s="1615"/>
      <c r="DN90" s="1615"/>
      <c r="DO90" s="1615"/>
      <c r="DP90" s="1615"/>
      <c r="DQ90" s="1615"/>
      <c r="DR90" s="1615"/>
      <c r="DS90" s="1615"/>
      <c r="DT90" s="1621"/>
      <c r="DU90" s="392"/>
      <c r="DV90" s="1627"/>
      <c r="DW90" s="1624"/>
      <c r="DX90" s="1624"/>
      <c r="DY90" s="1624"/>
    </row>
    <row r="91" spans="2:129" ht="12.75" customHeight="1" thickBot="1">
      <c r="W91" s="274"/>
      <c r="AY91" s="379"/>
      <c r="BI91" s="396">
        <v>0.2</v>
      </c>
      <c r="BJ91" s="397">
        <v>0.4</v>
      </c>
      <c r="BK91" s="397">
        <v>0.60000000000000009</v>
      </c>
      <c r="BL91" s="397">
        <v>0.8</v>
      </c>
      <c r="BM91" s="397">
        <v>1</v>
      </c>
    </row>
    <row r="92" spans="2:129" s="368" customFormat="1" ht="48" customHeight="1">
      <c r="B92" s="1647" t="s">
        <v>1148</v>
      </c>
      <c r="C92" s="1479">
        <v>13</v>
      </c>
      <c r="D92" s="1482" t="s">
        <v>1271</v>
      </c>
      <c r="E92" s="1485" t="s">
        <v>1272</v>
      </c>
      <c r="F92" s="1482" t="s">
        <v>1128</v>
      </c>
      <c r="G92" s="1547" t="s">
        <v>958</v>
      </c>
      <c r="H92" s="1550" t="s">
        <v>1273</v>
      </c>
      <c r="I92" s="291" t="s">
        <v>1274</v>
      </c>
      <c r="J92" s="292" t="s">
        <v>961</v>
      </c>
      <c r="K92" s="293" t="s">
        <v>1275</v>
      </c>
      <c r="L92" s="294" t="s">
        <v>963</v>
      </c>
      <c r="M92" s="1328" t="str">
        <f>IF(G92="","",(CONCATENATE("Posibilidad de afectación ",G92," ",H92," ",I92," ",I93," ",I94," ",I95," ",I96)))</f>
        <v xml:space="preserve">Posibilidad de afectación económica y reputacional por perdida de medicamentos y dispositivos médicos en las farmacias intrahospitalarias de la entidad e insatisfacción y necesidad del usuario, debido a comportamientos no éticos de los profesionales de la salud.    </v>
      </c>
      <c r="N92" s="1553" t="s">
        <v>1006</v>
      </c>
      <c r="O92" s="1556" t="s">
        <v>1007</v>
      </c>
      <c r="P92" s="392"/>
      <c r="Q92" s="1559" t="s">
        <v>1008</v>
      </c>
      <c r="R92" s="1530">
        <f>IF(ISERROR(VLOOKUP($Q92,[3]Listas!$F$21:$G$25,2,FALSE)),"",(VLOOKUP($Q92,[3]Listas!$F$21:$G$25,2,FALSE)))</f>
        <v>1</v>
      </c>
      <c r="S92" s="1533" t="str">
        <f>IF(ISERROR(VLOOKUP($R92,[3]Listas!$F$4:$G$8,2,FALSE)),"",(VLOOKUP($R92,[3]Listas!$F$4:$G$8,2,FALSE)))</f>
        <v>MUY ALTA 
Se espera que el evento ocurra en la mayoría de las circunstancias.</v>
      </c>
      <c r="T92" s="1536" t="s">
        <v>967</v>
      </c>
      <c r="U92" s="1539">
        <f>IF(ISERROR(VLOOKUP($T92,[3]Listas!$F$30:$G$37,2,FALSE)),"",(VLOOKUP($T92,[3]Listas!$F$30:$G$37,2,FALSE)))</f>
        <v>1</v>
      </c>
      <c r="V92" s="1541" t="str">
        <f>IF(R92="","",(CONCATENATE("R.INHERENTE
",(IF(AND($R92=0.2,$U92=0.2),1,(IF(AND($R92=0.2,$U92=0.4),6,(IF(AND($R92=0.2,$U92=0.6),11,(IF(AND($R92=0.2,$U92=0.8),16,(IF(AND($R92=0.2,$U92=1),21,(IF(AND($R92=0.4,$U92=0.2),2,(IF(AND($R92=0.4,$U92=0.4),7,(IF(AND($R92=0.4,$U92=0.6),12,(IF(AND($R92=0.4,$U92=0.8),17,(IF(AND($R92=0.4,$U92=1),22,(IF(AND($R92=0.6,$U92=0.2),3,(IF(AND($R92=0.6,$U92=0.4),8,(IF(AND($R92=0.6,$U92=0.6),13,(IF(AND($R92=0.6,$U92=0.8),18,(IF(AND($R92=0.6,$U92=1),23,(IF(AND($R92=0.8,$U92=0.2),4,(IF(AND($R92=0.8,$U92=0.4),9,(IF(AND($R92=0.8,$U92=0.6),14,(IF(AND($R92=0.8,$U92=0.8),19,(IF(AND($R92=0.8,$U92=1),24,(IF(AND($R92=1,$U92=0.2),5,(IF(AND($R92=1,$U92=0.4),10,(IF(AND($R92=1,$U92=0.6),15,(IF(AND($R92=1,$U92=0.8),20,(IF(AND($R92=1,$U92=1),25,"")))))))))))))))))))))))))))))))))))))))))))))))))))))</f>
        <v>R.INHERENTE
25</v>
      </c>
      <c r="W92" s="274"/>
      <c r="X92" s="295" t="s">
        <v>1276</v>
      </c>
      <c r="Y92" s="296" t="s">
        <v>969</v>
      </c>
      <c r="Z92" s="1544" t="s">
        <v>970</v>
      </c>
      <c r="AA92" s="1523"/>
      <c r="AB92" s="1524"/>
      <c r="AC92" s="1523">
        <v>15</v>
      </c>
      <c r="AD92" s="1524"/>
      <c r="AE92" s="1523"/>
      <c r="AF92" s="1524"/>
      <c r="AG92" s="1523"/>
      <c r="AH92" s="1524"/>
      <c r="AI92" s="1523">
        <v>15</v>
      </c>
      <c r="AJ92" s="1524"/>
      <c r="AK92" s="388">
        <f>AA92+AC92+AE92+AG92+AI92</f>
        <v>30</v>
      </c>
      <c r="AL92" s="389">
        <v>0.7</v>
      </c>
      <c r="AM92" s="1525">
        <f>U92</f>
        <v>1</v>
      </c>
      <c r="AN92" s="1589" t="s">
        <v>936</v>
      </c>
      <c r="AO92" s="1590"/>
      <c r="AP92" s="1591" t="s">
        <v>971</v>
      </c>
      <c r="AQ92" s="1592"/>
      <c r="AR92" s="1589" t="s">
        <v>936</v>
      </c>
      <c r="AS92" s="1590"/>
      <c r="AT92" s="297" t="s">
        <v>1277</v>
      </c>
      <c r="AU92" s="298" t="s">
        <v>172</v>
      </c>
      <c r="AV92" s="299" t="s">
        <v>1278</v>
      </c>
      <c r="AW92" s="300" t="s">
        <v>1279</v>
      </c>
      <c r="AX92" s="301" t="s">
        <v>1280</v>
      </c>
      <c r="AY92" s="379"/>
      <c r="AZ92" s="1593">
        <f>+MIN(AL92:AL96)</f>
        <v>0.7</v>
      </c>
      <c r="BA92" s="1497" t="str">
        <f>+(IF($AY84=0.2,"MUY BAJA",(IF($AY84=0.4,"BAJA",(IF($AY84=0.6,"MEDIA",(IF($AY84=0.8,"ALTA",(IF($AY84=1,"MUY ALTA",""))))))))))</f>
        <v>ALTA</v>
      </c>
      <c r="BB92" s="1596">
        <f>+MIN(AM92:AM96)</f>
        <v>1</v>
      </c>
      <c r="BC92" s="1497" t="str">
        <f>+(IF($BF92=0.2,"MUY BAJA",(IF($BF92=0.4,"BAJA",(IF($BF92=0.6,"MEDIA",(IF($BF92=0.8,"ALTA",(IF($BF92=1,"MUY ALTA",""))))))))))</f>
        <v>MUY ALTA</v>
      </c>
      <c r="BD92" s="1500" t="str">
        <f>IF($AY84="","",(CONCATENATE("R.RESIDUAL
",(IF(AND($AY84=0.2,$BF92=0.2),1,(IF(AND($AY84=0.2,$BF92=0.4),6,(IF(AND($AY84=0.2,$BF92=0.6),11,(IF(AND($AY84=0.2,$BF92=0.8),16,(IF(AND($AY84=0.2,$BF92=1),21,(IF(AND($AY84=0.4,$BF92=0.2),2,(IF(AND($AY84=0.4,$BF92=0.4),7,(IF(AND($AY84=0.4,$BF92=0.6),12,(IF(AND($AY84=0.4,$BF92=0.8),17,(IF(AND($AY84=0.4,$BF92=1),22,(IF(AND($AY84=0.6,$BF92=0.2),3,(IF(AND($AY84=0.6,$BF92=0.4),8,(IF(AND($AY84=0.6,$BF92=0.6),13,(IF(AND($AY84=0.6,$BF92=0.8),18,(IF(AND($AY84=0.6,$BF92=1),23,(IF(AND($AY84=0.8,$BF92=0.2),4,(IF(AND($AY84=0.8,$BF92=0.4),9,(IF(AND($AY84=0.8,$BF92=0.6),14,(IF(AND($AY84=0.8,$BF92=0.8),19,(IF(AND($AY84=0.8,$BF92=1),24,(IF(AND($AY84=1,$BF92=0.2),5,(IF(AND($AY84=1,$BF92=0.4),10,(IF(AND($AY84=1,$BF92=0.6),15,(IF(AND($AY84=1,$BF92=0.8),20,(IF(AND($AY84=1,$BF92=1),25,"")))))))))))))))))))))))))))))))))))))))))))))))))))))</f>
        <v>R.RESIDUAL
24</v>
      </c>
      <c r="BE92" s="1503" t="s">
        <v>977</v>
      </c>
      <c r="BF92" s="379">
        <f>+(IF(AND($BB92&gt;0,$BB92&lt;=0.2),0.2,(IF(AND($BB92&gt;0.2,$BB92&lt;=0.4),0.4,(IF(AND($BB92&gt;0.4,$BB92&lt;=0.6),0.6,(IF(AND($BB92&gt;0.6,$BB92&lt;=0.8),0.8,(IF($BB92&gt;0.8,1,""))))))))))</f>
        <v>1</v>
      </c>
      <c r="BG92" s="275">
        <f>+VLOOKUP($BD92,[3]Listas!$G$114:$H$138,2,FALSE)</f>
        <v>24</v>
      </c>
      <c r="BH92" s="302">
        <v>1</v>
      </c>
      <c r="BI92" s="303" t="str">
        <f>IF(ISERROR(IF(V92="R.INHERENTE
5","R. INHERENTE",(IF(BD92="R.RESIDUAL
5","R. RESIDUAL"," ")))),"",(IF(V92="R.INHERENTE
5","R. INHERENTE",(IF(BD92="R.RESIDUAL
5","R. RESIDUAL"," ")))))</f>
        <v xml:space="preserve"> </v>
      </c>
      <c r="BJ92" s="304" t="str">
        <f>IF(ISERROR(IF(V92="R.INHERENTE
10","R. INHERENTE",(IF(BD92="R.RESIDUAL
10","R. RESIDUAL"," ")))),"",(IF(V92="R.INHERENTE
10","R. INHERENTE",(IF(BD92="R.RESIDUAL
10","R. RESIDUAL"," ")))))</f>
        <v xml:space="preserve"> </v>
      </c>
      <c r="BK92" s="305" t="str">
        <f>IF(ISERROR(IF(V92="R.INHERENTE
15","R. INHERENTE",(IF(BD92="R.RESIDUAL
15","R. RESIDUAL"," ")))),"",(IF(V92="R.INHERENTE
15","R. INHERENTE",(IF(BD92="R.RESIDUAL
15","R. RESIDUAL"," ")))))</f>
        <v xml:space="preserve"> </v>
      </c>
      <c r="BL92" s="305" t="str">
        <f>IF(ISERROR(IF(V92="R.INHERENTE
20","R. INHERENTE",(IF(BD92="R.RESIDUAL
20","R. RESIDUAL"," ")))),"",(IF(V92="R.INHERENTE
20","R. INHERENTE",(IF(BD92="R.RESIDUAL
20","R. RESIDUAL"," ")))))</f>
        <v xml:space="preserve"> </v>
      </c>
      <c r="BM92" s="306" t="str">
        <f>IF(ISERROR(IF(V92="R.INHERENTE
25","R. INHERENTE",(IF(BD92="R.RESIDUAL
25","R. RESIDUAL"," ")))),"",(IF(V92="R.INHERENTE
25","R. INHERENTE",(IF(BD92="R.RESIDUAL
25","R. RESIDUAL"," ")))))</f>
        <v>R. INHERENTE</v>
      </c>
      <c r="BN92" s="392"/>
      <c r="BO92" s="1506" t="s">
        <v>1281</v>
      </c>
      <c r="BP92" s="1562" t="s">
        <v>1282</v>
      </c>
      <c r="BQ92" s="1582" t="s">
        <v>1283</v>
      </c>
      <c r="BR92" s="1582">
        <v>45078</v>
      </c>
      <c r="BS92" s="1562" t="s">
        <v>1216</v>
      </c>
      <c r="BT92" s="1586" t="s">
        <v>1187</v>
      </c>
      <c r="BU92" s="392"/>
      <c r="BV92" s="1642" t="s">
        <v>1284</v>
      </c>
      <c r="BW92" s="1650" t="s">
        <v>1285</v>
      </c>
      <c r="BX92" s="1653" t="s">
        <v>1286</v>
      </c>
      <c r="BY92" s="392"/>
      <c r="BZ92" s="1568" t="s">
        <v>984</v>
      </c>
      <c r="CA92" s="1571"/>
      <c r="CB92" s="1574"/>
      <c r="CC92" s="1577"/>
      <c r="CD92" s="1616" t="s">
        <v>936</v>
      </c>
      <c r="CE92" s="1616"/>
      <c r="CF92" s="1616"/>
      <c r="CG92" s="1616"/>
      <c r="CH92" s="1616" t="s">
        <v>936</v>
      </c>
      <c r="CI92" s="1616"/>
      <c r="CJ92" s="1616"/>
      <c r="CK92" s="1616"/>
      <c r="CL92" s="1616" t="s">
        <v>937</v>
      </c>
      <c r="CM92" s="1616"/>
      <c r="CN92" s="1616"/>
      <c r="CO92" s="1616"/>
      <c r="CP92" s="1616" t="s">
        <v>936</v>
      </c>
      <c r="CQ92" s="1616"/>
      <c r="CR92" s="1616"/>
      <c r="CS92" s="1616"/>
      <c r="CT92" s="1619" t="s">
        <v>985</v>
      </c>
      <c r="CU92" s="392"/>
      <c r="CV92" s="1568" t="s">
        <v>984</v>
      </c>
      <c r="CW92" s="1571"/>
      <c r="CX92" s="1574"/>
      <c r="CY92" s="1628"/>
      <c r="CZ92" s="1607" t="s">
        <v>937</v>
      </c>
      <c r="DA92" s="1608"/>
      <c r="DB92" s="1607"/>
      <c r="DC92" s="1608"/>
      <c r="DD92" s="1613" t="s">
        <v>936</v>
      </c>
      <c r="DE92" s="1613"/>
      <c r="DF92" s="1613"/>
      <c r="DG92" s="1613"/>
      <c r="DH92" s="1613" t="s">
        <v>936</v>
      </c>
      <c r="DI92" s="1613"/>
      <c r="DJ92" s="1613"/>
      <c r="DK92" s="1613"/>
      <c r="DL92" s="1613" t="s">
        <v>937</v>
      </c>
      <c r="DM92" s="1613"/>
      <c r="DN92" s="1613"/>
      <c r="DO92" s="1613"/>
      <c r="DP92" s="1613" t="s">
        <v>936</v>
      </c>
      <c r="DQ92" s="1613"/>
      <c r="DR92" s="1613"/>
      <c r="DS92" s="1613"/>
      <c r="DT92" s="1619" t="s">
        <v>986</v>
      </c>
      <c r="DU92" s="392"/>
      <c r="DV92" s="1625">
        <v>45397</v>
      </c>
      <c r="DW92" s="1622" t="s">
        <v>1622</v>
      </c>
      <c r="DX92" s="1622" t="s">
        <v>1623</v>
      </c>
      <c r="DY92" s="1622" t="s">
        <v>1624</v>
      </c>
    </row>
    <row r="93" spans="2:129" s="368" customFormat="1" ht="48" customHeight="1">
      <c r="B93" s="1648"/>
      <c r="C93" s="1480"/>
      <c r="D93" s="1483"/>
      <c r="E93" s="1486"/>
      <c r="F93" s="1483"/>
      <c r="G93" s="1548"/>
      <c r="H93" s="1551"/>
      <c r="I93" s="363"/>
      <c r="J93" s="308" t="s">
        <v>988</v>
      </c>
      <c r="K93" s="309" t="s">
        <v>1287</v>
      </c>
      <c r="L93" s="310" t="s">
        <v>963</v>
      </c>
      <c r="M93" s="1329"/>
      <c r="N93" s="1554"/>
      <c r="O93" s="1557"/>
      <c r="P93" s="392"/>
      <c r="Q93" s="1560"/>
      <c r="R93" s="1531"/>
      <c r="S93" s="1534"/>
      <c r="T93" s="1537"/>
      <c r="U93" s="1540"/>
      <c r="V93" s="1542"/>
      <c r="W93" s="274"/>
      <c r="X93" s="358"/>
      <c r="Y93" s="312"/>
      <c r="Z93" s="1545"/>
      <c r="AA93" s="1528"/>
      <c r="AB93" s="1529"/>
      <c r="AC93" s="1528"/>
      <c r="AD93" s="1529"/>
      <c r="AE93" s="1528"/>
      <c r="AF93" s="1529"/>
      <c r="AG93" s="1528"/>
      <c r="AH93" s="1529"/>
      <c r="AI93" s="1528"/>
      <c r="AJ93" s="1529"/>
      <c r="AK93" s="390">
        <f>AA93+AC93+AE93+AG93+AI93</f>
        <v>0</v>
      </c>
      <c r="AL93" s="391"/>
      <c r="AM93" s="1526"/>
      <c r="AN93" s="1601"/>
      <c r="AO93" s="1602"/>
      <c r="AP93" s="1599"/>
      <c r="AQ93" s="1600"/>
      <c r="AR93" s="1601"/>
      <c r="AS93" s="1602"/>
      <c r="AT93" s="256"/>
      <c r="AU93" s="313"/>
      <c r="AV93" s="314"/>
      <c r="AW93" s="315"/>
      <c r="AX93" s="316"/>
      <c r="AY93" s="379"/>
      <c r="AZ93" s="1594"/>
      <c r="BA93" s="1498"/>
      <c r="BB93" s="1597"/>
      <c r="BC93" s="1498"/>
      <c r="BD93" s="1501"/>
      <c r="BE93" s="1504"/>
      <c r="BF93" s="392"/>
      <c r="BG93" s="317"/>
      <c r="BH93" s="302">
        <v>0.8</v>
      </c>
      <c r="BI93" s="318" t="str">
        <f>IF(ISERROR(IF(V92="R.INHERENTE
4","R. INHERENTE",(IF(BD92="R.RESIDUAL
4","R. RESIDUAL"," ")))),"",(IF(V92="R.INHERENTE
4","R. INHERENTE",(IF(BD92="R.RESIDUAL
4","R. RESIDUAL"," ")))))</f>
        <v xml:space="preserve"> </v>
      </c>
      <c r="BJ93" s="319" t="str">
        <f>IF(ISERROR(IF(V92="R.INHERENTE
9","R. INHERENTE",(IF(BD92="R.RESIDUAL
9","R. RESIDUAL"," ")))),"",(IF(V92="R.INHERENTE
9","R. INHERENTE",(IF(BD92="R.RESIDUAL
9","R. RESIDUAL"," ")))))</f>
        <v xml:space="preserve"> </v>
      </c>
      <c r="BK93" s="320" t="str">
        <f>IF(ISERROR(IF(V92="R.INHERENTE
14","R. INHERENTE",(IF(BD92="R.RESIDUAL
14","R. RESIDUAL"," ")))),"",(IF(V92="R.INHERENTE
14","R. INHERENTE",(IF(BD92="R.RESIDUAL
14","R. RESIDUAL"," ")))))</f>
        <v xml:space="preserve"> </v>
      </c>
      <c r="BL93" s="321" t="str">
        <f>IF(ISERROR(IF(V92="R.INHERENTE
19","R. INHERENTE",(IF(BD92="R.RESIDUAL
19","R. RESIDUAL"," ")))),"",(IF(V92="R.INHERENTE
19","R. INHERENTE",(IF(BD92="R.RESIDUAL
19","R. RESIDUAL"," ")))))</f>
        <v xml:space="preserve"> </v>
      </c>
      <c r="BM93" s="322" t="str">
        <f>IF(ISERROR(IF(V92="R.INHERENTE
24","R. INHERENTE",(IF(BD92="R.RESIDUAL
24","R. RESIDUAL"," ")))),"",(IF(V92="R.INHERENTE
24","R. INHERENTE",(IF(BD92="R.RESIDUAL
24","R. RESIDUAL"," ")))))</f>
        <v>R. RESIDUAL</v>
      </c>
      <c r="BN93" s="392"/>
      <c r="BO93" s="1645"/>
      <c r="BP93" s="1583"/>
      <c r="BQ93" s="1583"/>
      <c r="BR93" s="1583"/>
      <c r="BS93" s="1583"/>
      <c r="BT93" s="1587"/>
      <c r="BU93" s="392"/>
      <c r="BV93" s="1643"/>
      <c r="BW93" s="1651"/>
      <c r="BX93" s="1664"/>
      <c r="BY93" s="392"/>
      <c r="BZ93" s="1569"/>
      <c r="CA93" s="1572"/>
      <c r="CB93" s="1575"/>
      <c r="CC93" s="1578"/>
      <c r="CD93" s="1617"/>
      <c r="CE93" s="1617"/>
      <c r="CF93" s="1617"/>
      <c r="CG93" s="1617"/>
      <c r="CH93" s="1617"/>
      <c r="CI93" s="1617"/>
      <c r="CJ93" s="1617"/>
      <c r="CK93" s="1617"/>
      <c r="CL93" s="1617"/>
      <c r="CM93" s="1617"/>
      <c r="CN93" s="1617"/>
      <c r="CO93" s="1617"/>
      <c r="CP93" s="1617"/>
      <c r="CQ93" s="1617"/>
      <c r="CR93" s="1617"/>
      <c r="CS93" s="1617"/>
      <c r="CT93" s="1620"/>
      <c r="CU93" s="392"/>
      <c r="CV93" s="1569"/>
      <c r="CW93" s="1572"/>
      <c r="CX93" s="1575"/>
      <c r="CY93" s="1629"/>
      <c r="CZ93" s="1609"/>
      <c r="DA93" s="1610"/>
      <c r="DB93" s="1609"/>
      <c r="DC93" s="1610"/>
      <c r="DD93" s="1614"/>
      <c r="DE93" s="1614"/>
      <c r="DF93" s="1614"/>
      <c r="DG93" s="1614"/>
      <c r="DH93" s="1614"/>
      <c r="DI93" s="1614"/>
      <c r="DJ93" s="1614"/>
      <c r="DK93" s="1614"/>
      <c r="DL93" s="1614"/>
      <c r="DM93" s="1614"/>
      <c r="DN93" s="1614"/>
      <c r="DO93" s="1614"/>
      <c r="DP93" s="1614"/>
      <c r="DQ93" s="1614"/>
      <c r="DR93" s="1614"/>
      <c r="DS93" s="1614"/>
      <c r="DT93" s="1620"/>
      <c r="DU93" s="392"/>
      <c r="DV93" s="1626"/>
      <c r="DW93" s="1623"/>
      <c r="DX93" s="1623"/>
      <c r="DY93" s="1623"/>
    </row>
    <row r="94" spans="2:129" s="368" customFormat="1" ht="48" customHeight="1">
      <c r="B94" s="1648"/>
      <c r="C94" s="1480"/>
      <c r="D94" s="1483"/>
      <c r="E94" s="1486"/>
      <c r="F94" s="1483"/>
      <c r="G94" s="1548"/>
      <c r="H94" s="1551"/>
      <c r="I94" s="323"/>
      <c r="J94" s="308" t="s">
        <v>994</v>
      </c>
      <c r="K94" s="348"/>
      <c r="L94" s="310"/>
      <c r="M94" s="1329"/>
      <c r="N94" s="1554"/>
      <c r="O94" s="1557"/>
      <c r="P94" s="392"/>
      <c r="Q94" s="1560"/>
      <c r="R94" s="1531"/>
      <c r="S94" s="1534"/>
      <c r="T94" s="1537"/>
      <c r="U94" s="1540"/>
      <c r="V94" s="1542"/>
      <c r="W94" s="274"/>
      <c r="X94" s="358"/>
      <c r="Y94" s="312"/>
      <c r="Z94" s="1545"/>
      <c r="AA94" s="1528"/>
      <c r="AB94" s="1529"/>
      <c r="AC94" s="1528"/>
      <c r="AD94" s="1529"/>
      <c r="AE94" s="1528"/>
      <c r="AF94" s="1529"/>
      <c r="AG94" s="1528"/>
      <c r="AH94" s="1529"/>
      <c r="AI94" s="1528"/>
      <c r="AJ94" s="1529"/>
      <c r="AK94" s="390">
        <f>AA94+AC94+AE94+AG94+AI94</f>
        <v>0</v>
      </c>
      <c r="AL94" s="391"/>
      <c r="AM94" s="1526"/>
      <c r="AN94" s="1601"/>
      <c r="AO94" s="1602"/>
      <c r="AP94" s="1599"/>
      <c r="AQ94" s="1600"/>
      <c r="AR94" s="1601"/>
      <c r="AS94" s="1602"/>
      <c r="AT94" s="256"/>
      <c r="AU94" s="313"/>
      <c r="AV94" s="314"/>
      <c r="AW94" s="315"/>
      <c r="AX94" s="316"/>
      <c r="AY94" s="379"/>
      <c r="AZ94" s="1594"/>
      <c r="BA94" s="1498"/>
      <c r="BB94" s="1597"/>
      <c r="BC94" s="1498"/>
      <c r="BD94" s="1501"/>
      <c r="BE94" s="1504"/>
      <c r="BF94" s="392"/>
      <c r="BG94" s="317"/>
      <c r="BH94" s="302">
        <v>0.60000000000000009</v>
      </c>
      <c r="BI94" s="318" t="str">
        <f>IF(ISERROR(IF(V92="R.INHERENTE
3","R. INHERENTE",(IF(BD92="R.RESIDUAL
3","R. RESIDUAL"," ")))),"",(IF(V92="R.INHERENTE
3","R. INHERENTE",(IF(BD92="R.RESIDUAL
3","R. RESIDUAL"," ")))))</f>
        <v xml:space="preserve"> </v>
      </c>
      <c r="BJ94" s="319" t="str">
        <f>IF(ISERROR(IF(V92="R.INHERENTE
8","R. INHERENTE",(IF(BD92="R.RESIDUAL
8","R. RESIDUAL"," ")))),"",(IF(V92="R.INHERENTE
8","R. INHERENTE",(IF(BD92="R.RESIDUAL
8","R. RESIDUAL"," ")))))</f>
        <v xml:space="preserve"> </v>
      </c>
      <c r="BK94" s="320" t="str">
        <f>IF(ISERROR(IF(V92="R.INHERENTE
13","R. INHERENTE",(IF(BD92="R.RESIDUAL
13","R. RESIDUAL"," ")))),"",(IF(V92="R.INHERENTE
13","R. INHERENTE",(IF(BD92="R.RESIDUAL
13","R. RESIDUAL"," ")))))</f>
        <v xml:space="preserve"> </v>
      </c>
      <c r="BL94" s="321" t="str">
        <f>IF(ISERROR(IF(V92="R.INHERENTE
18","R. INHERENTE",(IF(BD92="R.RESIDUAL
18","R. RESIDUAL"," ")))),"",(IF(V92="R.INHERENTE
18","R. INHERENTE",(IF(BD92="R.RESIDUAL
18","R. RESIDUAL"," ")))))</f>
        <v xml:space="preserve"> </v>
      </c>
      <c r="BM94" s="322" t="str">
        <f>IF(ISERROR(IF(V92="R.INHERENTE
23","R. INHERENTE",(IF(BD92="R.RESIDUAL
23","R. RESIDUAL"," ")))),"",(IF(V92="R.INHERENTE
23","R. INHERENTE",(IF(BD92="R.RESIDUAL
23","R. RESIDUAL"," ")))))</f>
        <v xml:space="preserve"> </v>
      </c>
      <c r="BN94" s="392"/>
      <c r="BO94" s="1645"/>
      <c r="BP94" s="1583"/>
      <c r="BQ94" s="1583"/>
      <c r="BR94" s="1583"/>
      <c r="BS94" s="1583"/>
      <c r="BT94" s="1587"/>
      <c r="BU94" s="392"/>
      <c r="BV94" s="1643"/>
      <c r="BW94" s="1651"/>
      <c r="BX94" s="1664"/>
      <c r="BY94" s="392"/>
      <c r="BZ94" s="1569"/>
      <c r="CA94" s="1572"/>
      <c r="CB94" s="1575"/>
      <c r="CC94" s="1578"/>
      <c r="CD94" s="1617"/>
      <c r="CE94" s="1617"/>
      <c r="CF94" s="1617"/>
      <c r="CG94" s="1617"/>
      <c r="CH94" s="1617"/>
      <c r="CI94" s="1617"/>
      <c r="CJ94" s="1617"/>
      <c r="CK94" s="1617"/>
      <c r="CL94" s="1617"/>
      <c r="CM94" s="1617"/>
      <c r="CN94" s="1617"/>
      <c r="CO94" s="1617"/>
      <c r="CP94" s="1617"/>
      <c r="CQ94" s="1617"/>
      <c r="CR94" s="1617"/>
      <c r="CS94" s="1617"/>
      <c r="CT94" s="1620"/>
      <c r="CU94" s="392"/>
      <c r="CV94" s="1569"/>
      <c r="CW94" s="1572"/>
      <c r="CX94" s="1575"/>
      <c r="CY94" s="1629"/>
      <c r="CZ94" s="1609"/>
      <c r="DA94" s="1610"/>
      <c r="DB94" s="1609"/>
      <c r="DC94" s="1610"/>
      <c r="DD94" s="1614"/>
      <c r="DE94" s="1614"/>
      <c r="DF94" s="1614"/>
      <c r="DG94" s="1614"/>
      <c r="DH94" s="1614"/>
      <c r="DI94" s="1614"/>
      <c r="DJ94" s="1614"/>
      <c r="DK94" s="1614"/>
      <c r="DL94" s="1614"/>
      <c r="DM94" s="1614"/>
      <c r="DN94" s="1614"/>
      <c r="DO94" s="1614"/>
      <c r="DP94" s="1614"/>
      <c r="DQ94" s="1614"/>
      <c r="DR94" s="1614"/>
      <c r="DS94" s="1614"/>
      <c r="DT94" s="1620"/>
      <c r="DU94" s="392"/>
      <c r="DV94" s="1626"/>
      <c r="DW94" s="1623"/>
      <c r="DX94" s="1623"/>
      <c r="DY94" s="1623"/>
    </row>
    <row r="95" spans="2:129" s="368" customFormat="1" ht="48" customHeight="1">
      <c r="B95" s="1648"/>
      <c r="C95" s="1480"/>
      <c r="D95" s="1483"/>
      <c r="E95" s="1486"/>
      <c r="F95" s="1483"/>
      <c r="G95" s="1548"/>
      <c r="H95" s="1551"/>
      <c r="I95" s="323"/>
      <c r="J95" s="308" t="s">
        <v>1000</v>
      </c>
      <c r="K95" s="348"/>
      <c r="L95" s="310"/>
      <c r="M95" s="1329"/>
      <c r="N95" s="1554"/>
      <c r="O95" s="1557"/>
      <c r="P95" s="392"/>
      <c r="Q95" s="1560"/>
      <c r="R95" s="1531"/>
      <c r="S95" s="1534"/>
      <c r="T95" s="1537"/>
      <c r="U95" s="1540"/>
      <c r="V95" s="1542"/>
      <c r="W95" s="274"/>
      <c r="X95" s="324"/>
      <c r="Y95" s="312"/>
      <c r="Z95" s="1545"/>
      <c r="AA95" s="1528"/>
      <c r="AB95" s="1529"/>
      <c r="AC95" s="1528"/>
      <c r="AD95" s="1529"/>
      <c r="AE95" s="1528"/>
      <c r="AF95" s="1529"/>
      <c r="AG95" s="1528"/>
      <c r="AH95" s="1529"/>
      <c r="AI95" s="1528"/>
      <c r="AJ95" s="1529"/>
      <c r="AK95" s="390">
        <f>AA95+AC95+AE95+AG95+AI95</f>
        <v>0</v>
      </c>
      <c r="AL95" s="391"/>
      <c r="AM95" s="1526"/>
      <c r="AN95" s="1601"/>
      <c r="AO95" s="1602"/>
      <c r="AP95" s="1599"/>
      <c r="AQ95" s="1600"/>
      <c r="AR95" s="1601"/>
      <c r="AS95" s="1602"/>
      <c r="AT95" s="325"/>
      <c r="AU95" s="326"/>
      <c r="AV95" s="327"/>
      <c r="AW95" s="328"/>
      <c r="AX95" s="329"/>
      <c r="AY95" s="379"/>
      <c r="AZ95" s="1594"/>
      <c r="BA95" s="1498"/>
      <c r="BB95" s="1597"/>
      <c r="BC95" s="1498"/>
      <c r="BD95" s="1501"/>
      <c r="BE95" s="1504"/>
      <c r="BF95" s="392"/>
      <c r="BG95" s="317"/>
      <c r="BH95" s="302">
        <v>0.4</v>
      </c>
      <c r="BI95" s="318" t="str">
        <f>IF(ISERROR(IF(V92="R.INHERENTE
2","R. INHERENTE",(IF(BD92="R.RESIDUAL
2","R. RESIDUAL"," ")))),"",(IF(V92="R.INHERENTE
2","R. INHERENTE",(IF(BD92="R.RESIDUAL
2","R. RESIDUAL"," ")))))</f>
        <v xml:space="preserve"> </v>
      </c>
      <c r="BJ95" s="319" t="str">
        <f>IF(ISERROR(IF(V92="R.INHERENTE
7","R. INHERENTE",(IF(BD92="R.RESIDUAL
7","R. RESIDUAL"," ")))),"",(IF(V92="R.INHERENTE
7","R. INHERENTE",(IF(BD92="R.RESIDUAL
7","R. RESIDUAL"," ")))))</f>
        <v xml:space="preserve"> </v>
      </c>
      <c r="BK95" s="330" t="str">
        <f>IF(ISERROR(IF(V92="R.INHERENTE
12","R. INHERENTE",(IF(BD92="R.RESIDUAL
12","R. RESIDUAL"," ")))),"",(IF(V92="R.INHERENTE
12","R. INHERENTE",(IF(BD92="R.RESIDUAL
12","R. RESIDUAL"," ")))))</f>
        <v xml:space="preserve"> </v>
      </c>
      <c r="BL95" s="320" t="str">
        <f>IF(ISERROR(IF(V92="R.INHERENTE
17","R. INHERENTE",(IF(BD92="R.RESIDUAL
17","R. RESIDUAL"," ")))),"",(IF(V92="R.INHERENTE
17","R. INHERENTE",(IF(BD92="R.RESIDUAL
17","R. RESIDUAL"," ")))))</f>
        <v xml:space="preserve"> </v>
      </c>
      <c r="BM95" s="322" t="str">
        <f>IF(ISERROR(IF(V92="R.INHERENTE
22","R. INHERENTE",(IF(BD92="R.RESIDUAL
22","R. RESIDUAL"," ")))),"",(IF(V92="R.INHERENTE
22","R. INHERENTE",(IF(BD92="R.RESIDUAL
22","R. RESIDUAL"," ")))))</f>
        <v xml:space="preserve"> </v>
      </c>
      <c r="BN95" s="392"/>
      <c r="BO95" s="1645"/>
      <c r="BP95" s="1583"/>
      <c r="BQ95" s="1583"/>
      <c r="BR95" s="1583"/>
      <c r="BS95" s="1583"/>
      <c r="BT95" s="1587"/>
      <c r="BU95" s="392"/>
      <c r="BV95" s="1643"/>
      <c r="BW95" s="1651"/>
      <c r="BX95" s="1664"/>
      <c r="BY95" s="392"/>
      <c r="BZ95" s="1569"/>
      <c r="CA95" s="1572"/>
      <c r="CB95" s="1575"/>
      <c r="CC95" s="1578"/>
      <c r="CD95" s="1617"/>
      <c r="CE95" s="1617"/>
      <c r="CF95" s="1617"/>
      <c r="CG95" s="1617"/>
      <c r="CH95" s="1617"/>
      <c r="CI95" s="1617"/>
      <c r="CJ95" s="1617"/>
      <c r="CK95" s="1617"/>
      <c r="CL95" s="1617"/>
      <c r="CM95" s="1617"/>
      <c r="CN95" s="1617"/>
      <c r="CO95" s="1617"/>
      <c r="CP95" s="1617"/>
      <c r="CQ95" s="1617"/>
      <c r="CR95" s="1617"/>
      <c r="CS95" s="1617"/>
      <c r="CT95" s="1620"/>
      <c r="CU95" s="392"/>
      <c r="CV95" s="1569"/>
      <c r="CW95" s="1572"/>
      <c r="CX95" s="1575"/>
      <c r="CY95" s="1629"/>
      <c r="CZ95" s="1609"/>
      <c r="DA95" s="1610"/>
      <c r="DB95" s="1609"/>
      <c r="DC95" s="1610"/>
      <c r="DD95" s="1614"/>
      <c r="DE95" s="1614"/>
      <c r="DF95" s="1614"/>
      <c r="DG95" s="1614"/>
      <c r="DH95" s="1614"/>
      <c r="DI95" s="1614"/>
      <c r="DJ95" s="1614"/>
      <c r="DK95" s="1614"/>
      <c r="DL95" s="1614"/>
      <c r="DM95" s="1614"/>
      <c r="DN95" s="1614"/>
      <c r="DO95" s="1614"/>
      <c r="DP95" s="1614"/>
      <c r="DQ95" s="1614"/>
      <c r="DR95" s="1614"/>
      <c r="DS95" s="1614"/>
      <c r="DT95" s="1620"/>
      <c r="DU95" s="392"/>
      <c r="DV95" s="1626"/>
      <c r="DW95" s="1623"/>
      <c r="DX95" s="1623"/>
      <c r="DY95" s="1623"/>
    </row>
    <row r="96" spans="2:129" s="368" customFormat="1" ht="48" customHeight="1" thickBot="1">
      <c r="B96" s="1649"/>
      <c r="C96" s="1481"/>
      <c r="D96" s="1484"/>
      <c r="E96" s="1487"/>
      <c r="F96" s="1484"/>
      <c r="G96" s="1549"/>
      <c r="H96" s="1552"/>
      <c r="I96" s="331"/>
      <c r="J96" s="332" t="s">
        <v>1001</v>
      </c>
      <c r="K96" s="349"/>
      <c r="L96" s="334"/>
      <c r="M96" s="1330"/>
      <c r="N96" s="1555"/>
      <c r="O96" s="1558"/>
      <c r="P96" s="392"/>
      <c r="Q96" s="1561"/>
      <c r="R96" s="1532"/>
      <c r="S96" s="1535"/>
      <c r="T96" s="1538"/>
      <c r="U96" s="1356"/>
      <c r="V96" s="1543"/>
      <c r="W96" s="274"/>
      <c r="X96" s="335"/>
      <c r="Y96" s="336"/>
      <c r="Z96" s="1546"/>
      <c r="AA96" s="1631"/>
      <c r="AB96" s="1632"/>
      <c r="AC96" s="1631"/>
      <c r="AD96" s="1632"/>
      <c r="AE96" s="1631"/>
      <c r="AF96" s="1632"/>
      <c r="AG96" s="1631"/>
      <c r="AH96" s="1632"/>
      <c r="AI96" s="1631"/>
      <c r="AJ96" s="1632"/>
      <c r="AK96" s="393">
        <f>AA96+AC96+AE96+AG96+AI96</f>
        <v>0</v>
      </c>
      <c r="AL96" s="394"/>
      <c r="AM96" s="1527"/>
      <c r="AN96" s="1605"/>
      <c r="AO96" s="1606"/>
      <c r="AP96" s="1603"/>
      <c r="AQ96" s="1604"/>
      <c r="AR96" s="1605"/>
      <c r="AS96" s="1606"/>
      <c r="AT96" s="337"/>
      <c r="AU96" s="338"/>
      <c r="AV96" s="339"/>
      <c r="AW96" s="340"/>
      <c r="AX96" s="341"/>
      <c r="AY96" s="379">
        <f>+(IF(AND($AZ104&gt;0,$AZ104&lt;=0.2),0.2,(IF(AND($AZ104&gt;0.2,$AZ104&lt;=0.4),0.4,(IF(AND($AZ104&gt;0.4,$AZ104&lt;=0.6),0.6,(IF(AND($AZ104&gt;0.6,$AZ104&lt;=0.8),0.8,(IF($AZ104&gt;0.8,1,""))))))))))</f>
        <v>0.4</v>
      </c>
      <c r="AZ96" s="1595"/>
      <c r="BA96" s="1499"/>
      <c r="BB96" s="1598"/>
      <c r="BC96" s="1499"/>
      <c r="BD96" s="1502"/>
      <c r="BE96" s="1505"/>
      <c r="BF96" s="392"/>
      <c r="BG96" s="317"/>
      <c r="BH96" s="342">
        <v>0.2</v>
      </c>
      <c r="BI96" s="343" t="str">
        <f>IF(ISERROR(IF(V92="R.INHERENTE
1","R. INHERENTE",(IF(BD92="R.RESIDUAL
1","R. RESIDUAL"," ")))),"",(IF(V92="R.INHERENTE
1","R. INHERENTE",(IF(BD92="R.RESIDUAL
1","R. RESIDUAL"," ")))))</f>
        <v xml:space="preserve"> </v>
      </c>
      <c r="BJ96" s="344" t="str">
        <f>IF(ISERROR(IF(V92="R.INHERENTE
6","R. INHERENTE",(IF(BD92="R.RESIDUAL
6","R. RESIDUAL"," ")))),"",(IF(V92="R.INHERENTE
6","R. INHERENTE",(IF(BD92="R.RESIDUAL
6","R. RESIDUAL"," ")))))</f>
        <v xml:space="preserve"> </v>
      </c>
      <c r="BK96" s="345" t="str">
        <f>IF(ISERROR(IF(V92="R.INHERENTE
11","R. INHERENTE",(IF(BD92="R.RESIDUAL
11","R. RESIDUAL"," ")))),"",(IF(V92="R.INHERENTE
11","R. INHERENTE",(IF(BD92="R.RESIDUAL
11","R. RESIDUAL"," ")))))</f>
        <v xml:space="preserve"> </v>
      </c>
      <c r="BL96" s="346" t="str">
        <f>IF(ISERROR(IF(V92="R.INHERENTE
16","R. INHERENTE",(IF(BD92="R.RESIDUAL
16","R. RESIDUAL"," ")))),"",(IF(V92="R.INHERENTE
16","R. INHERENTE",(IF(BD92="R.RESIDUAL
16","R. RESIDUAL"," ")))))</f>
        <v xml:space="preserve"> </v>
      </c>
      <c r="BM96" s="347" t="str">
        <f>IF(ISERROR(IF(V92="R.INHERENTE
21","R. INHERENTE",(IF(BD92="R.RESIDUAL
21","R. RESIDUAL"," ")))),"",(IF(V92="R.INHERENTE
21","R. INHERENTE",(IF(BD92="R.RESIDUAL
21","R. RESIDUAL"," ")))))</f>
        <v xml:space="preserve"> </v>
      </c>
      <c r="BN96" s="392"/>
      <c r="BO96" s="1646"/>
      <c r="BP96" s="1584"/>
      <c r="BQ96" s="1584"/>
      <c r="BR96" s="1584"/>
      <c r="BS96" s="1584"/>
      <c r="BT96" s="1588"/>
      <c r="BU96" s="392"/>
      <c r="BV96" s="1644"/>
      <c r="BW96" s="1652"/>
      <c r="BX96" s="1665"/>
      <c r="BY96" s="392"/>
      <c r="BZ96" s="1570"/>
      <c r="CA96" s="1573"/>
      <c r="CB96" s="1576"/>
      <c r="CC96" s="1579"/>
      <c r="CD96" s="1618"/>
      <c r="CE96" s="1618"/>
      <c r="CF96" s="1618"/>
      <c r="CG96" s="1618"/>
      <c r="CH96" s="1618"/>
      <c r="CI96" s="1618"/>
      <c r="CJ96" s="1618"/>
      <c r="CK96" s="1618"/>
      <c r="CL96" s="1618"/>
      <c r="CM96" s="1618"/>
      <c r="CN96" s="1618"/>
      <c r="CO96" s="1618"/>
      <c r="CP96" s="1618"/>
      <c r="CQ96" s="1618"/>
      <c r="CR96" s="1618"/>
      <c r="CS96" s="1618"/>
      <c r="CT96" s="1621"/>
      <c r="CU96" s="392"/>
      <c r="CV96" s="1570"/>
      <c r="CW96" s="1573"/>
      <c r="CX96" s="1576"/>
      <c r="CY96" s="1630"/>
      <c r="CZ96" s="1611"/>
      <c r="DA96" s="1612"/>
      <c r="DB96" s="1611"/>
      <c r="DC96" s="1612"/>
      <c r="DD96" s="1615"/>
      <c r="DE96" s="1615"/>
      <c r="DF96" s="1615"/>
      <c r="DG96" s="1615"/>
      <c r="DH96" s="1615"/>
      <c r="DI96" s="1615"/>
      <c r="DJ96" s="1615"/>
      <c r="DK96" s="1615"/>
      <c r="DL96" s="1615"/>
      <c r="DM96" s="1615"/>
      <c r="DN96" s="1615"/>
      <c r="DO96" s="1615"/>
      <c r="DP96" s="1615"/>
      <c r="DQ96" s="1615"/>
      <c r="DR96" s="1615"/>
      <c r="DS96" s="1615"/>
      <c r="DT96" s="1621"/>
      <c r="DU96" s="392"/>
      <c r="DV96" s="1627"/>
      <c r="DW96" s="1624"/>
      <c r="DX96" s="1624"/>
      <c r="DY96" s="1624"/>
    </row>
    <row r="97" spans="2:129" ht="12.75" customHeight="1" thickBot="1">
      <c r="W97" s="274"/>
      <c r="AY97" s="379"/>
      <c r="BI97" s="396">
        <v>0.2</v>
      </c>
      <c r="BJ97" s="397">
        <v>0.4</v>
      </c>
      <c r="BK97" s="397">
        <v>0.60000000000000009</v>
      </c>
      <c r="BL97" s="397">
        <v>0.8</v>
      </c>
      <c r="BM97" s="397">
        <v>1</v>
      </c>
    </row>
    <row r="98" spans="2:129" s="368" customFormat="1" ht="48" customHeight="1">
      <c r="B98" s="1647" t="s">
        <v>1148</v>
      </c>
      <c r="C98" s="1479">
        <v>14</v>
      </c>
      <c r="D98" s="1482" t="s">
        <v>1271</v>
      </c>
      <c r="E98" s="1485" t="s">
        <v>1272</v>
      </c>
      <c r="F98" s="1482" t="s">
        <v>1288</v>
      </c>
      <c r="G98" s="1547" t="s">
        <v>1289</v>
      </c>
      <c r="H98" s="1550" t="s">
        <v>1290</v>
      </c>
      <c r="I98" s="291" t="s">
        <v>1291</v>
      </c>
      <c r="J98" s="292" t="s">
        <v>961</v>
      </c>
      <c r="K98" s="293" t="s">
        <v>1292</v>
      </c>
      <c r="L98" s="294" t="s">
        <v>996</v>
      </c>
      <c r="M98" s="1328" t="str">
        <f>IF(G98="","",(CONCATENATE("Posibilidad de afectación ",G98," ",H98," ",I98," ",I99," ",I100," ",I101," ",I102)))</f>
        <v xml:space="preserve">Posibilidad de afectación reputacional por desviación de recursos y conflicto de interés, debido a la revisión técnica del contrato de arrendamiento de un sistema de información para el servicio de radiología e imágenes diágnosticas     </v>
      </c>
      <c r="N98" s="1553" t="s">
        <v>1006</v>
      </c>
      <c r="O98" s="1556" t="s">
        <v>1007</v>
      </c>
      <c r="P98" s="392"/>
      <c r="Q98" s="1559" t="s">
        <v>1039</v>
      </c>
      <c r="R98" s="1530">
        <f>IF(ISERROR(VLOOKUP($Q98,[3]Listas!$F$21:$G$25,2,FALSE)),"",(VLOOKUP($Q98,[3]Listas!$F$21:$G$25,2,FALSE)))</f>
        <v>0.4</v>
      </c>
      <c r="S98" s="1533" t="str">
        <f>IF(ISERROR(VLOOKUP($R98,[3]Listas!$F$4:$G$8,2,FALSE)),"",(VLOOKUP($R98,[3]Listas!$F$4:$G$8,2,FALSE)))</f>
        <v>BAJA
El evento puede ocurrir en algún momento.</v>
      </c>
      <c r="T98" s="1536" t="s">
        <v>1132</v>
      </c>
      <c r="U98" s="1539">
        <f>IF(ISERROR(VLOOKUP($T98,[3]Listas!$F$30:$G$37,2,FALSE)),"",(VLOOKUP($T98,[3]Listas!$F$30:$G$37,2,FALSE)))</f>
        <v>0.6</v>
      </c>
      <c r="V98" s="1541" t="str">
        <f>IF(R98="","",(CONCATENATE("R.INHERENTE
",(IF(AND($R98=0.2,$U98=0.2),1,(IF(AND($R98=0.2,$U98=0.4),6,(IF(AND($R98=0.2,$U98=0.6),11,(IF(AND($R98=0.2,$U98=0.8),16,(IF(AND($R98=0.2,$U98=1),21,(IF(AND($R98=0.4,$U98=0.2),2,(IF(AND($R98=0.4,$U98=0.4),7,(IF(AND($R98=0.4,$U98=0.6),12,(IF(AND($R98=0.4,$U98=0.8),17,(IF(AND($R98=0.4,$U98=1),22,(IF(AND($R98=0.6,$U98=0.2),3,(IF(AND($R98=0.6,$U98=0.4),8,(IF(AND($R98=0.6,$U98=0.6),13,(IF(AND($R98=0.6,$U98=0.8),18,(IF(AND($R98=0.6,$U98=1),23,(IF(AND($R98=0.8,$U98=0.2),4,(IF(AND($R98=0.8,$U98=0.4),9,(IF(AND($R98=0.8,$U98=0.6),14,(IF(AND($R98=0.8,$U98=0.8),19,(IF(AND($R98=0.8,$U98=1),24,(IF(AND($R98=1,$U98=0.2),5,(IF(AND($R98=1,$U98=0.4),10,(IF(AND($R98=1,$U98=0.6),15,(IF(AND($R98=1,$U98=0.8),20,(IF(AND($R98=1,$U98=1),25,"")))))))))))))))))))))))))))))))))))))))))))))))))))))</f>
        <v>R.INHERENTE
12</v>
      </c>
      <c r="W98" s="274"/>
      <c r="X98" s="295" t="s">
        <v>1293</v>
      </c>
      <c r="Y98" s="296" t="s">
        <v>969</v>
      </c>
      <c r="Z98" s="1544" t="s">
        <v>970</v>
      </c>
      <c r="AA98" s="1523"/>
      <c r="AB98" s="1524"/>
      <c r="AC98" s="1523">
        <v>15</v>
      </c>
      <c r="AD98" s="1524"/>
      <c r="AE98" s="1523"/>
      <c r="AF98" s="1524"/>
      <c r="AG98" s="1523"/>
      <c r="AH98" s="1524"/>
      <c r="AI98" s="1523">
        <v>15</v>
      </c>
      <c r="AJ98" s="1524"/>
      <c r="AK98" s="388">
        <f>AA98+AC98+AE98+AG98+AI98</f>
        <v>30</v>
      </c>
      <c r="AL98" s="389">
        <v>0.28000000000000003</v>
      </c>
      <c r="AM98" s="1525">
        <f>U98</f>
        <v>0.6</v>
      </c>
      <c r="AN98" s="1589" t="s">
        <v>936</v>
      </c>
      <c r="AO98" s="1590"/>
      <c r="AP98" s="1591" t="s">
        <v>971</v>
      </c>
      <c r="AQ98" s="1592"/>
      <c r="AR98" s="1589" t="s">
        <v>936</v>
      </c>
      <c r="AS98" s="1590"/>
      <c r="AT98" s="297" t="s">
        <v>1294</v>
      </c>
      <c r="AU98" s="298" t="s">
        <v>172</v>
      </c>
      <c r="AV98" s="299" t="s">
        <v>1295</v>
      </c>
      <c r="AW98" s="300" t="s">
        <v>1296</v>
      </c>
      <c r="AX98" s="301" t="s">
        <v>1297</v>
      </c>
      <c r="AY98" s="379"/>
      <c r="AZ98" s="1593">
        <f>+MIN(AL98:AL102)</f>
        <v>0.28000000000000003</v>
      </c>
      <c r="BA98" s="1497" t="str">
        <f>+(IF($AY90=0.2,"MUY BAJA",(IF($AY90=0.4,"BAJA",(IF($AY90=0.6,"MEDIA",(IF($AY90=0.8,"ALTA",(IF($AY90=1,"MUY ALTA",""))))))))))</f>
        <v>BAJA</v>
      </c>
      <c r="BB98" s="1596">
        <f>+MIN(AM98:AM102)</f>
        <v>0.6</v>
      </c>
      <c r="BC98" s="1497" t="str">
        <f>+(IF($BF98=0.2,"MUY BAJA",(IF($BF98=0.4,"BAJA",(IF($BF98=0.6,"MEDIA",(IF($BF98=0.8,"ALTA",(IF($BF98=1,"MUY ALTA",""))))))))))</f>
        <v>MEDIA</v>
      </c>
      <c r="BD98" s="1500" t="str">
        <f>IF($AY90="","",(CONCATENATE("R.RESIDUAL
",(IF(AND($AY90=0.2,$BF98=0.2),1,(IF(AND($AY90=0.2,$BF98=0.4),6,(IF(AND($AY90=0.2,$BF98=0.6),11,(IF(AND($AY90=0.2,$BF98=0.8),16,(IF(AND($AY90=0.2,$BF98=1),21,(IF(AND($AY90=0.4,$BF98=0.2),2,(IF(AND($AY90=0.4,$BF98=0.4),7,(IF(AND($AY90=0.4,$BF98=0.6),12,(IF(AND($AY90=0.4,$BF98=0.8),17,(IF(AND($AY90=0.4,$BF98=1),22,(IF(AND($AY90=0.6,$BF98=0.2),3,(IF(AND($AY90=0.6,$BF98=0.4),8,(IF(AND($AY90=0.6,$BF98=0.6),13,(IF(AND($AY90=0.6,$BF98=0.8),18,(IF(AND($AY90=0.6,$BF98=1),23,(IF(AND($AY90=0.8,$BF98=0.2),4,(IF(AND($AY90=0.8,$BF98=0.4),9,(IF(AND($AY90=0.8,$BF98=0.6),14,(IF(AND($AY90=0.8,$BF98=0.8),19,(IF(AND($AY90=0.8,$BF98=1),24,(IF(AND($AY90=1,$BF98=0.2),5,(IF(AND($AY90=1,$BF98=0.4),10,(IF(AND($AY90=1,$BF98=0.6),15,(IF(AND($AY90=1,$BF98=0.8),20,(IF(AND($AY90=1,$BF98=1),25,"")))))))))))))))))))))))))))))))))))))))))))))))))))))</f>
        <v>R.RESIDUAL
12</v>
      </c>
      <c r="BE98" s="1503" t="s">
        <v>977</v>
      </c>
      <c r="BF98" s="379">
        <f>+(IF(AND($BB98&gt;0,$BB98&lt;=0.2),0.2,(IF(AND($BB98&gt;0.2,$BB98&lt;=0.4),0.4,(IF(AND($BB98&gt;0.4,$BB98&lt;=0.6),0.6,(IF(AND($BB98&gt;0.6,$BB98&lt;=0.8),0.8,(IF($BB98&gt;0.8,1,""))))))))))</f>
        <v>0.6</v>
      </c>
      <c r="BG98" s="275">
        <f>+VLOOKUP($BD98,[3]Listas!$G$114:$H$138,2,FALSE)</f>
        <v>12</v>
      </c>
      <c r="BH98" s="302">
        <v>1</v>
      </c>
      <c r="BI98" s="303" t="str">
        <f>IF(ISERROR(IF(V98="R.INHERENTE
5","R. INHERENTE",(IF(BD98="R.RESIDUAL
5","R. RESIDUAL"," ")))),"",(IF(V98="R.INHERENTE
5","R. INHERENTE",(IF(BD98="R.RESIDUAL
5","R. RESIDUAL"," ")))))</f>
        <v xml:space="preserve"> </v>
      </c>
      <c r="BJ98" s="304" t="str">
        <f>IF(ISERROR(IF(V98="R.INHERENTE
10","R. INHERENTE",(IF(BD98="R.RESIDUAL
10","R. RESIDUAL"," ")))),"",(IF(V98="R.INHERENTE
10","R. INHERENTE",(IF(BD98="R.RESIDUAL
10","R. RESIDUAL"," ")))))</f>
        <v xml:space="preserve"> </v>
      </c>
      <c r="BK98" s="305" t="str">
        <f>IF(ISERROR(IF(V98="R.INHERENTE
15","R. INHERENTE",(IF(BD98="R.RESIDUAL
15","R. RESIDUAL"," ")))),"",(IF(V98="R.INHERENTE
15","R. INHERENTE",(IF(BD98="R.RESIDUAL
15","R. RESIDUAL"," ")))))</f>
        <v xml:space="preserve"> </v>
      </c>
      <c r="BL98" s="305" t="str">
        <f>IF(ISERROR(IF(V98="R.INHERENTE
20","R. INHERENTE",(IF(BD98="R.RESIDUAL
20","R. RESIDUAL"," ")))),"",(IF(V98="R.INHERENTE
20","R. INHERENTE",(IF(BD98="R.RESIDUAL
20","R. RESIDUAL"," ")))))</f>
        <v xml:space="preserve"> </v>
      </c>
      <c r="BM98" s="306" t="str">
        <f>IF(ISERROR(IF(V98="R.INHERENTE
25","R. INHERENTE",(IF(BD98="R.RESIDUAL
25","R. RESIDUAL"," ")))),"",(IF(V98="R.INHERENTE
25","R. INHERENTE",(IF(BD98="R.RESIDUAL
25","R. RESIDUAL"," ")))))</f>
        <v xml:space="preserve"> </v>
      </c>
      <c r="BN98" s="392"/>
      <c r="BO98" s="1506" t="s">
        <v>1298</v>
      </c>
      <c r="BP98" s="1562" t="s">
        <v>1299</v>
      </c>
      <c r="BQ98" s="1582" t="s">
        <v>1283</v>
      </c>
      <c r="BR98" s="1582">
        <v>45078</v>
      </c>
      <c r="BS98" s="1562" t="s">
        <v>1216</v>
      </c>
      <c r="BT98" s="1586" t="s">
        <v>1187</v>
      </c>
      <c r="BU98" s="392"/>
      <c r="BV98" s="1642" t="s">
        <v>1300</v>
      </c>
      <c r="BW98" s="1650" t="s">
        <v>1301</v>
      </c>
      <c r="BX98" s="1653" t="s">
        <v>1302</v>
      </c>
      <c r="BY98" s="392"/>
      <c r="BZ98" s="1568" t="s">
        <v>984</v>
      </c>
      <c r="CA98" s="1571"/>
      <c r="CB98" s="1574"/>
      <c r="CC98" s="1577"/>
      <c r="CD98" s="1616" t="s">
        <v>936</v>
      </c>
      <c r="CE98" s="1616"/>
      <c r="CF98" s="1616"/>
      <c r="CG98" s="1616"/>
      <c r="CH98" s="1616" t="s">
        <v>936</v>
      </c>
      <c r="CI98" s="1616"/>
      <c r="CJ98" s="1616"/>
      <c r="CK98" s="1616"/>
      <c r="CL98" s="1616" t="s">
        <v>937</v>
      </c>
      <c r="CM98" s="1616"/>
      <c r="CN98" s="1616"/>
      <c r="CO98" s="1616"/>
      <c r="CP98" s="1616" t="s">
        <v>936</v>
      </c>
      <c r="CQ98" s="1616"/>
      <c r="CR98" s="1616"/>
      <c r="CS98" s="1616"/>
      <c r="CT98" s="1619" t="s">
        <v>985</v>
      </c>
      <c r="CU98" s="392"/>
      <c r="CV98" s="1568" t="s">
        <v>984</v>
      </c>
      <c r="CW98" s="1571"/>
      <c r="CX98" s="1574"/>
      <c r="CY98" s="1628"/>
      <c r="CZ98" s="1607" t="s">
        <v>937</v>
      </c>
      <c r="DA98" s="1608"/>
      <c r="DB98" s="1607"/>
      <c r="DC98" s="1608"/>
      <c r="DD98" s="1613" t="s">
        <v>936</v>
      </c>
      <c r="DE98" s="1613"/>
      <c r="DF98" s="1613"/>
      <c r="DG98" s="1613"/>
      <c r="DH98" s="1613" t="s">
        <v>936</v>
      </c>
      <c r="DI98" s="1613"/>
      <c r="DJ98" s="1613"/>
      <c r="DK98" s="1613"/>
      <c r="DL98" s="1613" t="s">
        <v>937</v>
      </c>
      <c r="DM98" s="1613"/>
      <c r="DN98" s="1613"/>
      <c r="DO98" s="1613"/>
      <c r="DP98" s="1613" t="s">
        <v>936</v>
      </c>
      <c r="DQ98" s="1613"/>
      <c r="DR98" s="1613"/>
      <c r="DS98" s="1613"/>
      <c r="DT98" s="1619" t="s">
        <v>986</v>
      </c>
      <c r="DU98" s="392"/>
      <c r="DV98" s="1625">
        <v>45397</v>
      </c>
      <c r="DW98" s="1622" t="s">
        <v>1622</v>
      </c>
      <c r="DX98" s="1622" t="s">
        <v>1623</v>
      </c>
      <c r="DY98" s="1622" t="s">
        <v>1624</v>
      </c>
    </row>
    <row r="99" spans="2:129" s="368" customFormat="1" ht="48" customHeight="1">
      <c r="B99" s="1648"/>
      <c r="C99" s="1480"/>
      <c r="D99" s="1483"/>
      <c r="E99" s="1486"/>
      <c r="F99" s="1483"/>
      <c r="G99" s="1548"/>
      <c r="H99" s="1551"/>
      <c r="I99" s="363"/>
      <c r="J99" s="308" t="s">
        <v>988</v>
      </c>
      <c r="K99" s="309" t="s">
        <v>1287</v>
      </c>
      <c r="L99" s="310" t="s">
        <v>963</v>
      </c>
      <c r="M99" s="1329"/>
      <c r="N99" s="1554"/>
      <c r="O99" s="1557"/>
      <c r="P99" s="392"/>
      <c r="Q99" s="1560"/>
      <c r="R99" s="1531"/>
      <c r="S99" s="1534"/>
      <c r="T99" s="1537"/>
      <c r="U99" s="1540"/>
      <c r="V99" s="1542"/>
      <c r="W99" s="274"/>
      <c r="X99" s="358"/>
      <c r="Y99" s="312"/>
      <c r="Z99" s="1545"/>
      <c r="AA99" s="1528"/>
      <c r="AB99" s="1529"/>
      <c r="AC99" s="1528"/>
      <c r="AD99" s="1529"/>
      <c r="AE99" s="1528"/>
      <c r="AF99" s="1529"/>
      <c r="AG99" s="1528"/>
      <c r="AH99" s="1529"/>
      <c r="AI99" s="1528"/>
      <c r="AJ99" s="1529"/>
      <c r="AK99" s="390">
        <f>AA99+AC99+AE99+AG99+AI99</f>
        <v>0</v>
      </c>
      <c r="AL99" s="391"/>
      <c r="AM99" s="1526"/>
      <c r="AN99" s="1601"/>
      <c r="AO99" s="1602"/>
      <c r="AP99" s="1599"/>
      <c r="AQ99" s="1600"/>
      <c r="AR99" s="1601"/>
      <c r="AS99" s="1602"/>
      <c r="AT99" s="256"/>
      <c r="AU99" s="313"/>
      <c r="AV99" s="314"/>
      <c r="AW99" s="315"/>
      <c r="AX99" s="316"/>
      <c r="AY99" s="379"/>
      <c r="AZ99" s="1594"/>
      <c r="BA99" s="1498"/>
      <c r="BB99" s="1597"/>
      <c r="BC99" s="1498"/>
      <c r="BD99" s="1501"/>
      <c r="BE99" s="1504"/>
      <c r="BF99" s="392"/>
      <c r="BG99" s="317"/>
      <c r="BH99" s="302">
        <v>0.8</v>
      </c>
      <c r="BI99" s="318" t="str">
        <f>IF(ISERROR(IF(V98="R.INHERENTE
4","R. INHERENTE",(IF(BD98="R.RESIDUAL
4","R. RESIDUAL"," ")))),"",(IF(V98="R.INHERENTE
4","R. INHERENTE",(IF(BD98="R.RESIDUAL
4","R. RESIDUAL"," ")))))</f>
        <v xml:space="preserve"> </v>
      </c>
      <c r="BJ99" s="319" t="str">
        <f>IF(ISERROR(IF(V98="R.INHERENTE
9","R. INHERENTE",(IF(BD98="R.RESIDUAL
9","R. RESIDUAL"," ")))),"",(IF(V98="R.INHERENTE
9","R. INHERENTE",(IF(BD98="R.RESIDUAL
9","R. RESIDUAL"," ")))))</f>
        <v xml:space="preserve"> </v>
      </c>
      <c r="BK99" s="320" t="str">
        <f>IF(ISERROR(IF(V98="R.INHERENTE
14","R. INHERENTE",(IF(BD98="R.RESIDUAL
14","R. RESIDUAL"," ")))),"",(IF(V98="R.INHERENTE
14","R. INHERENTE",(IF(BD98="R.RESIDUAL
14","R. RESIDUAL"," ")))))</f>
        <v xml:space="preserve"> </v>
      </c>
      <c r="BL99" s="321" t="str">
        <f>IF(ISERROR(IF(V98="R.INHERENTE
19","R. INHERENTE",(IF(BD98="R.RESIDUAL
19","R. RESIDUAL"," ")))),"",(IF(V98="R.INHERENTE
19","R. INHERENTE",(IF(BD98="R.RESIDUAL
19","R. RESIDUAL"," ")))))</f>
        <v xml:space="preserve"> </v>
      </c>
      <c r="BM99" s="322" t="str">
        <f>IF(ISERROR(IF(V98="R.INHERENTE
24","R. INHERENTE",(IF(BD98="R.RESIDUAL
24","R. RESIDUAL"," ")))),"",(IF(V98="R.INHERENTE
24","R. INHERENTE",(IF(BD98="R.RESIDUAL
24","R. RESIDUAL"," ")))))</f>
        <v xml:space="preserve"> </v>
      </c>
      <c r="BN99" s="392"/>
      <c r="BO99" s="1645"/>
      <c r="BP99" s="1583"/>
      <c r="BQ99" s="1583"/>
      <c r="BR99" s="1583"/>
      <c r="BS99" s="1583"/>
      <c r="BT99" s="1587"/>
      <c r="BU99" s="392"/>
      <c r="BV99" s="1643"/>
      <c r="BW99" s="1651"/>
      <c r="BX99" s="1664"/>
      <c r="BY99" s="392"/>
      <c r="BZ99" s="1569"/>
      <c r="CA99" s="1572"/>
      <c r="CB99" s="1575"/>
      <c r="CC99" s="1578"/>
      <c r="CD99" s="1617"/>
      <c r="CE99" s="1617"/>
      <c r="CF99" s="1617"/>
      <c r="CG99" s="1617"/>
      <c r="CH99" s="1617"/>
      <c r="CI99" s="1617"/>
      <c r="CJ99" s="1617"/>
      <c r="CK99" s="1617"/>
      <c r="CL99" s="1617"/>
      <c r="CM99" s="1617"/>
      <c r="CN99" s="1617"/>
      <c r="CO99" s="1617"/>
      <c r="CP99" s="1617"/>
      <c r="CQ99" s="1617"/>
      <c r="CR99" s="1617"/>
      <c r="CS99" s="1617"/>
      <c r="CT99" s="1620"/>
      <c r="CU99" s="392"/>
      <c r="CV99" s="1569"/>
      <c r="CW99" s="1572"/>
      <c r="CX99" s="1575"/>
      <c r="CY99" s="1629"/>
      <c r="CZ99" s="1609"/>
      <c r="DA99" s="1610"/>
      <c r="DB99" s="1609"/>
      <c r="DC99" s="1610"/>
      <c r="DD99" s="1614"/>
      <c r="DE99" s="1614"/>
      <c r="DF99" s="1614"/>
      <c r="DG99" s="1614"/>
      <c r="DH99" s="1614"/>
      <c r="DI99" s="1614"/>
      <c r="DJ99" s="1614"/>
      <c r="DK99" s="1614"/>
      <c r="DL99" s="1614"/>
      <c r="DM99" s="1614"/>
      <c r="DN99" s="1614"/>
      <c r="DO99" s="1614"/>
      <c r="DP99" s="1614"/>
      <c r="DQ99" s="1614"/>
      <c r="DR99" s="1614"/>
      <c r="DS99" s="1614"/>
      <c r="DT99" s="1620"/>
      <c r="DU99" s="392"/>
      <c r="DV99" s="1626"/>
      <c r="DW99" s="1623"/>
      <c r="DX99" s="1623"/>
      <c r="DY99" s="1623"/>
    </row>
    <row r="100" spans="2:129" s="368" customFormat="1" ht="48" customHeight="1">
      <c r="B100" s="1648"/>
      <c r="C100" s="1480"/>
      <c r="D100" s="1483"/>
      <c r="E100" s="1486"/>
      <c r="F100" s="1483"/>
      <c r="G100" s="1548"/>
      <c r="H100" s="1551"/>
      <c r="I100" s="323"/>
      <c r="J100" s="308" t="s">
        <v>994</v>
      </c>
      <c r="K100" s="348"/>
      <c r="L100" s="310"/>
      <c r="M100" s="1329"/>
      <c r="N100" s="1554"/>
      <c r="O100" s="1557"/>
      <c r="P100" s="392"/>
      <c r="Q100" s="1560"/>
      <c r="R100" s="1531"/>
      <c r="S100" s="1534"/>
      <c r="T100" s="1537"/>
      <c r="U100" s="1540"/>
      <c r="V100" s="1542"/>
      <c r="W100" s="274"/>
      <c r="X100" s="358"/>
      <c r="Y100" s="312"/>
      <c r="Z100" s="1545"/>
      <c r="AA100" s="1528"/>
      <c r="AB100" s="1529"/>
      <c r="AC100" s="1528"/>
      <c r="AD100" s="1529"/>
      <c r="AE100" s="1528"/>
      <c r="AF100" s="1529"/>
      <c r="AG100" s="1528"/>
      <c r="AH100" s="1529"/>
      <c r="AI100" s="1528"/>
      <c r="AJ100" s="1529"/>
      <c r="AK100" s="390">
        <f>AA100+AC100+AE100+AG100+AI100</f>
        <v>0</v>
      </c>
      <c r="AL100" s="391"/>
      <c r="AM100" s="1526"/>
      <c r="AN100" s="1601"/>
      <c r="AO100" s="1602"/>
      <c r="AP100" s="1599"/>
      <c r="AQ100" s="1600"/>
      <c r="AR100" s="1601"/>
      <c r="AS100" s="1602"/>
      <c r="AT100" s="256"/>
      <c r="AU100" s="313"/>
      <c r="AV100" s="314"/>
      <c r="AW100" s="315"/>
      <c r="AX100" s="316"/>
      <c r="AY100" s="379"/>
      <c r="AZ100" s="1594"/>
      <c r="BA100" s="1498"/>
      <c r="BB100" s="1597"/>
      <c r="BC100" s="1498"/>
      <c r="BD100" s="1501"/>
      <c r="BE100" s="1504"/>
      <c r="BF100" s="392"/>
      <c r="BG100" s="317"/>
      <c r="BH100" s="302">
        <v>0.60000000000000009</v>
      </c>
      <c r="BI100" s="318" t="str">
        <f>IF(ISERROR(IF(V98="R.INHERENTE
3","R. INHERENTE",(IF(BD98="R.RESIDUAL
3","R. RESIDUAL"," ")))),"",(IF(V98="R.INHERENTE
3","R. INHERENTE",(IF(BD98="R.RESIDUAL
3","R. RESIDUAL"," ")))))</f>
        <v xml:space="preserve"> </v>
      </c>
      <c r="BJ100" s="319" t="str">
        <f>IF(ISERROR(IF(V98="R.INHERENTE
8","R. INHERENTE",(IF(BD98="R.RESIDUAL
8","R. RESIDUAL"," ")))),"",(IF(V98="R.INHERENTE
8","R. INHERENTE",(IF(BD98="R.RESIDUAL
8","R. RESIDUAL"," ")))))</f>
        <v xml:space="preserve"> </v>
      </c>
      <c r="BK100" s="320" t="str">
        <f>IF(ISERROR(IF(V98="R.INHERENTE
13","R. INHERENTE",(IF(BD98="R.RESIDUAL
13","R. RESIDUAL"," ")))),"",(IF(V98="R.INHERENTE
13","R. INHERENTE",(IF(BD98="R.RESIDUAL
13","R. RESIDUAL"," ")))))</f>
        <v xml:space="preserve"> </v>
      </c>
      <c r="BL100" s="321" t="str">
        <f>IF(ISERROR(IF(V98="R.INHERENTE
18","R. INHERENTE",(IF(BD98="R.RESIDUAL
18","R. RESIDUAL"," ")))),"",(IF(V98="R.INHERENTE
18","R. INHERENTE",(IF(BD98="R.RESIDUAL
18","R. RESIDUAL"," ")))))</f>
        <v xml:space="preserve"> </v>
      </c>
      <c r="BM100" s="322" t="str">
        <f>IF(ISERROR(IF(V98="R.INHERENTE
23","R. INHERENTE",(IF(BD98="R.RESIDUAL
23","R. RESIDUAL"," ")))),"",(IF(V98="R.INHERENTE
23","R. INHERENTE",(IF(BD98="R.RESIDUAL
23","R. RESIDUAL"," ")))))</f>
        <v xml:space="preserve"> </v>
      </c>
      <c r="BN100" s="392"/>
      <c r="BO100" s="1645"/>
      <c r="BP100" s="1583"/>
      <c r="BQ100" s="1583"/>
      <c r="BR100" s="1583"/>
      <c r="BS100" s="1583"/>
      <c r="BT100" s="1587"/>
      <c r="BU100" s="392"/>
      <c r="BV100" s="1643"/>
      <c r="BW100" s="1651"/>
      <c r="BX100" s="1664"/>
      <c r="BY100" s="392"/>
      <c r="BZ100" s="1569"/>
      <c r="CA100" s="1572"/>
      <c r="CB100" s="1575"/>
      <c r="CC100" s="1578"/>
      <c r="CD100" s="1617"/>
      <c r="CE100" s="1617"/>
      <c r="CF100" s="1617"/>
      <c r="CG100" s="1617"/>
      <c r="CH100" s="1617"/>
      <c r="CI100" s="1617"/>
      <c r="CJ100" s="1617"/>
      <c r="CK100" s="1617"/>
      <c r="CL100" s="1617"/>
      <c r="CM100" s="1617"/>
      <c r="CN100" s="1617"/>
      <c r="CO100" s="1617"/>
      <c r="CP100" s="1617"/>
      <c r="CQ100" s="1617"/>
      <c r="CR100" s="1617"/>
      <c r="CS100" s="1617"/>
      <c r="CT100" s="1620"/>
      <c r="CU100" s="392"/>
      <c r="CV100" s="1569"/>
      <c r="CW100" s="1572"/>
      <c r="CX100" s="1575"/>
      <c r="CY100" s="1629"/>
      <c r="CZ100" s="1609"/>
      <c r="DA100" s="1610"/>
      <c r="DB100" s="1609"/>
      <c r="DC100" s="1610"/>
      <c r="DD100" s="1614"/>
      <c r="DE100" s="1614"/>
      <c r="DF100" s="1614"/>
      <c r="DG100" s="1614"/>
      <c r="DH100" s="1614"/>
      <c r="DI100" s="1614"/>
      <c r="DJ100" s="1614"/>
      <c r="DK100" s="1614"/>
      <c r="DL100" s="1614"/>
      <c r="DM100" s="1614"/>
      <c r="DN100" s="1614"/>
      <c r="DO100" s="1614"/>
      <c r="DP100" s="1614"/>
      <c r="DQ100" s="1614"/>
      <c r="DR100" s="1614"/>
      <c r="DS100" s="1614"/>
      <c r="DT100" s="1620"/>
      <c r="DU100" s="392"/>
      <c r="DV100" s="1626"/>
      <c r="DW100" s="1623"/>
      <c r="DX100" s="1623"/>
      <c r="DY100" s="1623"/>
    </row>
    <row r="101" spans="2:129" s="368" customFormat="1" ht="48" customHeight="1">
      <c r="B101" s="1648"/>
      <c r="C101" s="1480"/>
      <c r="D101" s="1483"/>
      <c r="E101" s="1486"/>
      <c r="F101" s="1483"/>
      <c r="G101" s="1548"/>
      <c r="H101" s="1551"/>
      <c r="I101" s="323"/>
      <c r="J101" s="308" t="s">
        <v>1000</v>
      </c>
      <c r="K101" s="348"/>
      <c r="L101" s="310"/>
      <c r="M101" s="1329"/>
      <c r="N101" s="1554"/>
      <c r="O101" s="1557"/>
      <c r="P101" s="392"/>
      <c r="Q101" s="1560"/>
      <c r="R101" s="1531"/>
      <c r="S101" s="1534"/>
      <c r="T101" s="1537"/>
      <c r="U101" s="1540"/>
      <c r="V101" s="1542"/>
      <c r="W101" s="274"/>
      <c r="X101" s="324"/>
      <c r="Y101" s="312"/>
      <c r="Z101" s="1545"/>
      <c r="AA101" s="1528"/>
      <c r="AB101" s="1529"/>
      <c r="AC101" s="1528"/>
      <c r="AD101" s="1529"/>
      <c r="AE101" s="1528"/>
      <c r="AF101" s="1529"/>
      <c r="AG101" s="1528"/>
      <c r="AH101" s="1529"/>
      <c r="AI101" s="1528"/>
      <c r="AJ101" s="1529"/>
      <c r="AK101" s="390">
        <f>AA101+AC101+AE101+AG101+AI101</f>
        <v>0</v>
      </c>
      <c r="AL101" s="391"/>
      <c r="AM101" s="1526"/>
      <c r="AN101" s="1601"/>
      <c r="AO101" s="1602"/>
      <c r="AP101" s="1599"/>
      <c r="AQ101" s="1600"/>
      <c r="AR101" s="1601"/>
      <c r="AS101" s="1602"/>
      <c r="AT101" s="325"/>
      <c r="AU101" s="326"/>
      <c r="AV101" s="327"/>
      <c r="AW101" s="328"/>
      <c r="AX101" s="329"/>
      <c r="AY101" s="379"/>
      <c r="AZ101" s="1594"/>
      <c r="BA101" s="1498"/>
      <c r="BB101" s="1597"/>
      <c r="BC101" s="1498"/>
      <c r="BD101" s="1501"/>
      <c r="BE101" s="1504"/>
      <c r="BF101" s="392"/>
      <c r="BG101" s="317"/>
      <c r="BH101" s="302">
        <v>0.4</v>
      </c>
      <c r="BI101" s="318" t="str">
        <f>IF(ISERROR(IF(V98="R.INHERENTE
2","R. INHERENTE",(IF(BD98="R.RESIDUAL
2","R. RESIDUAL"," ")))),"",(IF(V98="R.INHERENTE
2","R. INHERENTE",(IF(BD98="R.RESIDUAL
2","R. RESIDUAL"," ")))))</f>
        <v xml:space="preserve"> </v>
      </c>
      <c r="BJ101" s="319" t="str">
        <f>IF(ISERROR(IF(V98="R.INHERENTE
7","R. INHERENTE",(IF(BD98="R.RESIDUAL
7","R. RESIDUAL"," ")))),"",(IF(V98="R.INHERENTE
7","R. INHERENTE",(IF(BD98="R.RESIDUAL
7","R. RESIDUAL"," ")))))</f>
        <v xml:space="preserve"> </v>
      </c>
      <c r="BK101" s="330" t="str">
        <f>IF(ISERROR(IF(V98="R.INHERENTE
12","R. INHERENTE",(IF(BD98="R.RESIDUAL
12","R. RESIDUAL"," ")))),"",(IF(V98="R.INHERENTE
12","R. INHERENTE",(IF(BD98="R.RESIDUAL
12","R. RESIDUAL"," ")))))</f>
        <v>R. INHERENTE</v>
      </c>
      <c r="BL101" s="320" t="str">
        <f>IF(ISERROR(IF(V98="R.INHERENTE
17","R. INHERENTE",(IF(BD98="R.RESIDUAL
17","R. RESIDUAL"," ")))),"",(IF(V98="R.INHERENTE
17","R. INHERENTE",(IF(BD98="R.RESIDUAL
17","R. RESIDUAL"," ")))))</f>
        <v xml:space="preserve"> </v>
      </c>
      <c r="BM101" s="322" t="str">
        <f>IF(ISERROR(IF(V98="R.INHERENTE
22","R. INHERENTE",(IF(BD98="R.RESIDUAL
22","R. RESIDUAL"," ")))),"",(IF(V98="R.INHERENTE
22","R. INHERENTE",(IF(BD98="R.RESIDUAL
22","R. RESIDUAL"," ")))))</f>
        <v xml:space="preserve"> </v>
      </c>
      <c r="BN101" s="392"/>
      <c r="BO101" s="1645"/>
      <c r="BP101" s="1583"/>
      <c r="BQ101" s="1583"/>
      <c r="BR101" s="1583"/>
      <c r="BS101" s="1583"/>
      <c r="BT101" s="1587"/>
      <c r="BU101" s="392"/>
      <c r="BV101" s="1643"/>
      <c r="BW101" s="1651"/>
      <c r="BX101" s="1664"/>
      <c r="BY101" s="392"/>
      <c r="BZ101" s="1569"/>
      <c r="CA101" s="1572"/>
      <c r="CB101" s="1575"/>
      <c r="CC101" s="1578"/>
      <c r="CD101" s="1617"/>
      <c r="CE101" s="1617"/>
      <c r="CF101" s="1617"/>
      <c r="CG101" s="1617"/>
      <c r="CH101" s="1617"/>
      <c r="CI101" s="1617"/>
      <c r="CJ101" s="1617"/>
      <c r="CK101" s="1617"/>
      <c r="CL101" s="1617"/>
      <c r="CM101" s="1617"/>
      <c r="CN101" s="1617"/>
      <c r="CO101" s="1617"/>
      <c r="CP101" s="1617"/>
      <c r="CQ101" s="1617"/>
      <c r="CR101" s="1617"/>
      <c r="CS101" s="1617"/>
      <c r="CT101" s="1620"/>
      <c r="CU101" s="392"/>
      <c r="CV101" s="1569"/>
      <c r="CW101" s="1572"/>
      <c r="CX101" s="1575"/>
      <c r="CY101" s="1629"/>
      <c r="CZ101" s="1609"/>
      <c r="DA101" s="1610"/>
      <c r="DB101" s="1609"/>
      <c r="DC101" s="1610"/>
      <c r="DD101" s="1614"/>
      <c r="DE101" s="1614"/>
      <c r="DF101" s="1614"/>
      <c r="DG101" s="1614"/>
      <c r="DH101" s="1614"/>
      <c r="DI101" s="1614"/>
      <c r="DJ101" s="1614"/>
      <c r="DK101" s="1614"/>
      <c r="DL101" s="1614"/>
      <c r="DM101" s="1614"/>
      <c r="DN101" s="1614"/>
      <c r="DO101" s="1614"/>
      <c r="DP101" s="1614"/>
      <c r="DQ101" s="1614"/>
      <c r="DR101" s="1614"/>
      <c r="DS101" s="1614"/>
      <c r="DT101" s="1620"/>
      <c r="DU101" s="392"/>
      <c r="DV101" s="1626"/>
      <c r="DW101" s="1623"/>
      <c r="DX101" s="1623"/>
      <c r="DY101" s="1623"/>
    </row>
    <row r="102" spans="2:129" s="368" customFormat="1" ht="48" customHeight="1" thickBot="1">
      <c r="B102" s="1649"/>
      <c r="C102" s="1481"/>
      <c r="D102" s="1484"/>
      <c r="E102" s="1487"/>
      <c r="F102" s="1484"/>
      <c r="G102" s="1549"/>
      <c r="H102" s="1552"/>
      <c r="I102" s="331"/>
      <c r="J102" s="332" t="s">
        <v>1001</v>
      </c>
      <c r="K102" s="349"/>
      <c r="L102" s="334"/>
      <c r="M102" s="1330"/>
      <c r="N102" s="1555"/>
      <c r="O102" s="1558"/>
      <c r="P102" s="392"/>
      <c r="Q102" s="1561"/>
      <c r="R102" s="1532"/>
      <c r="S102" s="1535"/>
      <c r="T102" s="1538"/>
      <c r="U102" s="1356"/>
      <c r="V102" s="1543"/>
      <c r="W102" s="274"/>
      <c r="X102" s="335"/>
      <c r="Y102" s="336"/>
      <c r="Z102" s="1546"/>
      <c r="AA102" s="1631"/>
      <c r="AB102" s="1632"/>
      <c r="AC102" s="1631"/>
      <c r="AD102" s="1632"/>
      <c r="AE102" s="1631"/>
      <c r="AF102" s="1632"/>
      <c r="AG102" s="1631"/>
      <c r="AH102" s="1632"/>
      <c r="AI102" s="1631"/>
      <c r="AJ102" s="1632"/>
      <c r="AK102" s="393">
        <f>AA102+AC102+AE102+AG102+AI102</f>
        <v>0</v>
      </c>
      <c r="AL102" s="394"/>
      <c r="AM102" s="1527"/>
      <c r="AN102" s="1605"/>
      <c r="AO102" s="1606"/>
      <c r="AP102" s="1603"/>
      <c r="AQ102" s="1604"/>
      <c r="AR102" s="1605"/>
      <c r="AS102" s="1606"/>
      <c r="AT102" s="337"/>
      <c r="AU102" s="338"/>
      <c r="AV102" s="339"/>
      <c r="AW102" s="340"/>
      <c r="AX102" s="341"/>
      <c r="AY102" s="379">
        <f>+(IF(AND($AZ110&gt;0,$AZ110&lt;=0.2),0.2,(IF(AND($AZ110&gt;0.2,$AZ110&lt;=0.4),0.4,(IF(AND($AZ110&gt;0.4,$AZ110&lt;=0.6),0.6,(IF(AND($AZ110&gt;0.6,$AZ110&lt;=0.8),0.8,(IF($AZ110&gt;0.8,1,""))))))))))</f>
        <v>0.2</v>
      </c>
      <c r="AZ102" s="1595"/>
      <c r="BA102" s="1499"/>
      <c r="BB102" s="1598"/>
      <c r="BC102" s="1499"/>
      <c r="BD102" s="1502"/>
      <c r="BE102" s="1505"/>
      <c r="BF102" s="392"/>
      <c r="BG102" s="317"/>
      <c r="BH102" s="342">
        <v>0.2</v>
      </c>
      <c r="BI102" s="343" t="str">
        <f>IF(ISERROR(IF(V98="R.INHERENTE
1","R. INHERENTE",(IF(BD98="R.RESIDUAL
1","R. RESIDUAL"," ")))),"",(IF(V98="R.INHERENTE
1","R. INHERENTE",(IF(BD98="R.RESIDUAL
1","R. RESIDUAL"," ")))))</f>
        <v xml:space="preserve"> </v>
      </c>
      <c r="BJ102" s="344" t="str">
        <f>IF(ISERROR(IF(V98="R.INHERENTE
6","R. INHERENTE",(IF(BD98="R.RESIDUAL
6","R. RESIDUAL"," ")))),"",(IF(V98="R.INHERENTE
6","R. INHERENTE",(IF(BD98="R.RESIDUAL
6","R. RESIDUAL"," ")))))</f>
        <v xml:space="preserve"> </v>
      </c>
      <c r="BK102" s="345" t="str">
        <f>IF(ISERROR(IF(V98="R.INHERENTE
11","R. INHERENTE",(IF(BD98="R.RESIDUAL
11","R. RESIDUAL"," ")))),"",(IF(V98="R.INHERENTE
11","R. INHERENTE",(IF(BD98="R.RESIDUAL
11","R. RESIDUAL"," ")))))</f>
        <v xml:space="preserve"> </v>
      </c>
      <c r="BL102" s="346" t="str">
        <f>IF(ISERROR(IF(V98="R.INHERENTE
16","R. INHERENTE",(IF(BD98="R.RESIDUAL
16","R. RESIDUAL"," ")))),"",(IF(V98="R.INHERENTE
16","R. INHERENTE",(IF(BD98="R.RESIDUAL
16","R. RESIDUAL"," ")))))</f>
        <v xml:space="preserve"> </v>
      </c>
      <c r="BM102" s="347" t="str">
        <f>IF(ISERROR(IF(V98="R.INHERENTE
21","R. INHERENTE",(IF(BD98="R.RESIDUAL
21","R. RESIDUAL"," ")))),"",(IF(V98="R.INHERENTE
21","R. INHERENTE",(IF(BD98="R.RESIDUAL
21","R. RESIDUAL"," ")))))</f>
        <v xml:space="preserve"> </v>
      </c>
      <c r="BN102" s="392"/>
      <c r="BO102" s="1646"/>
      <c r="BP102" s="1584"/>
      <c r="BQ102" s="1584"/>
      <c r="BR102" s="1584"/>
      <c r="BS102" s="1584"/>
      <c r="BT102" s="1588"/>
      <c r="BU102" s="392"/>
      <c r="BV102" s="1644"/>
      <c r="BW102" s="1652"/>
      <c r="BX102" s="1665"/>
      <c r="BY102" s="392"/>
      <c r="BZ102" s="1570"/>
      <c r="CA102" s="1573"/>
      <c r="CB102" s="1576"/>
      <c r="CC102" s="1579"/>
      <c r="CD102" s="1618"/>
      <c r="CE102" s="1618"/>
      <c r="CF102" s="1618"/>
      <c r="CG102" s="1618"/>
      <c r="CH102" s="1618"/>
      <c r="CI102" s="1618"/>
      <c r="CJ102" s="1618"/>
      <c r="CK102" s="1618"/>
      <c r="CL102" s="1618"/>
      <c r="CM102" s="1618"/>
      <c r="CN102" s="1618"/>
      <c r="CO102" s="1618"/>
      <c r="CP102" s="1618"/>
      <c r="CQ102" s="1618"/>
      <c r="CR102" s="1618"/>
      <c r="CS102" s="1618"/>
      <c r="CT102" s="1621"/>
      <c r="CU102" s="392"/>
      <c r="CV102" s="1570"/>
      <c r="CW102" s="1573"/>
      <c r="CX102" s="1576"/>
      <c r="CY102" s="1630"/>
      <c r="CZ102" s="1611"/>
      <c r="DA102" s="1612"/>
      <c r="DB102" s="1611"/>
      <c r="DC102" s="1612"/>
      <c r="DD102" s="1615"/>
      <c r="DE102" s="1615"/>
      <c r="DF102" s="1615"/>
      <c r="DG102" s="1615"/>
      <c r="DH102" s="1615"/>
      <c r="DI102" s="1615"/>
      <c r="DJ102" s="1615"/>
      <c r="DK102" s="1615"/>
      <c r="DL102" s="1615"/>
      <c r="DM102" s="1615"/>
      <c r="DN102" s="1615"/>
      <c r="DO102" s="1615"/>
      <c r="DP102" s="1615"/>
      <c r="DQ102" s="1615"/>
      <c r="DR102" s="1615"/>
      <c r="DS102" s="1615"/>
      <c r="DT102" s="1621"/>
      <c r="DU102" s="392"/>
      <c r="DV102" s="1627"/>
      <c r="DW102" s="1624"/>
      <c r="DX102" s="1624"/>
      <c r="DY102" s="1624"/>
    </row>
    <row r="103" spans="2:129" ht="12.75" customHeight="1" thickBot="1">
      <c r="W103" s="274"/>
      <c r="AY103" s="379"/>
      <c r="BI103" s="396">
        <v>0.2</v>
      </c>
      <c r="BJ103" s="397">
        <v>0.4</v>
      </c>
      <c r="BK103" s="397">
        <v>0.60000000000000009</v>
      </c>
      <c r="BL103" s="397">
        <v>0.8</v>
      </c>
      <c r="BM103" s="397">
        <v>1</v>
      </c>
    </row>
    <row r="104" spans="2:129" s="368" customFormat="1" ht="48" customHeight="1" thickBot="1">
      <c r="B104" s="1647" t="s">
        <v>1148</v>
      </c>
      <c r="C104" s="1479">
        <v>15</v>
      </c>
      <c r="D104" s="1482" t="s">
        <v>1303</v>
      </c>
      <c r="E104" s="1485" t="s">
        <v>1304</v>
      </c>
      <c r="F104" s="1482" t="s">
        <v>957</v>
      </c>
      <c r="G104" s="1547" t="s">
        <v>1058</v>
      </c>
      <c r="H104" s="1550" t="s">
        <v>1305</v>
      </c>
      <c r="I104" s="291" t="s">
        <v>1306</v>
      </c>
      <c r="J104" s="292" t="s">
        <v>961</v>
      </c>
      <c r="K104" s="293" t="s">
        <v>1307</v>
      </c>
      <c r="L104" s="294" t="s">
        <v>963</v>
      </c>
      <c r="M104" s="1328" t="str">
        <f>IF(G104="","",(CONCATENATE("Posibilidad de afectación ",G104," ",H104," ",I104," ",I105," ",I106," ",I107," ",I108)))</f>
        <v xml:space="preserve">Posibilidad de afectación reputacional y económica por sanciones e investigaciones al recibir dadivas o beneficiar a un tercero que acredita el incumplimiento de las normas sanitarias y condiciones de salubridad en el marco del trámite de concepto sanitario, debido a comportamientos no éticos de los profesionales durante la visitas de IVC realizadas por la entidad.     </v>
      </c>
      <c r="N104" s="1553" t="s">
        <v>1006</v>
      </c>
      <c r="O104" s="1556" t="s">
        <v>965</v>
      </c>
      <c r="P104" s="392"/>
      <c r="Q104" s="1559" t="s">
        <v>1008</v>
      </c>
      <c r="R104" s="1530">
        <f>IF(ISERROR(VLOOKUP($Q104,[3]Listas!$F$21:$G$25,2,FALSE)),"",(VLOOKUP($Q104,[3]Listas!$F$21:$G$25,2,FALSE)))</f>
        <v>1</v>
      </c>
      <c r="S104" s="1533" t="str">
        <f>IF(ISERROR(VLOOKUP($R104,[3]Listas!$F$4:$G$8,2,FALSE)),"",(VLOOKUP($R104,[3]Listas!$F$4:$G$8,2,FALSE)))</f>
        <v>MUY ALTA 
Se espera que el evento ocurra en la mayoría de las circunstancias.</v>
      </c>
      <c r="T104" s="1536" t="s">
        <v>967</v>
      </c>
      <c r="U104" s="1539">
        <f>IF(ISERROR(VLOOKUP($T104,[3]Listas!$F$30:$G$37,2,FALSE)),"",(VLOOKUP($T104,[3]Listas!$F$30:$G$37,2,FALSE)))</f>
        <v>1</v>
      </c>
      <c r="V104" s="1541" t="str">
        <f>IF(R104="","",(CONCATENATE("R.INHERENTE
",(IF(AND($R104=0.2,$U104=0.2),1,(IF(AND($R104=0.2,$U104=0.4),6,(IF(AND($R104=0.2,$U104=0.6),11,(IF(AND($R104=0.2,$U104=0.8),16,(IF(AND($R104=0.2,$U104=1),21,(IF(AND($R104=0.4,$U104=0.2),2,(IF(AND($R104=0.4,$U104=0.4),7,(IF(AND($R104=0.4,$U104=0.6),12,(IF(AND($R104=0.4,$U104=0.8),17,(IF(AND($R104=0.4,$U104=1),22,(IF(AND($R104=0.6,$U104=0.2),3,(IF(AND($R104=0.6,$U104=0.4),8,(IF(AND($R104=0.6,$U104=0.6),13,(IF(AND($R104=0.6,$U104=0.8),18,(IF(AND($R104=0.6,$U104=1),23,(IF(AND($R104=0.8,$U104=0.2),4,(IF(AND($R104=0.8,$U104=0.4),9,(IF(AND($R104=0.8,$U104=0.6),14,(IF(AND($R104=0.8,$U104=0.8),19,(IF(AND($R104=0.8,$U104=1),24,(IF(AND($R104=1,$U104=0.2),5,(IF(AND($R104=1,$U104=0.4),10,(IF(AND($R104=1,$U104=0.6),15,(IF(AND($R104=1,$U104=0.8),20,(IF(AND($R104=1,$U104=1),25,"")))))))))))))))))))))))))))))))))))))))))))))))))))))</f>
        <v>R.INHERENTE
25</v>
      </c>
      <c r="W104" s="274"/>
      <c r="X104" s="295" t="s">
        <v>1308</v>
      </c>
      <c r="Y104" s="296" t="s">
        <v>969</v>
      </c>
      <c r="Z104" s="1544" t="s">
        <v>970</v>
      </c>
      <c r="AA104" s="1523">
        <v>25</v>
      </c>
      <c r="AB104" s="1524"/>
      <c r="AC104" s="1523"/>
      <c r="AD104" s="1524"/>
      <c r="AE104" s="1523"/>
      <c r="AF104" s="1524"/>
      <c r="AG104" s="1523"/>
      <c r="AH104" s="1524"/>
      <c r="AI104" s="1523">
        <v>15</v>
      </c>
      <c r="AJ104" s="1524"/>
      <c r="AK104" s="388">
        <f>AA104+AC104+AE104+AG104+AI104</f>
        <v>40</v>
      </c>
      <c r="AL104" s="389">
        <v>0.6</v>
      </c>
      <c r="AM104" s="1525">
        <f>U104</f>
        <v>1</v>
      </c>
      <c r="AN104" s="1589" t="s">
        <v>936</v>
      </c>
      <c r="AO104" s="1590"/>
      <c r="AP104" s="1591" t="s">
        <v>971</v>
      </c>
      <c r="AQ104" s="1592"/>
      <c r="AR104" s="1589" t="s">
        <v>936</v>
      </c>
      <c r="AS104" s="1590"/>
      <c r="AT104" s="297" t="s">
        <v>1309</v>
      </c>
      <c r="AU104" s="298" t="s">
        <v>935</v>
      </c>
      <c r="AV104" s="299" t="s">
        <v>1310</v>
      </c>
      <c r="AW104" s="300" t="s">
        <v>1311</v>
      </c>
      <c r="AX104" s="301" t="s">
        <v>1312</v>
      </c>
      <c r="AY104" s="379"/>
      <c r="AZ104" s="1593">
        <f>+MIN(AL104:AL108)</f>
        <v>0.33600000000000002</v>
      </c>
      <c r="BA104" s="1497" t="str">
        <f>+(IF($AY96=0.2,"MUY BAJA",(IF($AY96=0.4,"BAJA",(IF($AY96=0.6,"MEDIA",(IF($AY96=0.8,"ALTA",(IF($AY96=1,"MUY ALTA",""))))))))))</f>
        <v>BAJA</v>
      </c>
      <c r="BB104" s="1596">
        <f>+MIN(AM104:AM108)</f>
        <v>1</v>
      </c>
      <c r="BC104" s="1497" t="str">
        <f>+(IF($BF104=0.2,"MUY BAJA",(IF($BF104=0.4,"BAJA",(IF($BF104=0.6,"MEDIA",(IF($BF104=0.8,"ALTA",(IF($BF104=1,"MUY ALTA",""))))))))))</f>
        <v>MUY ALTA</v>
      </c>
      <c r="BD104" s="1500" t="str">
        <f>IF($AY96="","",(CONCATENATE("R.RESIDUAL
",(IF(AND($AY96=0.2,$BF104=0.2),1,(IF(AND($AY96=0.2,$BF104=0.4),6,(IF(AND($AY96=0.2,$BF104=0.6),11,(IF(AND($AY96=0.2,$BF104=0.8),16,(IF(AND($AY96=0.2,$BF104=1),21,(IF(AND($AY96=0.4,$BF104=0.2),2,(IF(AND($AY96=0.4,$BF104=0.4),7,(IF(AND($AY96=0.4,$BF104=0.6),12,(IF(AND($AY96=0.4,$BF104=0.8),17,(IF(AND($AY96=0.4,$BF104=1),22,(IF(AND($AY96=0.6,$BF104=0.2),3,(IF(AND($AY96=0.6,$BF104=0.4),8,(IF(AND($AY96=0.6,$BF104=0.6),13,(IF(AND($AY96=0.6,$BF104=0.8),18,(IF(AND($AY96=0.6,$BF104=1),23,(IF(AND($AY96=0.8,$BF104=0.2),4,(IF(AND($AY96=0.8,$BF104=0.4),9,(IF(AND($AY96=0.8,$BF104=0.6),14,(IF(AND($AY96=0.8,$BF104=0.8),19,(IF(AND($AY96=0.8,$BF104=1),24,(IF(AND($AY96=1,$BF104=0.2),5,(IF(AND($AY96=1,$BF104=0.4),10,(IF(AND($AY96=1,$BF104=0.6),15,(IF(AND($AY96=1,$BF104=0.8),20,(IF(AND($AY96=1,$BF104=1),25,"")))))))))))))))))))))))))))))))))))))))))))))))))))))</f>
        <v>R.RESIDUAL
22</v>
      </c>
      <c r="BE104" s="1503" t="s">
        <v>977</v>
      </c>
      <c r="BF104" s="379">
        <f>+(IF(AND($BB104&gt;0,$BB104&lt;=0.2),0.2,(IF(AND($BB104&gt;0.2,$BB104&lt;=0.4),0.4,(IF(AND($BB104&gt;0.4,$BB104&lt;=0.6),0.6,(IF(AND($BB104&gt;0.6,$BB104&lt;=0.8),0.8,(IF($BB104&gt;0.8,1,""))))))))))</f>
        <v>1</v>
      </c>
      <c r="BG104" s="275">
        <f>+VLOOKUP($BD104,[3]Listas!$G$114:$H$138,2,FALSE)</f>
        <v>22</v>
      </c>
      <c r="BH104" s="302">
        <v>1</v>
      </c>
      <c r="BI104" s="303" t="str">
        <f>IF(ISERROR(IF(V104="R.INHERENTE
5","R. INHERENTE",(IF(BD104="R.RESIDUAL
5","R. RESIDUAL"," ")))),"",(IF(V104="R.INHERENTE
5","R. INHERENTE",(IF(BD104="R.RESIDUAL
5","R. RESIDUAL"," ")))))</f>
        <v xml:space="preserve"> </v>
      </c>
      <c r="BJ104" s="304" t="str">
        <f>IF(ISERROR(IF(V104="R.INHERENTE
10","R. INHERENTE",(IF(BD104="R.RESIDUAL
10","R. RESIDUAL"," ")))),"",(IF(V104="R.INHERENTE
10","R. INHERENTE",(IF(BD104="R.RESIDUAL
10","R. RESIDUAL"," ")))))</f>
        <v xml:space="preserve"> </v>
      </c>
      <c r="BK104" s="305" t="str">
        <f>IF(ISERROR(IF(V104="R.INHERENTE
15","R. INHERENTE",(IF(BD104="R.RESIDUAL
15","R. RESIDUAL"," ")))),"",(IF(V104="R.INHERENTE
15","R. INHERENTE",(IF(BD104="R.RESIDUAL
15","R. RESIDUAL"," ")))))</f>
        <v xml:space="preserve"> </v>
      </c>
      <c r="BL104" s="305" t="str">
        <f>IF(ISERROR(IF(V104="R.INHERENTE
20","R. INHERENTE",(IF(BD104="R.RESIDUAL
20","R. RESIDUAL"," ")))),"",(IF(V104="R.INHERENTE
20","R. INHERENTE",(IF(BD104="R.RESIDUAL
20","R. RESIDUAL"," ")))))</f>
        <v xml:space="preserve"> </v>
      </c>
      <c r="BM104" s="306" t="str">
        <f>IF(ISERROR(IF(V104="R.INHERENTE
25","R. INHERENTE",(IF(BD104="R.RESIDUAL
25","R. RESIDUAL"," ")))),"",(IF(V104="R.INHERENTE
25","R. INHERENTE",(IF(BD104="R.RESIDUAL
25","R. RESIDUAL"," ")))))</f>
        <v>R. INHERENTE</v>
      </c>
      <c r="BN104" s="392"/>
      <c r="BO104" s="1506" t="s">
        <v>1313</v>
      </c>
      <c r="BP104" s="1562" t="s">
        <v>1314</v>
      </c>
      <c r="BQ104" s="1582" t="s">
        <v>1315</v>
      </c>
      <c r="BR104" s="1582">
        <v>45078</v>
      </c>
      <c r="BS104" s="1562" t="s">
        <v>1216</v>
      </c>
      <c r="BT104" s="1586" t="s">
        <v>981</v>
      </c>
      <c r="BU104" s="392"/>
      <c r="BV104" s="1642" t="s">
        <v>1316</v>
      </c>
      <c r="BW104" s="1636" t="s">
        <v>1317</v>
      </c>
      <c r="BX104" s="1639" t="s">
        <v>1318</v>
      </c>
      <c r="BY104" s="392"/>
      <c r="BZ104" s="1568" t="s">
        <v>984</v>
      </c>
      <c r="CA104" s="1571"/>
      <c r="CB104" s="1574"/>
      <c r="CC104" s="1577"/>
      <c r="CD104" s="1616" t="s">
        <v>936</v>
      </c>
      <c r="CE104" s="1616"/>
      <c r="CF104" s="1616"/>
      <c r="CG104" s="1616"/>
      <c r="CH104" s="1616" t="s">
        <v>936</v>
      </c>
      <c r="CI104" s="1616"/>
      <c r="CJ104" s="1616"/>
      <c r="CK104" s="1616"/>
      <c r="CL104" s="1616" t="s">
        <v>937</v>
      </c>
      <c r="CM104" s="1616"/>
      <c r="CN104" s="1616"/>
      <c r="CO104" s="1616"/>
      <c r="CP104" s="1616" t="s">
        <v>936</v>
      </c>
      <c r="CQ104" s="1616"/>
      <c r="CR104" s="1616"/>
      <c r="CS104" s="1616"/>
      <c r="CT104" s="1619" t="s">
        <v>985</v>
      </c>
      <c r="CU104" s="392"/>
      <c r="CV104" s="1568" t="s">
        <v>984</v>
      </c>
      <c r="CW104" s="1571"/>
      <c r="CX104" s="1574"/>
      <c r="CY104" s="1628"/>
      <c r="CZ104" s="1607" t="s">
        <v>937</v>
      </c>
      <c r="DA104" s="1608"/>
      <c r="DB104" s="1607"/>
      <c r="DC104" s="1608"/>
      <c r="DD104" s="1613" t="s">
        <v>936</v>
      </c>
      <c r="DE104" s="1613"/>
      <c r="DF104" s="1613"/>
      <c r="DG104" s="1613"/>
      <c r="DH104" s="1613" t="s">
        <v>936</v>
      </c>
      <c r="DI104" s="1613"/>
      <c r="DJ104" s="1613"/>
      <c r="DK104" s="1613"/>
      <c r="DL104" s="1613" t="s">
        <v>937</v>
      </c>
      <c r="DM104" s="1613"/>
      <c r="DN104" s="1613"/>
      <c r="DO104" s="1613"/>
      <c r="DP104" s="1613" t="s">
        <v>936</v>
      </c>
      <c r="DQ104" s="1613"/>
      <c r="DR104" s="1613"/>
      <c r="DS104" s="1613"/>
      <c r="DT104" s="1619" t="s">
        <v>986</v>
      </c>
      <c r="DU104" s="392"/>
      <c r="DV104" s="1625">
        <v>45397</v>
      </c>
      <c r="DW104" s="1622" t="s">
        <v>1622</v>
      </c>
      <c r="DX104" s="1622" t="s">
        <v>1623</v>
      </c>
      <c r="DY104" s="1622" t="s">
        <v>1624</v>
      </c>
    </row>
    <row r="105" spans="2:129" s="368" customFormat="1" ht="48" customHeight="1" thickBot="1">
      <c r="B105" s="1648"/>
      <c r="C105" s="1480"/>
      <c r="D105" s="1483"/>
      <c r="E105" s="1486"/>
      <c r="F105" s="1483"/>
      <c r="G105" s="1548"/>
      <c r="H105" s="1551"/>
      <c r="I105" s="363"/>
      <c r="J105" s="308" t="s">
        <v>988</v>
      </c>
      <c r="K105" s="309" t="s">
        <v>1319</v>
      </c>
      <c r="L105" s="310" t="s">
        <v>1005</v>
      </c>
      <c r="M105" s="1329"/>
      <c r="N105" s="1554"/>
      <c r="O105" s="1557"/>
      <c r="P105" s="392"/>
      <c r="Q105" s="1560"/>
      <c r="R105" s="1531"/>
      <c r="S105" s="1534"/>
      <c r="T105" s="1537"/>
      <c r="U105" s="1540"/>
      <c r="V105" s="1542"/>
      <c r="W105" s="274"/>
      <c r="X105" s="295" t="s">
        <v>1320</v>
      </c>
      <c r="Y105" s="312" t="s">
        <v>969</v>
      </c>
      <c r="Z105" s="1545"/>
      <c r="AA105" s="1528"/>
      <c r="AB105" s="1529"/>
      <c r="AC105" s="1528">
        <v>15</v>
      </c>
      <c r="AD105" s="1529"/>
      <c r="AE105" s="1528"/>
      <c r="AF105" s="1529"/>
      <c r="AG105" s="1528"/>
      <c r="AH105" s="1529"/>
      <c r="AI105" s="1528">
        <v>15</v>
      </c>
      <c r="AJ105" s="1529"/>
      <c r="AK105" s="390">
        <f>AA105+AC105+AE105+AG105+AI105</f>
        <v>30</v>
      </c>
      <c r="AL105" s="391">
        <v>0.48</v>
      </c>
      <c r="AM105" s="1526"/>
      <c r="AN105" s="1601" t="s">
        <v>936</v>
      </c>
      <c r="AO105" s="1602"/>
      <c r="AP105" s="1599" t="s">
        <v>971</v>
      </c>
      <c r="AQ105" s="1600"/>
      <c r="AR105" s="1601" t="s">
        <v>936</v>
      </c>
      <c r="AS105" s="1602"/>
      <c r="AT105" s="256" t="s">
        <v>1321</v>
      </c>
      <c r="AU105" s="313" t="s">
        <v>980</v>
      </c>
      <c r="AV105" s="314" t="s">
        <v>1322</v>
      </c>
      <c r="AW105" s="315" t="s">
        <v>1323</v>
      </c>
      <c r="AX105" s="316" t="s">
        <v>1312</v>
      </c>
      <c r="AY105" s="379"/>
      <c r="AZ105" s="1594"/>
      <c r="BA105" s="1498"/>
      <c r="BB105" s="1597"/>
      <c r="BC105" s="1498"/>
      <c r="BD105" s="1501"/>
      <c r="BE105" s="1504"/>
      <c r="BF105" s="392"/>
      <c r="BG105" s="317"/>
      <c r="BH105" s="302">
        <v>0.8</v>
      </c>
      <c r="BI105" s="318" t="str">
        <f>IF(ISERROR(IF(V104="R.INHERENTE
4","R. INHERENTE",(IF(BD104="R.RESIDUAL
4","R. RESIDUAL"," ")))),"",(IF(V104="R.INHERENTE
4","R. INHERENTE",(IF(BD104="R.RESIDUAL
4","R. RESIDUAL"," ")))))</f>
        <v xml:space="preserve"> </v>
      </c>
      <c r="BJ105" s="319" t="str">
        <f>IF(ISERROR(IF(V104="R.INHERENTE
9","R. INHERENTE",(IF(BD104="R.RESIDUAL
9","R. RESIDUAL"," ")))),"",(IF(V104="R.INHERENTE
9","R. INHERENTE",(IF(BD104="R.RESIDUAL
9","R. RESIDUAL"," ")))))</f>
        <v xml:space="preserve"> </v>
      </c>
      <c r="BK105" s="320" t="str">
        <f>IF(ISERROR(IF(V104="R.INHERENTE
14","R. INHERENTE",(IF(BD104="R.RESIDUAL
14","R. RESIDUAL"," ")))),"",(IF(V104="R.INHERENTE
14","R. INHERENTE",(IF(BD104="R.RESIDUAL
14","R. RESIDUAL"," ")))))</f>
        <v xml:space="preserve"> </v>
      </c>
      <c r="BL105" s="321" t="str">
        <f>IF(ISERROR(IF(V104="R.INHERENTE
19","R. INHERENTE",(IF(BD104="R.RESIDUAL
19","R. RESIDUAL"," ")))),"",(IF(V104="R.INHERENTE
19","R. INHERENTE",(IF(BD104="R.RESIDUAL
19","R. RESIDUAL"," ")))))</f>
        <v xml:space="preserve"> </v>
      </c>
      <c r="BM105" s="322" t="str">
        <f>IF(ISERROR(IF(V104="R.INHERENTE
24","R. INHERENTE",(IF(BD104="R.RESIDUAL
24","R. RESIDUAL"," ")))),"",(IF(V104="R.INHERENTE
24","R. INHERENTE",(IF(BD104="R.RESIDUAL
24","R. RESIDUAL"," ")))))</f>
        <v xml:space="preserve"> </v>
      </c>
      <c r="BN105" s="392"/>
      <c r="BO105" s="1645"/>
      <c r="BP105" s="1583"/>
      <c r="BQ105" s="1583"/>
      <c r="BR105" s="1583"/>
      <c r="BS105" s="1583"/>
      <c r="BT105" s="1587"/>
      <c r="BU105" s="392"/>
      <c r="BV105" s="1643"/>
      <c r="BW105" s="1637"/>
      <c r="BX105" s="1640"/>
      <c r="BY105" s="392"/>
      <c r="BZ105" s="1569"/>
      <c r="CA105" s="1572"/>
      <c r="CB105" s="1575"/>
      <c r="CC105" s="1578"/>
      <c r="CD105" s="1617"/>
      <c r="CE105" s="1617"/>
      <c r="CF105" s="1617"/>
      <c r="CG105" s="1617"/>
      <c r="CH105" s="1617"/>
      <c r="CI105" s="1617"/>
      <c r="CJ105" s="1617"/>
      <c r="CK105" s="1617"/>
      <c r="CL105" s="1617"/>
      <c r="CM105" s="1617"/>
      <c r="CN105" s="1617"/>
      <c r="CO105" s="1617"/>
      <c r="CP105" s="1617"/>
      <c r="CQ105" s="1617"/>
      <c r="CR105" s="1617"/>
      <c r="CS105" s="1617"/>
      <c r="CT105" s="1620"/>
      <c r="CU105" s="392"/>
      <c r="CV105" s="1569"/>
      <c r="CW105" s="1572"/>
      <c r="CX105" s="1575"/>
      <c r="CY105" s="1629"/>
      <c r="CZ105" s="1609"/>
      <c r="DA105" s="1610"/>
      <c r="DB105" s="1609"/>
      <c r="DC105" s="1610"/>
      <c r="DD105" s="1614"/>
      <c r="DE105" s="1614"/>
      <c r="DF105" s="1614"/>
      <c r="DG105" s="1614"/>
      <c r="DH105" s="1614"/>
      <c r="DI105" s="1614"/>
      <c r="DJ105" s="1614"/>
      <c r="DK105" s="1614"/>
      <c r="DL105" s="1614"/>
      <c r="DM105" s="1614"/>
      <c r="DN105" s="1614"/>
      <c r="DO105" s="1614"/>
      <c r="DP105" s="1614"/>
      <c r="DQ105" s="1614"/>
      <c r="DR105" s="1614"/>
      <c r="DS105" s="1614"/>
      <c r="DT105" s="1620"/>
      <c r="DU105" s="392"/>
      <c r="DV105" s="1626"/>
      <c r="DW105" s="1623"/>
      <c r="DX105" s="1623"/>
      <c r="DY105" s="1623"/>
    </row>
    <row r="106" spans="2:129" s="368" customFormat="1" ht="48" customHeight="1">
      <c r="B106" s="1648"/>
      <c r="C106" s="1480"/>
      <c r="D106" s="1483"/>
      <c r="E106" s="1486"/>
      <c r="F106" s="1483"/>
      <c r="G106" s="1548"/>
      <c r="H106" s="1551"/>
      <c r="I106" s="323"/>
      <c r="J106" s="308" t="s">
        <v>994</v>
      </c>
      <c r="K106" s="309" t="s">
        <v>1324</v>
      </c>
      <c r="L106" s="310" t="s">
        <v>1005</v>
      </c>
      <c r="M106" s="1329"/>
      <c r="N106" s="1554"/>
      <c r="O106" s="1557"/>
      <c r="P106" s="392"/>
      <c r="Q106" s="1560"/>
      <c r="R106" s="1531"/>
      <c r="S106" s="1534"/>
      <c r="T106" s="1537"/>
      <c r="U106" s="1540"/>
      <c r="V106" s="1542"/>
      <c r="W106" s="274"/>
      <c r="X106" s="295" t="s">
        <v>1325</v>
      </c>
      <c r="Y106" s="312" t="s">
        <v>969</v>
      </c>
      <c r="Z106" s="1545"/>
      <c r="AA106" s="1528"/>
      <c r="AB106" s="1529"/>
      <c r="AC106" s="1528">
        <v>15</v>
      </c>
      <c r="AD106" s="1529"/>
      <c r="AE106" s="1528"/>
      <c r="AF106" s="1529"/>
      <c r="AG106" s="1528"/>
      <c r="AH106" s="1529"/>
      <c r="AI106" s="1528">
        <v>15</v>
      </c>
      <c r="AJ106" s="1529"/>
      <c r="AK106" s="390">
        <f>AA106+AC106+AE106+AG106+AI106</f>
        <v>30</v>
      </c>
      <c r="AL106" s="391">
        <v>0.33600000000000002</v>
      </c>
      <c r="AM106" s="1526"/>
      <c r="AN106" s="1601" t="s">
        <v>936</v>
      </c>
      <c r="AO106" s="1602"/>
      <c r="AP106" s="1599" t="s">
        <v>971</v>
      </c>
      <c r="AQ106" s="1600"/>
      <c r="AR106" s="1601" t="s">
        <v>936</v>
      </c>
      <c r="AS106" s="1602"/>
      <c r="AT106" s="256" t="s">
        <v>1326</v>
      </c>
      <c r="AU106" s="313" t="s">
        <v>980</v>
      </c>
      <c r="AV106" s="314" t="s">
        <v>1327</v>
      </c>
      <c r="AW106" s="315" t="s">
        <v>1328</v>
      </c>
      <c r="AX106" s="316" t="s">
        <v>1329</v>
      </c>
      <c r="AY106" s="379"/>
      <c r="AZ106" s="1594"/>
      <c r="BA106" s="1498"/>
      <c r="BB106" s="1597"/>
      <c r="BC106" s="1498"/>
      <c r="BD106" s="1501"/>
      <c r="BE106" s="1504"/>
      <c r="BF106" s="392"/>
      <c r="BG106" s="317"/>
      <c r="BH106" s="302">
        <v>0.60000000000000009</v>
      </c>
      <c r="BI106" s="318" t="str">
        <f>IF(ISERROR(IF(V104="R.INHERENTE
3","R. INHERENTE",(IF(BD104="R.RESIDUAL
3","R. RESIDUAL"," ")))),"",(IF(V104="R.INHERENTE
3","R. INHERENTE",(IF(BD104="R.RESIDUAL
3","R. RESIDUAL"," ")))))</f>
        <v xml:space="preserve"> </v>
      </c>
      <c r="BJ106" s="319" t="str">
        <f>IF(ISERROR(IF(V104="R.INHERENTE
8","R. INHERENTE",(IF(BD104="R.RESIDUAL
8","R. RESIDUAL"," ")))),"",(IF(V104="R.INHERENTE
8","R. INHERENTE",(IF(BD104="R.RESIDUAL
8","R. RESIDUAL"," ")))))</f>
        <v xml:space="preserve"> </v>
      </c>
      <c r="BK106" s="320" t="str">
        <f>IF(ISERROR(IF(V104="R.INHERENTE
13","R. INHERENTE",(IF(BD104="R.RESIDUAL
13","R. RESIDUAL"," ")))),"",(IF(V104="R.INHERENTE
13","R. INHERENTE",(IF(BD104="R.RESIDUAL
13","R. RESIDUAL"," ")))))</f>
        <v xml:space="preserve"> </v>
      </c>
      <c r="BL106" s="321" t="str">
        <f>IF(ISERROR(IF(V104="R.INHERENTE
18","R. INHERENTE",(IF(BD104="R.RESIDUAL
18","R. RESIDUAL"," ")))),"",(IF(V104="R.INHERENTE
18","R. INHERENTE",(IF(BD104="R.RESIDUAL
18","R. RESIDUAL"," ")))))</f>
        <v xml:space="preserve"> </v>
      </c>
      <c r="BM106" s="322" t="str">
        <f>IF(ISERROR(IF(V104="R.INHERENTE
23","R. INHERENTE",(IF(BD104="R.RESIDUAL
23","R. RESIDUAL"," ")))),"",(IF(V104="R.INHERENTE
23","R. INHERENTE",(IF(BD104="R.RESIDUAL
23","R. RESIDUAL"," ")))))</f>
        <v xml:space="preserve"> </v>
      </c>
      <c r="BN106" s="392"/>
      <c r="BO106" s="1645"/>
      <c r="BP106" s="1583"/>
      <c r="BQ106" s="1583"/>
      <c r="BR106" s="1583"/>
      <c r="BS106" s="1583"/>
      <c r="BT106" s="1587"/>
      <c r="BU106" s="392"/>
      <c r="BV106" s="1643"/>
      <c r="BW106" s="1637"/>
      <c r="BX106" s="1640"/>
      <c r="BY106" s="392"/>
      <c r="BZ106" s="1569"/>
      <c r="CA106" s="1572"/>
      <c r="CB106" s="1575"/>
      <c r="CC106" s="1578"/>
      <c r="CD106" s="1617"/>
      <c r="CE106" s="1617"/>
      <c r="CF106" s="1617"/>
      <c r="CG106" s="1617"/>
      <c r="CH106" s="1617"/>
      <c r="CI106" s="1617"/>
      <c r="CJ106" s="1617"/>
      <c r="CK106" s="1617"/>
      <c r="CL106" s="1617"/>
      <c r="CM106" s="1617"/>
      <c r="CN106" s="1617"/>
      <c r="CO106" s="1617"/>
      <c r="CP106" s="1617"/>
      <c r="CQ106" s="1617"/>
      <c r="CR106" s="1617"/>
      <c r="CS106" s="1617"/>
      <c r="CT106" s="1620"/>
      <c r="CU106" s="392"/>
      <c r="CV106" s="1569"/>
      <c r="CW106" s="1572"/>
      <c r="CX106" s="1575"/>
      <c r="CY106" s="1629"/>
      <c r="CZ106" s="1609"/>
      <c r="DA106" s="1610"/>
      <c r="DB106" s="1609"/>
      <c r="DC106" s="1610"/>
      <c r="DD106" s="1614"/>
      <c r="DE106" s="1614"/>
      <c r="DF106" s="1614"/>
      <c r="DG106" s="1614"/>
      <c r="DH106" s="1614"/>
      <c r="DI106" s="1614"/>
      <c r="DJ106" s="1614"/>
      <c r="DK106" s="1614"/>
      <c r="DL106" s="1614"/>
      <c r="DM106" s="1614"/>
      <c r="DN106" s="1614"/>
      <c r="DO106" s="1614"/>
      <c r="DP106" s="1614"/>
      <c r="DQ106" s="1614"/>
      <c r="DR106" s="1614"/>
      <c r="DS106" s="1614"/>
      <c r="DT106" s="1620"/>
      <c r="DU106" s="392"/>
      <c r="DV106" s="1626"/>
      <c r="DW106" s="1623"/>
      <c r="DX106" s="1623"/>
      <c r="DY106" s="1623"/>
    </row>
    <row r="107" spans="2:129" s="368" customFormat="1" ht="48" customHeight="1">
      <c r="B107" s="1648"/>
      <c r="C107" s="1480"/>
      <c r="D107" s="1483"/>
      <c r="E107" s="1486"/>
      <c r="F107" s="1483"/>
      <c r="G107" s="1548"/>
      <c r="H107" s="1551"/>
      <c r="I107" s="323"/>
      <c r="J107" s="308" t="s">
        <v>1000</v>
      </c>
      <c r="K107" s="348"/>
      <c r="L107" s="310"/>
      <c r="M107" s="1329"/>
      <c r="N107" s="1554"/>
      <c r="O107" s="1557"/>
      <c r="P107" s="392"/>
      <c r="Q107" s="1560"/>
      <c r="R107" s="1531"/>
      <c r="S107" s="1534"/>
      <c r="T107" s="1537"/>
      <c r="U107" s="1540"/>
      <c r="V107" s="1542"/>
      <c r="W107" s="274"/>
      <c r="X107" s="324"/>
      <c r="Y107" s="312"/>
      <c r="Z107" s="1545"/>
      <c r="AA107" s="1528"/>
      <c r="AB107" s="1529"/>
      <c r="AC107" s="1528"/>
      <c r="AD107" s="1529"/>
      <c r="AE107" s="1528"/>
      <c r="AF107" s="1529"/>
      <c r="AG107" s="1528"/>
      <c r="AH107" s="1529"/>
      <c r="AI107" s="1528"/>
      <c r="AJ107" s="1529"/>
      <c r="AK107" s="390">
        <f>AA107+AC107+AE107+AG107+AI107</f>
        <v>0</v>
      </c>
      <c r="AL107" s="391"/>
      <c r="AM107" s="1526"/>
      <c r="AN107" s="1601"/>
      <c r="AO107" s="1602"/>
      <c r="AP107" s="1599"/>
      <c r="AQ107" s="1600"/>
      <c r="AR107" s="1601"/>
      <c r="AS107" s="1602"/>
      <c r="AT107" s="325"/>
      <c r="AU107" s="326"/>
      <c r="AV107" s="327"/>
      <c r="AW107" s="328"/>
      <c r="AX107" s="329"/>
      <c r="AY107" s="379"/>
      <c r="AZ107" s="1594"/>
      <c r="BA107" s="1498"/>
      <c r="BB107" s="1597"/>
      <c r="BC107" s="1498"/>
      <c r="BD107" s="1501"/>
      <c r="BE107" s="1504"/>
      <c r="BF107" s="392"/>
      <c r="BG107" s="317"/>
      <c r="BH107" s="302">
        <v>0.4</v>
      </c>
      <c r="BI107" s="318" t="str">
        <f>IF(ISERROR(IF(V104="R.INHERENTE
2","R. INHERENTE",(IF(BD104="R.RESIDUAL
2","R. RESIDUAL"," ")))),"",(IF(V104="R.INHERENTE
2","R. INHERENTE",(IF(BD104="R.RESIDUAL
2","R. RESIDUAL"," ")))))</f>
        <v xml:space="preserve"> </v>
      </c>
      <c r="BJ107" s="319" t="str">
        <f>IF(ISERROR(IF(V104="R.INHERENTE
7","R. INHERENTE",(IF(BD104="R.RESIDUAL
7","R. RESIDUAL"," ")))),"",(IF(V104="R.INHERENTE
7","R. INHERENTE",(IF(BD104="R.RESIDUAL
7","R. RESIDUAL"," ")))))</f>
        <v xml:space="preserve"> </v>
      </c>
      <c r="BK107" s="330" t="str">
        <f>IF(ISERROR(IF(V104="R.INHERENTE
12","R. INHERENTE",(IF(BD104="R.RESIDUAL
12","R. RESIDUAL"," ")))),"",(IF(V104="R.INHERENTE
12","R. INHERENTE",(IF(BD104="R.RESIDUAL
12","R. RESIDUAL"," ")))))</f>
        <v xml:space="preserve"> </v>
      </c>
      <c r="BL107" s="320" t="str">
        <f>IF(ISERROR(IF(V104="R.INHERENTE
17","R. INHERENTE",(IF(BD104="R.RESIDUAL
17","R. RESIDUAL"," ")))),"",(IF(V104="R.INHERENTE
17","R. INHERENTE",(IF(BD104="R.RESIDUAL
17","R. RESIDUAL"," ")))))</f>
        <v xml:space="preserve"> </v>
      </c>
      <c r="BM107" s="322" t="str">
        <f>IF(ISERROR(IF(V104="R.INHERENTE
22","R. INHERENTE",(IF(BD104="R.RESIDUAL
22","R. RESIDUAL"," ")))),"",(IF(V104="R.INHERENTE
22","R. INHERENTE",(IF(BD104="R.RESIDUAL
22","R. RESIDUAL"," ")))))</f>
        <v>R. RESIDUAL</v>
      </c>
      <c r="BN107" s="392"/>
      <c r="BO107" s="1645"/>
      <c r="BP107" s="1583"/>
      <c r="BQ107" s="1583"/>
      <c r="BR107" s="1583"/>
      <c r="BS107" s="1583"/>
      <c r="BT107" s="1587"/>
      <c r="BU107" s="392"/>
      <c r="BV107" s="1643"/>
      <c r="BW107" s="1637"/>
      <c r="BX107" s="1640"/>
      <c r="BY107" s="392"/>
      <c r="BZ107" s="1569"/>
      <c r="CA107" s="1572"/>
      <c r="CB107" s="1575"/>
      <c r="CC107" s="1578"/>
      <c r="CD107" s="1617"/>
      <c r="CE107" s="1617"/>
      <c r="CF107" s="1617"/>
      <c r="CG107" s="1617"/>
      <c r="CH107" s="1617"/>
      <c r="CI107" s="1617"/>
      <c r="CJ107" s="1617"/>
      <c r="CK107" s="1617"/>
      <c r="CL107" s="1617"/>
      <c r="CM107" s="1617"/>
      <c r="CN107" s="1617"/>
      <c r="CO107" s="1617"/>
      <c r="CP107" s="1617"/>
      <c r="CQ107" s="1617"/>
      <c r="CR107" s="1617"/>
      <c r="CS107" s="1617"/>
      <c r="CT107" s="1620"/>
      <c r="CU107" s="392"/>
      <c r="CV107" s="1569"/>
      <c r="CW107" s="1572"/>
      <c r="CX107" s="1575"/>
      <c r="CY107" s="1629"/>
      <c r="CZ107" s="1609"/>
      <c r="DA107" s="1610"/>
      <c r="DB107" s="1609"/>
      <c r="DC107" s="1610"/>
      <c r="DD107" s="1614"/>
      <c r="DE107" s="1614"/>
      <c r="DF107" s="1614"/>
      <c r="DG107" s="1614"/>
      <c r="DH107" s="1614"/>
      <c r="DI107" s="1614"/>
      <c r="DJ107" s="1614"/>
      <c r="DK107" s="1614"/>
      <c r="DL107" s="1614"/>
      <c r="DM107" s="1614"/>
      <c r="DN107" s="1614"/>
      <c r="DO107" s="1614"/>
      <c r="DP107" s="1614"/>
      <c r="DQ107" s="1614"/>
      <c r="DR107" s="1614"/>
      <c r="DS107" s="1614"/>
      <c r="DT107" s="1620"/>
      <c r="DU107" s="392"/>
      <c r="DV107" s="1626"/>
      <c r="DW107" s="1623"/>
      <c r="DX107" s="1623"/>
      <c r="DY107" s="1623"/>
    </row>
    <row r="108" spans="2:129" s="368" customFormat="1" ht="48" customHeight="1" thickBot="1">
      <c r="B108" s="1649"/>
      <c r="C108" s="1481"/>
      <c r="D108" s="1484"/>
      <c r="E108" s="1487"/>
      <c r="F108" s="1484"/>
      <c r="G108" s="1549"/>
      <c r="H108" s="1552"/>
      <c r="I108" s="331"/>
      <c r="J108" s="332" t="s">
        <v>1001</v>
      </c>
      <c r="K108" s="349"/>
      <c r="L108" s="334"/>
      <c r="M108" s="1330"/>
      <c r="N108" s="1555"/>
      <c r="O108" s="1558"/>
      <c r="P108" s="392"/>
      <c r="Q108" s="1561"/>
      <c r="R108" s="1532"/>
      <c r="S108" s="1535"/>
      <c r="T108" s="1538"/>
      <c r="U108" s="1356"/>
      <c r="V108" s="1543"/>
      <c r="W108" s="274"/>
      <c r="X108" s="335"/>
      <c r="Y108" s="336"/>
      <c r="Z108" s="1546"/>
      <c r="AA108" s="1631"/>
      <c r="AB108" s="1632"/>
      <c r="AC108" s="1631"/>
      <c r="AD108" s="1632"/>
      <c r="AE108" s="1631"/>
      <c r="AF108" s="1632"/>
      <c r="AG108" s="1631"/>
      <c r="AH108" s="1632"/>
      <c r="AI108" s="1631"/>
      <c r="AJ108" s="1632"/>
      <c r="AK108" s="393">
        <f>AA108+AC108+AE108+AG108+AI108</f>
        <v>0</v>
      </c>
      <c r="AL108" s="394"/>
      <c r="AM108" s="1527"/>
      <c r="AN108" s="1605"/>
      <c r="AO108" s="1606"/>
      <c r="AP108" s="1603"/>
      <c r="AQ108" s="1604"/>
      <c r="AR108" s="1605"/>
      <c r="AS108" s="1606"/>
      <c r="AT108" s="337"/>
      <c r="AU108" s="338"/>
      <c r="AV108" s="339"/>
      <c r="AW108" s="340"/>
      <c r="AX108" s="341"/>
      <c r="AY108" s="379">
        <f>+(IF(AND($AZ122&gt;0,$AZ122&lt;=0.2),0.2,(IF(AND($AZ122&gt;0.2,$AZ122&lt;=0.4),0.4,(IF(AND($AZ122&gt;0.4,$AZ122&lt;=0.6),0.6,(IF(AND($AZ122&gt;0.6,$AZ122&lt;=0.8),0.8,(IF($AZ122&gt;0.8,1,""))))))))))</f>
        <v>0.4</v>
      </c>
      <c r="AZ108" s="1595"/>
      <c r="BA108" s="1499"/>
      <c r="BB108" s="1598"/>
      <c r="BC108" s="1499"/>
      <c r="BD108" s="1502"/>
      <c r="BE108" s="1505"/>
      <c r="BF108" s="392"/>
      <c r="BG108" s="317"/>
      <c r="BH108" s="342">
        <v>0.2</v>
      </c>
      <c r="BI108" s="343" t="str">
        <f>IF(ISERROR(IF(V104="R.INHERENTE
1","R. INHERENTE",(IF(BD104="R.RESIDUAL
1","R. RESIDUAL"," ")))),"",(IF(V104="R.INHERENTE
1","R. INHERENTE",(IF(BD104="R.RESIDUAL
1","R. RESIDUAL"," ")))))</f>
        <v xml:space="preserve"> </v>
      </c>
      <c r="BJ108" s="344" t="str">
        <f>IF(ISERROR(IF(V104="R.INHERENTE
6","R. INHERENTE",(IF(BD104="R.RESIDUAL
6","R. RESIDUAL"," ")))),"",(IF(V104="R.INHERENTE
6","R. INHERENTE",(IF(BD104="R.RESIDUAL
6","R. RESIDUAL"," ")))))</f>
        <v xml:space="preserve"> </v>
      </c>
      <c r="BK108" s="345" t="str">
        <f>IF(ISERROR(IF(V104="R.INHERENTE
11","R. INHERENTE",(IF(BD104="R.RESIDUAL
11","R. RESIDUAL"," ")))),"",(IF(V104="R.INHERENTE
11","R. INHERENTE",(IF(BD104="R.RESIDUAL
11","R. RESIDUAL"," ")))))</f>
        <v xml:space="preserve"> </v>
      </c>
      <c r="BL108" s="346" t="str">
        <f>IF(ISERROR(IF(V104="R.INHERENTE
16","R. INHERENTE",(IF(BD104="R.RESIDUAL
16","R. RESIDUAL"," ")))),"",(IF(V104="R.INHERENTE
16","R. INHERENTE",(IF(BD104="R.RESIDUAL
16","R. RESIDUAL"," ")))))</f>
        <v xml:space="preserve"> </v>
      </c>
      <c r="BM108" s="347" t="str">
        <f>IF(ISERROR(IF(V104="R.INHERENTE
21","R. INHERENTE",(IF(BD104="R.RESIDUAL
21","R. RESIDUAL"," ")))),"",(IF(V104="R.INHERENTE
21","R. INHERENTE",(IF(BD104="R.RESIDUAL
21","R. RESIDUAL"," ")))))</f>
        <v xml:space="preserve"> </v>
      </c>
      <c r="BN108" s="392"/>
      <c r="BO108" s="1646"/>
      <c r="BP108" s="1584"/>
      <c r="BQ108" s="1584"/>
      <c r="BR108" s="1584"/>
      <c r="BS108" s="1584"/>
      <c r="BT108" s="1588"/>
      <c r="BU108" s="392"/>
      <c r="BV108" s="1644"/>
      <c r="BW108" s="1638"/>
      <c r="BX108" s="1641"/>
      <c r="BY108" s="392"/>
      <c r="BZ108" s="1570"/>
      <c r="CA108" s="1573"/>
      <c r="CB108" s="1576"/>
      <c r="CC108" s="1579"/>
      <c r="CD108" s="1618"/>
      <c r="CE108" s="1618"/>
      <c r="CF108" s="1618"/>
      <c r="CG108" s="1618"/>
      <c r="CH108" s="1618"/>
      <c r="CI108" s="1618"/>
      <c r="CJ108" s="1618"/>
      <c r="CK108" s="1618"/>
      <c r="CL108" s="1618"/>
      <c r="CM108" s="1618"/>
      <c r="CN108" s="1618"/>
      <c r="CO108" s="1618"/>
      <c r="CP108" s="1618"/>
      <c r="CQ108" s="1618"/>
      <c r="CR108" s="1618"/>
      <c r="CS108" s="1618"/>
      <c r="CT108" s="1621"/>
      <c r="CU108" s="392"/>
      <c r="CV108" s="1570"/>
      <c r="CW108" s="1573"/>
      <c r="CX108" s="1576"/>
      <c r="CY108" s="1630"/>
      <c r="CZ108" s="1611"/>
      <c r="DA108" s="1612"/>
      <c r="DB108" s="1611"/>
      <c r="DC108" s="1612"/>
      <c r="DD108" s="1615"/>
      <c r="DE108" s="1615"/>
      <c r="DF108" s="1615"/>
      <c r="DG108" s="1615"/>
      <c r="DH108" s="1615"/>
      <c r="DI108" s="1615"/>
      <c r="DJ108" s="1615"/>
      <c r="DK108" s="1615"/>
      <c r="DL108" s="1615"/>
      <c r="DM108" s="1615"/>
      <c r="DN108" s="1615"/>
      <c r="DO108" s="1615"/>
      <c r="DP108" s="1615"/>
      <c r="DQ108" s="1615"/>
      <c r="DR108" s="1615"/>
      <c r="DS108" s="1615"/>
      <c r="DT108" s="1621"/>
      <c r="DU108" s="392"/>
      <c r="DV108" s="1627"/>
      <c r="DW108" s="1624"/>
      <c r="DX108" s="1624"/>
      <c r="DY108" s="1624"/>
    </row>
    <row r="109" spans="2:129" ht="12.75" customHeight="1" thickBot="1">
      <c r="W109" s="274"/>
      <c r="AY109" s="379"/>
      <c r="BI109" s="396">
        <v>0.2</v>
      </c>
      <c r="BJ109" s="397">
        <v>0.4</v>
      </c>
      <c r="BK109" s="397">
        <v>0.60000000000000009</v>
      </c>
      <c r="BL109" s="397">
        <v>0.8</v>
      </c>
      <c r="BM109" s="397">
        <v>1</v>
      </c>
    </row>
    <row r="110" spans="2:129" s="368" customFormat="1" ht="48" customHeight="1" thickBot="1">
      <c r="B110" s="1666" t="s">
        <v>1330</v>
      </c>
      <c r="C110" s="1479">
        <v>16</v>
      </c>
      <c r="D110" s="1482" t="s">
        <v>1331</v>
      </c>
      <c r="E110" s="1485" t="s">
        <v>1332</v>
      </c>
      <c r="F110" s="1482" t="s">
        <v>957</v>
      </c>
      <c r="G110" s="1547" t="s">
        <v>958</v>
      </c>
      <c r="H110" s="1550" t="s">
        <v>1333</v>
      </c>
      <c r="I110" s="291" t="s">
        <v>1334</v>
      </c>
      <c r="J110" s="292" t="s">
        <v>961</v>
      </c>
      <c r="K110" s="293" t="s">
        <v>1335</v>
      </c>
      <c r="L110" s="294" t="s">
        <v>963</v>
      </c>
      <c r="M110" s="1328" t="str">
        <f>IF(G110="","",(CONCATENATE("Posibilidad de afectación ",G110," ",H110," ",I110," ",I111," ",I112," ",I113," ",I114)))</f>
        <v xml:space="preserve">Posibilidad de afectación económica y reputacional por pagos de nómina no justificados para favorecer intereses propios o de terceros, debido a inexactitudes voluntarias en el registro y/o liquidación de novedades y falta de controles en la liquidación de nómina   </v>
      </c>
      <c r="N110" s="1553" t="s">
        <v>1006</v>
      </c>
      <c r="O110" s="1556" t="s">
        <v>1007</v>
      </c>
      <c r="P110" s="392"/>
      <c r="Q110" s="1559" t="s">
        <v>1063</v>
      </c>
      <c r="R110" s="1530">
        <f>IF(ISERROR(VLOOKUP($Q110,[3]Listas!$F$21:$G$25,2,FALSE)),"",(VLOOKUP($Q110,[3]Listas!$F$21:$G$25,2,FALSE)))</f>
        <v>0.2</v>
      </c>
      <c r="S110" s="1533" t="str">
        <f>IF(ISERROR(VLOOKUP($R110,[3]Listas!$F$4:$G$8,2,FALSE)),"",(VLOOKUP($R110,[3]Listas!$F$4:$G$8,2,FALSE)))</f>
        <v>MUY BAJA
El evento puede ocurrir solo en circuntancias excepcionales (poco comunes o anormales).</v>
      </c>
      <c r="T110" s="1536" t="s">
        <v>1336</v>
      </c>
      <c r="U110" s="1539">
        <f>IF(ISERROR(VLOOKUP($T110,[3]Listas!$F$30:$G$37,2,FALSE)),"",(VLOOKUP($T110,[3]Listas!$F$30:$G$37,2,FALSE)))</f>
        <v>0.8</v>
      </c>
      <c r="V110" s="1541" t="str">
        <f>IF(R110="","",(CONCATENATE("R.INHERENTE
",(IF(AND($R110=0.2,$U110=0.2),1,(IF(AND($R110=0.2,$U110=0.4),6,(IF(AND($R110=0.2,$U110=0.6),11,(IF(AND($R110=0.2,$U110=0.8),16,(IF(AND($R110=0.2,$U110=1),21,(IF(AND($R110=0.4,$U110=0.2),2,(IF(AND($R110=0.4,$U110=0.4),7,(IF(AND($R110=0.4,$U110=0.6),12,(IF(AND($R110=0.4,$U110=0.8),17,(IF(AND($R110=0.4,$U110=1),22,(IF(AND($R110=0.6,$U110=0.2),3,(IF(AND($R110=0.6,$U110=0.4),8,(IF(AND($R110=0.6,$U110=0.6),13,(IF(AND($R110=0.6,$U110=0.8),18,(IF(AND($R110=0.6,$U110=1),23,(IF(AND($R110=0.8,$U110=0.2),4,(IF(AND($R110=0.8,$U110=0.4),9,(IF(AND($R110=0.8,$U110=0.6),14,(IF(AND($R110=0.8,$U110=0.8),19,(IF(AND($R110=0.8,$U110=1),24,(IF(AND($R110=1,$U110=0.2),5,(IF(AND($R110=1,$U110=0.4),10,(IF(AND($R110=1,$U110=0.6),15,(IF(AND($R110=1,$U110=0.8),20,(IF(AND($R110=1,$U110=1),25,"")))))))))))))))))))))))))))))))))))))))))))))))))))))</f>
        <v>R.INHERENTE
16</v>
      </c>
      <c r="W110" s="274"/>
      <c r="X110" s="295" t="s">
        <v>1337</v>
      </c>
      <c r="Y110" s="296" t="s">
        <v>969</v>
      </c>
      <c r="Z110" s="1544" t="s">
        <v>970</v>
      </c>
      <c r="AA110" s="1523">
        <v>25</v>
      </c>
      <c r="AB110" s="1524"/>
      <c r="AC110" s="1523"/>
      <c r="AD110" s="1524"/>
      <c r="AE110" s="1523"/>
      <c r="AF110" s="1524"/>
      <c r="AG110" s="1523"/>
      <c r="AH110" s="1524"/>
      <c r="AI110" s="1523">
        <v>15</v>
      </c>
      <c r="AJ110" s="1524"/>
      <c r="AK110" s="388">
        <f>AA110+AC110+AE110+AG110+AI110</f>
        <v>40</v>
      </c>
      <c r="AL110" s="389">
        <v>0.12</v>
      </c>
      <c r="AM110" s="1525">
        <f>U110</f>
        <v>0.8</v>
      </c>
      <c r="AN110" s="1589" t="s">
        <v>936</v>
      </c>
      <c r="AO110" s="1590"/>
      <c r="AP110" s="1591" t="s">
        <v>971</v>
      </c>
      <c r="AQ110" s="1592"/>
      <c r="AR110" s="1589" t="s">
        <v>936</v>
      </c>
      <c r="AS110" s="1590"/>
      <c r="AT110" s="297" t="s">
        <v>1338</v>
      </c>
      <c r="AU110" s="298" t="s">
        <v>1339</v>
      </c>
      <c r="AV110" s="299" t="s">
        <v>1340</v>
      </c>
      <c r="AW110" s="300" t="s">
        <v>1341</v>
      </c>
      <c r="AX110" s="301" t="s">
        <v>1342</v>
      </c>
      <c r="AY110" s="379"/>
      <c r="AZ110" s="1593">
        <f>+MIN(AL110:AL114)</f>
        <v>5.8999999999999997E-2</v>
      </c>
      <c r="BA110" s="1497" t="str">
        <f>+(IF($AY102=0.2,"MUY BAJA",(IF($AY102=0.4,"BAJA",(IF($AY102=0.6,"MEDIA",(IF($AY102=0.8,"ALTA",(IF($AY102=1,"MUY ALTA",""))))))))))</f>
        <v>MUY BAJA</v>
      </c>
      <c r="BB110" s="1596">
        <f>+MIN(AM110:AM114)</f>
        <v>0.8</v>
      </c>
      <c r="BC110" s="1497" t="str">
        <f>+(IF($BF110=0.2,"MUY BAJA",(IF($BF110=0.4,"BAJA",(IF($BF110=0.6,"MEDIA",(IF($BF110=0.8,"ALTA",(IF($BF110=1,"MUY ALTA",""))))))))))</f>
        <v>ALTA</v>
      </c>
      <c r="BD110" s="1500" t="str">
        <f>IF($AY102="","",(CONCATENATE("R.RESIDUAL
",(IF(AND($AY102=0.2,$BF110=0.2),1,(IF(AND($AY102=0.2,$BF110=0.4),6,(IF(AND($AY102=0.2,$BF110=0.6),11,(IF(AND($AY102=0.2,$BF110=0.8),16,(IF(AND($AY102=0.2,$BF110=1),21,(IF(AND($AY102=0.4,$BF110=0.2),2,(IF(AND($AY102=0.4,$BF110=0.4),7,(IF(AND($AY102=0.4,$BF110=0.6),12,(IF(AND($AY102=0.4,$BF110=0.8),17,(IF(AND($AY102=0.4,$BF110=1),22,(IF(AND($AY102=0.6,$BF110=0.2),3,(IF(AND($AY102=0.6,$BF110=0.4),8,(IF(AND($AY102=0.6,$BF110=0.6),13,(IF(AND($AY102=0.6,$BF110=0.8),18,(IF(AND($AY102=0.6,$BF110=1),23,(IF(AND($AY102=0.8,$BF110=0.2),4,(IF(AND($AY102=0.8,$BF110=0.4),9,(IF(AND($AY102=0.8,$BF110=0.6),14,(IF(AND($AY102=0.8,$BF110=0.8),19,(IF(AND($AY102=0.8,$BF110=1),24,(IF(AND($AY102=1,$BF110=0.2),5,(IF(AND($AY102=1,$BF110=0.4),10,(IF(AND($AY102=1,$BF110=0.6),15,(IF(AND($AY102=1,$BF110=0.8),20,(IF(AND($AY102=1,$BF110=1),25,"")))))))))))))))))))))))))))))))))))))))))))))))))))))</f>
        <v>R.RESIDUAL
16</v>
      </c>
      <c r="BE110" s="1503" t="s">
        <v>977</v>
      </c>
      <c r="BF110" s="379">
        <f>+(IF(AND($BB110&gt;0,$BB110&lt;=0.2),0.2,(IF(AND($BB110&gt;0.2,$BB110&lt;=0.4),0.4,(IF(AND($BB110&gt;0.4,$BB110&lt;=0.6),0.6,(IF(AND($BB110&gt;0.6,$BB110&lt;=0.8),0.8,(IF($BB110&gt;0.8,1,""))))))))))</f>
        <v>0.8</v>
      </c>
      <c r="BG110" s="275">
        <f>+VLOOKUP($BD110,[3]Listas!$G$114:$H$138,2,FALSE)</f>
        <v>16</v>
      </c>
      <c r="BH110" s="302">
        <v>1</v>
      </c>
      <c r="BI110" s="303" t="str">
        <f>IF(ISERROR(IF(V110="R.INHERENTE
5","R. INHERENTE",(IF(BD110="R.RESIDUAL
5","R. RESIDUAL"," ")))),"",(IF(V110="R.INHERENTE
5","R. INHERENTE",(IF(BD110="R.RESIDUAL
5","R. RESIDUAL"," ")))))</f>
        <v xml:space="preserve"> </v>
      </c>
      <c r="BJ110" s="304" t="str">
        <f>IF(ISERROR(IF(V110="R.INHERENTE
10","R. INHERENTE",(IF(BD110="R.RESIDUAL
10","R. RESIDUAL"," ")))),"",(IF(V110="R.INHERENTE
10","R. INHERENTE",(IF(BD110="R.RESIDUAL
10","R. RESIDUAL"," ")))))</f>
        <v xml:space="preserve"> </v>
      </c>
      <c r="BK110" s="305" t="str">
        <f>IF(ISERROR(IF(V110="R.INHERENTE
15","R. INHERENTE",(IF(BD110="R.RESIDUAL
15","R. RESIDUAL"," ")))),"",(IF(V110="R.INHERENTE
15","R. INHERENTE",(IF(BD110="R.RESIDUAL
15","R. RESIDUAL"," ")))))</f>
        <v xml:space="preserve"> </v>
      </c>
      <c r="BL110" s="305" t="str">
        <f>IF(ISERROR(IF(V110="R.INHERENTE
20","R. INHERENTE",(IF(BD110="R.RESIDUAL
20","R. RESIDUAL"," ")))),"",(IF(V110="R.INHERENTE
20","R. INHERENTE",(IF(BD110="R.RESIDUAL
20","R. RESIDUAL"," ")))))</f>
        <v xml:space="preserve"> </v>
      </c>
      <c r="BM110" s="306" t="str">
        <f>IF(ISERROR(IF(V110="R.INHERENTE
25","R. INHERENTE",(IF(BD110="R.RESIDUAL
25","R. RESIDUAL"," ")))),"",(IF(V110="R.INHERENTE
25","R. INHERENTE",(IF(BD110="R.RESIDUAL
25","R. RESIDUAL"," ")))))</f>
        <v xml:space="preserve"> </v>
      </c>
      <c r="BN110" s="392"/>
      <c r="BO110" s="1506" t="s">
        <v>1343</v>
      </c>
      <c r="BP110" s="1562" t="s">
        <v>1344</v>
      </c>
      <c r="BQ110" s="1582" t="s">
        <v>1345</v>
      </c>
      <c r="BR110" s="1582">
        <v>45291</v>
      </c>
      <c r="BS110" s="1562" t="s">
        <v>1346</v>
      </c>
      <c r="BT110" s="1586" t="s">
        <v>981</v>
      </c>
      <c r="BU110" s="392"/>
      <c r="BV110" s="1642" t="s">
        <v>1347</v>
      </c>
      <c r="BW110" s="1636" t="s">
        <v>1348</v>
      </c>
      <c r="BX110" s="1639" t="s">
        <v>1349</v>
      </c>
      <c r="BY110" s="392"/>
      <c r="BZ110" s="1568" t="s">
        <v>984</v>
      </c>
      <c r="CA110" s="1571"/>
      <c r="CB110" s="1574"/>
      <c r="CC110" s="1577"/>
      <c r="CD110" s="1616" t="s">
        <v>936</v>
      </c>
      <c r="CE110" s="1616"/>
      <c r="CF110" s="1616"/>
      <c r="CG110" s="1616"/>
      <c r="CH110" s="1616" t="s">
        <v>936</v>
      </c>
      <c r="CI110" s="1616"/>
      <c r="CJ110" s="1616"/>
      <c r="CK110" s="1616"/>
      <c r="CL110" s="1616" t="s">
        <v>937</v>
      </c>
      <c r="CM110" s="1616"/>
      <c r="CN110" s="1616"/>
      <c r="CO110" s="1616"/>
      <c r="CP110" s="1616" t="s">
        <v>936</v>
      </c>
      <c r="CQ110" s="1616"/>
      <c r="CR110" s="1616"/>
      <c r="CS110" s="1616"/>
      <c r="CT110" s="1619" t="s">
        <v>985</v>
      </c>
      <c r="CU110" s="392"/>
      <c r="CV110" s="1568" t="s">
        <v>984</v>
      </c>
      <c r="CW110" s="1571"/>
      <c r="CX110" s="1574"/>
      <c r="CY110" s="1628"/>
      <c r="CZ110" s="1607" t="s">
        <v>937</v>
      </c>
      <c r="DA110" s="1608"/>
      <c r="DB110" s="1607"/>
      <c r="DC110" s="1608"/>
      <c r="DD110" s="1613" t="s">
        <v>936</v>
      </c>
      <c r="DE110" s="1613"/>
      <c r="DF110" s="1613"/>
      <c r="DG110" s="1613"/>
      <c r="DH110" s="1613" t="s">
        <v>936</v>
      </c>
      <c r="DI110" s="1613"/>
      <c r="DJ110" s="1613"/>
      <c r="DK110" s="1613"/>
      <c r="DL110" s="1613" t="s">
        <v>937</v>
      </c>
      <c r="DM110" s="1613"/>
      <c r="DN110" s="1613"/>
      <c r="DO110" s="1613"/>
      <c r="DP110" s="1613" t="s">
        <v>936</v>
      </c>
      <c r="DQ110" s="1613"/>
      <c r="DR110" s="1613"/>
      <c r="DS110" s="1613"/>
      <c r="DT110" s="1619" t="s">
        <v>986</v>
      </c>
      <c r="DU110" s="392"/>
      <c r="DV110" s="1625">
        <v>45397</v>
      </c>
      <c r="DW110" s="1622" t="s">
        <v>1622</v>
      </c>
      <c r="DX110" s="1622" t="s">
        <v>1623</v>
      </c>
      <c r="DY110" s="1622" t="s">
        <v>1624</v>
      </c>
    </row>
    <row r="111" spans="2:129" s="368" customFormat="1" ht="48" customHeight="1" thickBot="1">
      <c r="B111" s="1667"/>
      <c r="C111" s="1480"/>
      <c r="D111" s="1483"/>
      <c r="E111" s="1486"/>
      <c r="F111" s="1483"/>
      <c r="G111" s="1548"/>
      <c r="H111" s="1551"/>
      <c r="I111" s="307" t="s">
        <v>1350</v>
      </c>
      <c r="J111" s="308" t="s">
        <v>988</v>
      </c>
      <c r="K111" s="309" t="s">
        <v>1351</v>
      </c>
      <c r="L111" s="310" t="s">
        <v>996</v>
      </c>
      <c r="M111" s="1329"/>
      <c r="N111" s="1554"/>
      <c r="O111" s="1557"/>
      <c r="P111" s="392"/>
      <c r="Q111" s="1560"/>
      <c r="R111" s="1531"/>
      <c r="S111" s="1534"/>
      <c r="T111" s="1537"/>
      <c r="U111" s="1540"/>
      <c r="V111" s="1542"/>
      <c r="W111" s="274"/>
      <c r="X111" s="295" t="s">
        <v>1352</v>
      </c>
      <c r="Y111" s="312" t="s">
        <v>969</v>
      </c>
      <c r="Z111" s="1545"/>
      <c r="AA111" s="1528"/>
      <c r="AB111" s="1529"/>
      <c r="AC111" s="1528">
        <v>15</v>
      </c>
      <c r="AD111" s="1529"/>
      <c r="AE111" s="1528"/>
      <c r="AF111" s="1529"/>
      <c r="AG111" s="1528"/>
      <c r="AH111" s="1529"/>
      <c r="AI111" s="1528">
        <v>15</v>
      </c>
      <c r="AJ111" s="1529"/>
      <c r="AK111" s="390">
        <f>AA111+AC111+AE111+AG111+AI111</f>
        <v>30</v>
      </c>
      <c r="AL111" s="391">
        <v>8.4000000000000005E-2</v>
      </c>
      <c r="AM111" s="1526"/>
      <c r="AN111" s="1601" t="s">
        <v>937</v>
      </c>
      <c r="AO111" s="1602"/>
      <c r="AP111" s="1599" t="s">
        <v>1250</v>
      </c>
      <c r="AQ111" s="1600"/>
      <c r="AR111" s="1601" t="s">
        <v>936</v>
      </c>
      <c r="AS111" s="1602"/>
      <c r="AT111" s="256" t="s">
        <v>1353</v>
      </c>
      <c r="AU111" s="313" t="s">
        <v>1339</v>
      </c>
      <c r="AV111" s="314" t="s">
        <v>1354</v>
      </c>
      <c r="AW111" s="315" t="s">
        <v>1341</v>
      </c>
      <c r="AX111" s="316" t="s">
        <v>1342</v>
      </c>
      <c r="AY111" s="379"/>
      <c r="AZ111" s="1594"/>
      <c r="BA111" s="1498"/>
      <c r="BB111" s="1597"/>
      <c r="BC111" s="1498"/>
      <c r="BD111" s="1501"/>
      <c r="BE111" s="1504"/>
      <c r="BF111" s="392"/>
      <c r="BG111" s="317"/>
      <c r="BH111" s="302">
        <v>0.8</v>
      </c>
      <c r="BI111" s="318" t="str">
        <f>IF(ISERROR(IF(V110="R.INHERENTE
4","R. INHERENTE",(IF(BD110="R.RESIDUAL
4","R. RESIDUAL"," ")))),"",(IF(V110="R.INHERENTE
4","R. INHERENTE",(IF(BD110="R.RESIDUAL
4","R. RESIDUAL"," ")))))</f>
        <v xml:space="preserve"> </v>
      </c>
      <c r="BJ111" s="319" t="str">
        <f>IF(ISERROR(IF(V110="R.INHERENTE
9","R. INHERENTE",(IF(BD110="R.RESIDUAL
9","R. RESIDUAL"," ")))),"",(IF(V110="R.INHERENTE
9","R. INHERENTE",(IF(BD110="R.RESIDUAL
9","R. RESIDUAL"," ")))))</f>
        <v xml:space="preserve"> </v>
      </c>
      <c r="BK111" s="320" t="str">
        <f>IF(ISERROR(IF(V110="R.INHERENTE
14","R. INHERENTE",(IF(BD110="R.RESIDUAL
14","R. RESIDUAL"," ")))),"",(IF(V110="R.INHERENTE
14","R. INHERENTE",(IF(BD110="R.RESIDUAL
14","R. RESIDUAL"," ")))))</f>
        <v xml:space="preserve"> </v>
      </c>
      <c r="BL111" s="321" t="str">
        <f>IF(ISERROR(IF(V110="R.INHERENTE
19","R. INHERENTE",(IF(BD110="R.RESIDUAL
19","R. RESIDUAL"," ")))),"",(IF(V110="R.INHERENTE
19","R. INHERENTE",(IF(BD110="R.RESIDUAL
19","R. RESIDUAL"," ")))))</f>
        <v xml:space="preserve"> </v>
      </c>
      <c r="BM111" s="322" t="str">
        <f>IF(ISERROR(IF(V110="R.INHERENTE
24","R. INHERENTE",(IF(BD110="R.RESIDUAL
24","R. RESIDUAL"," ")))),"",(IF(V110="R.INHERENTE
24","R. INHERENTE",(IF(BD110="R.RESIDUAL
24","R. RESIDUAL"," ")))))</f>
        <v xml:space="preserve"> </v>
      </c>
      <c r="BN111" s="392"/>
      <c r="BO111" s="1645"/>
      <c r="BP111" s="1583"/>
      <c r="BQ111" s="1583"/>
      <c r="BR111" s="1583"/>
      <c r="BS111" s="1583"/>
      <c r="BT111" s="1587"/>
      <c r="BU111" s="392"/>
      <c r="BV111" s="1643"/>
      <c r="BW111" s="1637"/>
      <c r="BX111" s="1640"/>
      <c r="BY111" s="392"/>
      <c r="BZ111" s="1569"/>
      <c r="CA111" s="1572"/>
      <c r="CB111" s="1575"/>
      <c r="CC111" s="1578"/>
      <c r="CD111" s="1617"/>
      <c r="CE111" s="1617"/>
      <c r="CF111" s="1617"/>
      <c r="CG111" s="1617"/>
      <c r="CH111" s="1617"/>
      <c r="CI111" s="1617"/>
      <c r="CJ111" s="1617"/>
      <c r="CK111" s="1617"/>
      <c r="CL111" s="1617"/>
      <c r="CM111" s="1617"/>
      <c r="CN111" s="1617"/>
      <c r="CO111" s="1617"/>
      <c r="CP111" s="1617"/>
      <c r="CQ111" s="1617"/>
      <c r="CR111" s="1617"/>
      <c r="CS111" s="1617"/>
      <c r="CT111" s="1620"/>
      <c r="CU111" s="392"/>
      <c r="CV111" s="1569"/>
      <c r="CW111" s="1572"/>
      <c r="CX111" s="1575"/>
      <c r="CY111" s="1629"/>
      <c r="CZ111" s="1609"/>
      <c r="DA111" s="1610"/>
      <c r="DB111" s="1609"/>
      <c r="DC111" s="1610"/>
      <c r="DD111" s="1614"/>
      <c r="DE111" s="1614"/>
      <c r="DF111" s="1614"/>
      <c r="DG111" s="1614"/>
      <c r="DH111" s="1614"/>
      <c r="DI111" s="1614"/>
      <c r="DJ111" s="1614"/>
      <c r="DK111" s="1614"/>
      <c r="DL111" s="1614"/>
      <c r="DM111" s="1614"/>
      <c r="DN111" s="1614"/>
      <c r="DO111" s="1614"/>
      <c r="DP111" s="1614"/>
      <c r="DQ111" s="1614"/>
      <c r="DR111" s="1614"/>
      <c r="DS111" s="1614"/>
      <c r="DT111" s="1620"/>
      <c r="DU111" s="392"/>
      <c r="DV111" s="1626"/>
      <c r="DW111" s="1623"/>
      <c r="DX111" s="1623"/>
      <c r="DY111" s="1623"/>
    </row>
    <row r="112" spans="2:129" s="368" customFormat="1" ht="48" customHeight="1">
      <c r="B112" s="1667"/>
      <c r="C112" s="1480"/>
      <c r="D112" s="1483"/>
      <c r="E112" s="1486"/>
      <c r="F112" s="1483"/>
      <c r="G112" s="1548"/>
      <c r="H112" s="1551"/>
      <c r="I112" s="363"/>
      <c r="J112" s="308" t="s">
        <v>994</v>
      </c>
      <c r="K112" s="348"/>
      <c r="L112" s="310"/>
      <c r="M112" s="1329"/>
      <c r="N112" s="1554"/>
      <c r="O112" s="1557"/>
      <c r="P112" s="392"/>
      <c r="Q112" s="1560"/>
      <c r="R112" s="1531"/>
      <c r="S112" s="1534"/>
      <c r="T112" s="1537"/>
      <c r="U112" s="1540"/>
      <c r="V112" s="1542"/>
      <c r="W112" s="274"/>
      <c r="X112" s="295" t="s">
        <v>1355</v>
      </c>
      <c r="Y112" s="312" t="s">
        <v>969</v>
      </c>
      <c r="Z112" s="1545"/>
      <c r="AA112" s="1528"/>
      <c r="AB112" s="1529"/>
      <c r="AC112" s="1528">
        <v>15</v>
      </c>
      <c r="AD112" s="1529"/>
      <c r="AE112" s="1528"/>
      <c r="AF112" s="1529"/>
      <c r="AG112" s="1528"/>
      <c r="AH112" s="1529"/>
      <c r="AI112" s="1528">
        <v>15</v>
      </c>
      <c r="AJ112" s="1529"/>
      <c r="AK112" s="390">
        <f>AA112+AC112+AE112+AG112+AI112</f>
        <v>30</v>
      </c>
      <c r="AL112" s="391">
        <v>5.8999999999999997E-2</v>
      </c>
      <c r="AM112" s="1526"/>
      <c r="AN112" s="1601" t="s">
        <v>937</v>
      </c>
      <c r="AO112" s="1602"/>
      <c r="AP112" s="1599" t="s">
        <v>1250</v>
      </c>
      <c r="AQ112" s="1600"/>
      <c r="AR112" s="1601" t="s">
        <v>936</v>
      </c>
      <c r="AS112" s="1602"/>
      <c r="AT112" s="256" t="s">
        <v>1356</v>
      </c>
      <c r="AU112" s="313" t="s">
        <v>1339</v>
      </c>
      <c r="AV112" s="314" t="s">
        <v>1357</v>
      </c>
      <c r="AW112" s="315" t="s">
        <v>1341</v>
      </c>
      <c r="AX112" s="316" t="s">
        <v>1342</v>
      </c>
      <c r="AY112" s="379"/>
      <c r="AZ112" s="1594"/>
      <c r="BA112" s="1498"/>
      <c r="BB112" s="1597"/>
      <c r="BC112" s="1498"/>
      <c r="BD112" s="1501"/>
      <c r="BE112" s="1504"/>
      <c r="BF112" s="392"/>
      <c r="BG112" s="317"/>
      <c r="BH112" s="302">
        <v>0.60000000000000009</v>
      </c>
      <c r="BI112" s="318" t="str">
        <f>IF(ISERROR(IF(V110="R.INHERENTE
3","R. INHERENTE",(IF(BD110="R.RESIDUAL
3","R. RESIDUAL"," ")))),"",(IF(V110="R.INHERENTE
3","R. INHERENTE",(IF(BD110="R.RESIDUAL
3","R. RESIDUAL"," ")))))</f>
        <v xml:space="preserve"> </v>
      </c>
      <c r="BJ112" s="319" t="str">
        <f>IF(ISERROR(IF(V110="R.INHERENTE
8","R. INHERENTE",(IF(BD110="R.RESIDUAL
8","R. RESIDUAL"," ")))),"",(IF(V110="R.INHERENTE
8","R. INHERENTE",(IF(BD110="R.RESIDUAL
8","R. RESIDUAL"," ")))))</f>
        <v xml:space="preserve"> </v>
      </c>
      <c r="BK112" s="320" t="str">
        <f>IF(ISERROR(IF(V110="R.INHERENTE
13","R. INHERENTE",(IF(BD110="R.RESIDUAL
13","R. RESIDUAL"," ")))),"",(IF(V110="R.INHERENTE
13","R. INHERENTE",(IF(BD110="R.RESIDUAL
13","R. RESIDUAL"," ")))))</f>
        <v xml:space="preserve"> </v>
      </c>
      <c r="BL112" s="321" t="str">
        <f>IF(ISERROR(IF(V110="R.INHERENTE
18","R. INHERENTE",(IF(BD110="R.RESIDUAL
18","R. RESIDUAL"," ")))),"",(IF(V110="R.INHERENTE
18","R. INHERENTE",(IF(BD110="R.RESIDUAL
18","R. RESIDUAL"," ")))))</f>
        <v xml:space="preserve"> </v>
      </c>
      <c r="BM112" s="322" t="str">
        <f>IF(ISERROR(IF(V110="R.INHERENTE
23","R. INHERENTE",(IF(BD110="R.RESIDUAL
23","R. RESIDUAL"," ")))),"",(IF(V110="R.INHERENTE
23","R. INHERENTE",(IF(BD110="R.RESIDUAL
23","R. RESIDUAL"," ")))))</f>
        <v xml:space="preserve"> </v>
      </c>
      <c r="BN112" s="392"/>
      <c r="BO112" s="1645"/>
      <c r="BP112" s="1583"/>
      <c r="BQ112" s="1583"/>
      <c r="BR112" s="1583"/>
      <c r="BS112" s="1583"/>
      <c r="BT112" s="1587"/>
      <c r="BU112" s="392"/>
      <c r="BV112" s="1643"/>
      <c r="BW112" s="1637"/>
      <c r="BX112" s="1640"/>
      <c r="BY112" s="392"/>
      <c r="BZ112" s="1569"/>
      <c r="CA112" s="1572"/>
      <c r="CB112" s="1575"/>
      <c r="CC112" s="1578"/>
      <c r="CD112" s="1617"/>
      <c r="CE112" s="1617"/>
      <c r="CF112" s="1617"/>
      <c r="CG112" s="1617"/>
      <c r="CH112" s="1617"/>
      <c r="CI112" s="1617"/>
      <c r="CJ112" s="1617"/>
      <c r="CK112" s="1617"/>
      <c r="CL112" s="1617"/>
      <c r="CM112" s="1617"/>
      <c r="CN112" s="1617"/>
      <c r="CO112" s="1617"/>
      <c r="CP112" s="1617"/>
      <c r="CQ112" s="1617"/>
      <c r="CR112" s="1617"/>
      <c r="CS112" s="1617"/>
      <c r="CT112" s="1620"/>
      <c r="CU112" s="392"/>
      <c r="CV112" s="1569"/>
      <c r="CW112" s="1572"/>
      <c r="CX112" s="1575"/>
      <c r="CY112" s="1629"/>
      <c r="CZ112" s="1609"/>
      <c r="DA112" s="1610"/>
      <c r="DB112" s="1609"/>
      <c r="DC112" s="1610"/>
      <c r="DD112" s="1614"/>
      <c r="DE112" s="1614"/>
      <c r="DF112" s="1614"/>
      <c r="DG112" s="1614"/>
      <c r="DH112" s="1614"/>
      <c r="DI112" s="1614"/>
      <c r="DJ112" s="1614"/>
      <c r="DK112" s="1614"/>
      <c r="DL112" s="1614"/>
      <c r="DM112" s="1614"/>
      <c r="DN112" s="1614"/>
      <c r="DO112" s="1614"/>
      <c r="DP112" s="1614"/>
      <c r="DQ112" s="1614"/>
      <c r="DR112" s="1614"/>
      <c r="DS112" s="1614"/>
      <c r="DT112" s="1620"/>
      <c r="DU112" s="392"/>
      <c r="DV112" s="1626"/>
      <c r="DW112" s="1623"/>
      <c r="DX112" s="1623"/>
      <c r="DY112" s="1623"/>
    </row>
    <row r="113" spans="2:129" s="368" customFormat="1" ht="48" customHeight="1">
      <c r="B113" s="1667"/>
      <c r="C113" s="1480"/>
      <c r="D113" s="1483"/>
      <c r="E113" s="1486"/>
      <c r="F113" s="1483"/>
      <c r="G113" s="1548"/>
      <c r="H113" s="1551"/>
      <c r="I113" s="363"/>
      <c r="J113" s="308" t="s">
        <v>1000</v>
      </c>
      <c r="K113" s="348"/>
      <c r="L113" s="310"/>
      <c r="M113" s="1329"/>
      <c r="N113" s="1554"/>
      <c r="O113" s="1557"/>
      <c r="P113" s="392"/>
      <c r="Q113" s="1560"/>
      <c r="R113" s="1531"/>
      <c r="S113" s="1534"/>
      <c r="T113" s="1537"/>
      <c r="U113" s="1540"/>
      <c r="V113" s="1542"/>
      <c r="W113" s="274"/>
      <c r="X113" s="324"/>
      <c r="Y113" s="312"/>
      <c r="Z113" s="1545"/>
      <c r="AA113" s="1528"/>
      <c r="AB113" s="1529"/>
      <c r="AC113" s="1528"/>
      <c r="AD113" s="1529"/>
      <c r="AE113" s="1528"/>
      <c r="AF113" s="1529"/>
      <c r="AG113" s="1528"/>
      <c r="AH113" s="1529"/>
      <c r="AI113" s="1528"/>
      <c r="AJ113" s="1529"/>
      <c r="AK113" s="390">
        <f>AA113+AC113+AE113+AG113+AI113</f>
        <v>0</v>
      </c>
      <c r="AL113" s="391"/>
      <c r="AM113" s="1526"/>
      <c r="AN113" s="1601"/>
      <c r="AO113" s="1602"/>
      <c r="AP113" s="1599"/>
      <c r="AQ113" s="1600"/>
      <c r="AR113" s="1601"/>
      <c r="AS113" s="1602"/>
      <c r="AT113" s="325"/>
      <c r="AU113" s="326"/>
      <c r="AV113" s="327"/>
      <c r="AW113" s="328"/>
      <c r="AX113" s="329"/>
      <c r="AY113" s="379"/>
      <c r="AZ113" s="1594"/>
      <c r="BA113" s="1498"/>
      <c r="BB113" s="1597"/>
      <c r="BC113" s="1498"/>
      <c r="BD113" s="1501"/>
      <c r="BE113" s="1504"/>
      <c r="BF113" s="392"/>
      <c r="BG113" s="317"/>
      <c r="BH113" s="302">
        <v>0.4</v>
      </c>
      <c r="BI113" s="318" t="str">
        <f>IF(ISERROR(IF(V110="R.INHERENTE
2","R. INHERENTE",(IF(BD110="R.RESIDUAL
2","R. RESIDUAL"," ")))),"",(IF(V110="R.INHERENTE
2","R. INHERENTE",(IF(BD110="R.RESIDUAL
2","R. RESIDUAL"," ")))))</f>
        <v xml:space="preserve"> </v>
      </c>
      <c r="BJ113" s="319" t="str">
        <f>IF(ISERROR(IF(V110="R.INHERENTE
7","R. INHERENTE",(IF(BD110="R.RESIDUAL
7","R. RESIDUAL"," ")))),"",(IF(V110="R.INHERENTE
7","R. INHERENTE",(IF(BD110="R.RESIDUAL
7","R. RESIDUAL"," ")))))</f>
        <v xml:space="preserve"> </v>
      </c>
      <c r="BK113" s="330" t="str">
        <f>IF(ISERROR(IF(V110="R.INHERENTE
12","R. INHERENTE",(IF(BD110="R.RESIDUAL
12","R. RESIDUAL"," ")))),"",(IF(V110="R.INHERENTE
12","R. INHERENTE",(IF(BD110="R.RESIDUAL
12","R. RESIDUAL"," ")))))</f>
        <v xml:space="preserve"> </v>
      </c>
      <c r="BL113" s="320" t="str">
        <f>IF(ISERROR(IF(V110="R.INHERENTE
17","R. INHERENTE",(IF(BD110="R.RESIDUAL
17","R. RESIDUAL"," ")))),"",(IF(V110="R.INHERENTE
17","R. INHERENTE",(IF(BD110="R.RESIDUAL
17","R. RESIDUAL"," ")))))</f>
        <v xml:space="preserve"> </v>
      </c>
      <c r="BM113" s="322" t="str">
        <f>IF(ISERROR(IF(V110="R.INHERENTE
22","R. INHERENTE",(IF(BD110="R.RESIDUAL
22","R. RESIDUAL"," ")))),"",(IF(V110="R.INHERENTE
22","R. INHERENTE",(IF(BD110="R.RESIDUAL
22","R. RESIDUAL"," ")))))</f>
        <v xml:space="preserve"> </v>
      </c>
      <c r="BN113" s="392"/>
      <c r="BO113" s="1645"/>
      <c r="BP113" s="1583"/>
      <c r="BQ113" s="1583"/>
      <c r="BR113" s="1583"/>
      <c r="BS113" s="1583"/>
      <c r="BT113" s="1587"/>
      <c r="BU113" s="392"/>
      <c r="BV113" s="1643"/>
      <c r="BW113" s="1637"/>
      <c r="BX113" s="1640"/>
      <c r="BY113" s="392"/>
      <c r="BZ113" s="1569"/>
      <c r="CA113" s="1572"/>
      <c r="CB113" s="1575"/>
      <c r="CC113" s="1578"/>
      <c r="CD113" s="1617"/>
      <c r="CE113" s="1617"/>
      <c r="CF113" s="1617"/>
      <c r="CG113" s="1617"/>
      <c r="CH113" s="1617"/>
      <c r="CI113" s="1617"/>
      <c r="CJ113" s="1617"/>
      <c r="CK113" s="1617"/>
      <c r="CL113" s="1617"/>
      <c r="CM113" s="1617"/>
      <c r="CN113" s="1617"/>
      <c r="CO113" s="1617"/>
      <c r="CP113" s="1617"/>
      <c r="CQ113" s="1617"/>
      <c r="CR113" s="1617"/>
      <c r="CS113" s="1617"/>
      <c r="CT113" s="1620"/>
      <c r="CU113" s="392"/>
      <c r="CV113" s="1569"/>
      <c r="CW113" s="1572"/>
      <c r="CX113" s="1575"/>
      <c r="CY113" s="1629"/>
      <c r="CZ113" s="1609"/>
      <c r="DA113" s="1610"/>
      <c r="DB113" s="1609"/>
      <c r="DC113" s="1610"/>
      <c r="DD113" s="1614"/>
      <c r="DE113" s="1614"/>
      <c r="DF113" s="1614"/>
      <c r="DG113" s="1614"/>
      <c r="DH113" s="1614"/>
      <c r="DI113" s="1614"/>
      <c r="DJ113" s="1614"/>
      <c r="DK113" s="1614"/>
      <c r="DL113" s="1614"/>
      <c r="DM113" s="1614"/>
      <c r="DN113" s="1614"/>
      <c r="DO113" s="1614"/>
      <c r="DP113" s="1614"/>
      <c r="DQ113" s="1614"/>
      <c r="DR113" s="1614"/>
      <c r="DS113" s="1614"/>
      <c r="DT113" s="1620"/>
      <c r="DU113" s="392"/>
      <c r="DV113" s="1626"/>
      <c r="DW113" s="1623"/>
      <c r="DX113" s="1623"/>
      <c r="DY113" s="1623"/>
    </row>
    <row r="114" spans="2:129" s="368" customFormat="1" ht="48" customHeight="1" thickBot="1">
      <c r="B114" s="1668"/>
      <c r="C114" s="1481"/>
      <c r="D114" s="1484"/>
      <c r="E114" s="1487"/>
      <c r="F114" s="1484"/>
      <c r="G114" s="1549"/>
      <c r="H114" s="1552"/>
      <c r="I114" s="363"/>
      <c r="J114" s="332" t="s">
        <v>1001</v>
      </c>
      <c r="K114" s="349"/>
      <c r="L114" s="334"/>
      <c r="M114" s="1330"/>
      <c r="N114" s="1555"/>
      <c r="O114" s="1558"/>
      <c r="P114" s="392"/>
      <c r="Q114" s="1561"/>
      <c r="R114" s="1532"/>
      <c r="S114" s="1535"/>
      <c r="T114" s="1538"/>
      <c r="U114" s="1356"/>
      <c r="V114" s="1543"/>
      <c r="W114" s="274"/>
      <c r="X114" s="335"/>
      <c r="Y114" s="336"/>
      <c r="Z114" s="1546"/>
      <c r="AA114" s="1631"/>
      <c r="AB114" s="1632"/>
      <c r="AC114" s="1631"/>
      <c r="AD114" s="1632"/>
      <c r="AE114" s="1631"/>
      <c r="AF114" s="1632"/>
      <c r="AG114" s="1631"/>
      <c r="AH114" s="1632"/>
      <c r="AI114" s="1631"/>
      <c r="AJ114" s="1632"/>
      <c r="AK114" s="393">
        <f>AA114+AC114+AE114+AG114+AI114</f>
        <v>0</v>
      </c>
      <c r="AL114" s="394"/>
      <c r="AM114" s="1527"/>
      <c r="AN114" s="1605"/>
      <c r="AO114" s="1606"/>
      <c r="AP114" s="1603"/>
      <c r="AQ114" s="1604"/>
      <c r="AR114" s="1605"/>
      <c r="AS114" s="1606"/>
      <c r="AT114" s="337"/>
      <c r="AU114" s="338"/>
      <c r="AV114" s="339"/>
      <c r="AW114" s="340"/>
      <c r="AX114" s="341"/>
      <c r="AY114" s="379">
        <f>+(IF(AND($AZ128&gt;0,$AZ128&lt;=0.2),0.2,(IF(AND($AZ128&gt;0.2,$AZ128&lt;=0.4),0.4,(IF(AND($AZ128&gt;0.4,$AZ128&lt;=0.6),0.6,(IF(AND($AZ128&gt;0.6,$AZ128&lt;=0.8),0.8,(IF($AZ128&gt;0.8,1,""))))))))))</f>
        <v>0.4</v>
      </c>
      <c r="AZ114" s="1595"/>
      <c r="BA114" s="1499"/>
      <c r="BB114" s="1598"/>
      <c r="BC114" s="1499"/>
      <c r="BD114" s="1502"/>
      <c r="BE114" s="1505"/>
      <c r="BF114" s="392"/>
      <c r="BG114" s="317"/>
      <c r="BH114" s="342">
        <v>0.2</v>
      </c>
      <c r="BI114" s="343" t="str">
        <f>IF(ISERROR(IF(V110="R.INHERENTE
1","R. INHERENTE",(IF(BD110="R.RESIDUAL
1","R. RESIDUAL"," ")))),"",(IF(V110="R.INHERENTE
1","R. INHERENTE",(IF(BD110="R.RESIDUAL
1","R. RESIDUAL"," ")))))</f>
        <v xml:space="preserve"> </v>
      </c>
      <c r="BJ114" s="344" t="str">
        <f>IF(ISERROR(IF(V110="R.INHERENTE
6","R. INHERENTE",(IF(BD110="R.RESIDUAL
6","R. RESIDUAL"," ")))),"",(IF(V110="R.INHERENTE
6","R. INHERENTE",(IF(BD110="R.RESIDUAL
6","R. RESIDUAL"," ")))))</f>
        <v xml:space="preserve"> </v>
      </c>
      <c r="BK114" s="345" t="str">
        <f>IF(ISERROR(IF(V110="R.INHERENTE
11","R. INHERENTE",(IF(BD110="R.RESIDUAL
11","R. RESIDUAL"," ")))),"",(IF(V110="R.INHERENTE
11","R. INHERENTE",(IF(BD110="R.RESIDUAL
11","R. RESIDUAL"," ")))))</f>
        <v xml:space="preserve"> </v>
      </c>
      <c r="BL114" s="346" t="str">
        <f>IF(ISERROR(IF(V110="R.INHERENTE
16","R. INHERENTE",(IF(BD110="R.RESIDUAL
16","R. RESIDUAL"," ")))),"",(IF(V110="R.INHERENTE
16","R. INHERENTE",(IF(BD110="R.RESIDUAL
16","R. RESIDUAL"," ")))))</f>
        <v>R. INHERENTE</v>
      </c>
      <c r="BM114" s="347" t="str">
        <f>IF(ISERROR(IF(V110="R.INHERENTE
21","R. INHERENTE",(IF(BD110="R.RESIDUAL
21","R. RESIDUAL"," ")))),"",(IF(V110="R.INHERENTE
21","R. INHERENTE",(IF(BD110="R.RESIDUAL
21","R. RESIDUAL"," ")))))</f>
        <v xml:space="preserve"> </v>
      </c>
      <c r="BN114" s="392"/>
      <c r="BO114" s="1646"/>
      <c r="BP114" s="1584"/>
      <c r="BQ114" s="1584"/>
      <c r="BR114" s="1584"/>
      <c r="BS114" s="1584"/>
      <c r="BT114" s="1588"/>
      <c r="BU114" s="392"/>
      <c r="BV114" s="1644"/>
      <c r="BW114" s="1638"/>
      <c r="BX114" s="1641"/>
      <c r="BY114" s="392"/>
      <c r="BZ114" s="1570"/>
      <c r="CA114" s="1573"/>
      <c r="CB114" s="1576"/>
      <c r="CC114" s="1579"/>
      <c r="CD114" s="1618"/>
      <c r="CE114" s="1618"/>
      <c r="CF114" s="1618"/>
      <c r="CG114" s="1618"/>
      <c r="CH114" s="1618"/>
      <c r="CI114" s="1618"/>
      <c r="CJ114" s="1618"/>
      <c r="CK114" s="1618"/>
      <c r="CL114" s="1618"/>
      <c r="CM114" s="1618"/>
      <c r="CN114" s="1618"/>
      <c r="CO114" s="1618"/>
      <c r="CP114" s="1618"/>
      <c r="CQ114" s="1618"/>
      <c r="CR114" s="1618"/>
      <c r="CS114" s="1618"/>
      <c r="CT114" s="1621"/>
      <c r="CU114" s="392"/>
      <c r="CV114" s="1570"/>
      <c r="CW114" s="1573"/>
      <c r="CX114" s="1576"/>
      <c r="CY114" s="1630"/>
      <c r="CZ114" s="1611"/>
      <c r="DA114" s="1612"/>
      <c r="DB114" s="1611"/>
      <c r="DC114" s="1612"/>
      <c r="DD114" s="1615"/>
      <c r="DE114" s="1615"/>
      <c r="DF114" s="1615"/>
      <c r="DG114" s="1615"/>
      <c r="DH114" s="1615"/>
      <c r="DI114" s="1615"/>
      <c r="DJ114" s="1615"/>
      <c r="DK114" s="1615"/>
      <c r="DL114" s="1615"/>
      <c r="DM114" s="1615"/>
      <c r="DN114" s="1615"/>
      <c r="DO114" s="1615"/>
      <c r="DP114" s="1615"/>
      <c r="DQ114" s="1615"/>
      <c r="DR114" s="1615"/>
      <c r="DS114" s="1615"/>
      <c r="DT114" s="1621"/>
      <c r="DU114" s="392"/>
      <c r="DV114" s="1627"/>
      <c r="DW114" s="1624"/>
      <c r="DX114" s="1624"/>
      <c r="DY114" s="1624"/>
    </row>
    <row r="115" spans="2:129" ht="12.75" customHeight="1" thickBot="1">
      <c r="W115" s="274"/>
      <c r="AY115" s="379"/>
      <c r="BI115" s="396">
        <v>0.2</v>
      </c>
      <c r="BJ115" s="397">
        <v>0.4</v>
      </c>
      <c r="BK115" s="397">
        <v>0.60000000000000009</v>
      </c>
      <c r="BL115" s="397">
        <v>0.8</v>
      </c>
      <c r="BM115" s="397">
        <v>1</v>
      </c>
    </row>
    <row r="116" spans="2:129" s="368" customFormat="1" ht="48" customHeight="1" thickBot="1">
      <c r="B116" s="1666" t="s">
        <v>1330</v>
      </c>
      <c r="C116" s="1479">
        <v>17</v>
      </c>
      <c r="D116" s="1482" t="s">
        <v>1358</v>
      </c>
      <c r="E116" s="1485" t="s">
        <v>1359</v>
      </c>
      <c r="F116" s="1482" t="s">
        <v>957</v>
      </c>
      <c r="G116" s="1547" t="s">
        <v>1058</v>
      </c>
      <c r="H116" s="1550" t="s">
        <v>1360</v>
      </c>
      <c r="I116" s="291" t="s">
        <v>1361</v>
      </c>
      <c r="J116" s="292" t="s">
        <v>961</v>
      </c>
      <c r="K116" s="293" t="s">
        <v>1362</v>
      </c>
      <c r="L116" s="294" t="s">
        <v>1005</v>
      </c>
      <c r="M116" s="1328" t="str">
        <f>IF(G116="","",(CONCATENATE("Posibilidad de afectación ",G116," ",H116," ",I116," ",I117," ",I118," ",I119," ",I120)))</f>
        <v xml:space="preserve">Posibilidad de afectación reputacional y económica por investigaciones y/o sanciones en la contratación de un bien o servicio a beneficio propio o de terceros, debido a la omisión o aplicación inadecuada de las normas, procesos y procedimientos de la ejecución de contratos y el desconocimiento en la supervisión de los mismos.   </v>
      </c>
      <c r="N116" s="1553" t="s">
        <v>1006</v>
      </c>
      <c r="O116" s="1556" t="s">
        <v>1007</v>
      </c>
      <c r="P116" s="392"/>
      <c r="Q116" s="1559" t="s">
        <v>1090</v>
      </c>
      <c r="R116" s="1530">
        <f>IF(ISERROR(VLOOKUP($Q116,[3]Listas!$F$21:$G$25,2,FALSE)),"",(VLOOKUP($Q116,[3]Listas!$F$21:$G$25,2,FALSE)))</f>
        <v>0.6</v>
      </c>
      <c r="S116" s="1533" t="str">
        <f>IF(ISERROR(VLOOKUP($R116,[3]Listas!$F$4:$G$8,2,FALSE)),"",(VLOOKUP($R116,[3]Listas!$F$4:$G$8,2,FALSE)))</f>
        <v>MEDIA
El evento podrá ocurrir en algún momento.</v>
      </c>
      <c r="T116" s="1536" t="s">
        <v>1336</v>
      </c>
      <c r="U116" s="1539">
        <f>IF(ISERROR(VLOOKUP($T116,[3]Listas!$F$30:$G$37,2,FALSE)),"",(VLOOKUP($T116,[3]Listas!$F$30:$G$37,2,FALSE)))</f>
        <v>0.8</v>
      </c>
      <c r="V116" s="1541" t="str">
        <f>IF(R116="","",(CONCATENATE("R.INHERENTE
",(IF(AND($R116=0.2,$U116=0.2),1,(IF(AND($R116=0.2,$U116=0.4),6,(IF(AND($R116=0.2,$U116=0.6),11,(IF(AND($R116=0.2,$U116=0.8),16,(IF(AND($R116=0.2,$U116=1),21,(IF(AND($R116=0.4,$U116=0.2),2,(IF(AND($R116=0.4,$U116=0.4),7,(IF(AND($R116=0.4,$U116=0.6),12,(IF(AND($R116=0.4,$U116=0.8),17,(IF(AND($R116=0.4,$U116=1),22,(IF(AND($R116=0.6,$U116=0.2),3,(IF(AND($R116=0.6,$U116=0.4),8,(IF(AND($R116=0.6,$U116=0.6),13,(IF(AND($R116=0.6,$U116=0.8),18,(IF(AND($R116=0.6,$U116=1),23,(IF(AND($R116=0.8,$U116=0.2),4,(IF(AND($R116=0.8,$U116=0.4),9,(IF(AND($R116=0.8,$U116=0.6),14,(IF(AND($R116=0.8,$U116=0.8),19,(IF(AND($R116=0.8,$U116=1),24,(IF(AND($R116=1,$U116=0.2),5,(IF(AND($R116=1,$U116=0.4),10,(IF(AND($R116=1,$U116=0.6),15,(IF(AND($R116=1,$U116=0.8),20,(IF(AND($R116=1,$U116=1),25,"")))))))))))))))))))))))))))))))))))))))))))))))))))))</f>
        <v>R.INHERENTE
18</v>
      </c>
      <c r="W116" s="274"/>
      <c r="X116" s="295" t="s">
        <v>1363</v>
      </c>
      <c r="Y116" s="296" t="s">
        <v>969</v>
      </c>
      <c r="Z116" s="1544" t="s">
        <v>970</v>
      </c>
      <c r="AA116" s="1523">
        <v>25</v>
      </c>
      <c r="AB116" s="1524"/>
      <c r="AC116" s="1523"/>
      <c r="AD116" s="1524"/>
      <c r="AE116" s="1523"/>
      <c r="AF116" s="1524"/>
      <c r="AG116" s="1523"/>
      <c r="AH116" s="1524"/>
      <c r="AI116" s="1523">
        <v>15</v>
      </c>
      <c r="AJ116" s="1524"/>
      <c r="AK116" s="388">
        <f>AA116+AC116+AE116+AG116+AI116</f>
        <v>40</v>
      </c>
      <c r="AL116" s="389">
        <v>0.36</v>
      </c>
      <c r="AM116" s="1525">
        <f>U116</f>
        <v>0.8</v>
      </c>
      <c r="AN116" s="1589" t="s">
        <v>936</v>
      </c>
      <c r="AO116" s="1590"/>
      <c r="AP116" s="1591" t="s">
        <v>971</v>
      </c>
      <c r="AQ116" s="1592"/>
      <c r="AR116" s="1589" t="s">
        <v>936</v>
      </c>
      <c r="AS116" s="1590"/>
      <c r="AT116" s="297" t="s">
        <v>1364</v>
      </c>
      <c r="AU116" s="298" t="s">
        <v>980</v>
      </c>
      <c r="AV116" s="299" t="s">
        <v>1365</v>
      </c>
      <c r="AW116" s="300" t="s">
        <v>1366</v>
      </c>
      <c r="AX116" s="301" t="s">
        <v>1367</v>
      </c>
      <c r="AY116" s="379" t="str">
        <f>+(IF(AND($AZ124&gt;0,$AZ124&lt;=0.2),0.2,(IF(AND($AZ124&gt;0.2,$AZ124&lt;=0.4),0.4,(IF(AND($AZ124&gt;0.4,$AZ124&lt;=0.6),0.6,(IF(AND($AZ124&gt;0.6,$AZ124&lt;=0.8),0.8,(IF($AZ124&gt;0.8,1,""))))))))))</f>
        <v/>
      </c>
      <c r="AZ116" s="1593">
        <f>+MIN(AL116:AL120)</f>
        <v>0.216</v>
      </c>
      <c r="BA116" s="1497" t="str">
        <f>+(IF($AY108=0.2,"MUY BAJA",(IF($AY108=0.4,"BAJA",(IF($AY108=0.6,"MEDIA",(IF($AY108=0.8,"ALTA",(IF($AY108=1,"MUY ALTA",""))))))))))</f>
        <v>BAJA</v>
      </c>
      <c r="BB116" s="1596">
        <f>+MIN(AM116:AM120)</f>
        <v>0.8</v>
      </c>
      <c r="BC116" s="1497" t="str">
        <f>+(IF($BF116=0.2,"MUY BAJA",(IF($BF116=0.4,"BAJA",(IF($BF116=0.6,"MEDIA",(IF($BF116=0.8,"ALTA",(IF($BF116=1,"MUY ALTA",""))))))))))</f>
        <v>ALTA</v>
      </c>
      <c r="BD116" s="1500" t="str">
        <f>IF($AY108="","",(CONCATENATE("R.RESIDUAL
",(IF(AND($AY108=0.2,$BF116=0.2),1,(IF(AND($AY108=0.2,$BF116=0.4),6,(IF(AND($AY108=0.2,$BF116=0.6),11,(IF(AND($AY108=0.2,$BF116=0.8),16,(IF(AND($AY108=0.2,$BF116=1),21,(IF(AND($AY108=0.4,$BF116=0.2),2,(IF(AND($AY108=0.4,$BF116=0.4),7,(IF(AND($AY108=0.4,$BF116=0.6),12,(IF(AND($AY108=0.4,$BF116=0.8),17,(IF(AND($AY108=0.4,$BF116=1),22,(IF(AND($AY108=0.6,$BF116=0.2),3,(IF(AND($AY108=0.6,$BF116=0.4),8,(IF(AND($AY108=0.6,$BF116=0.6),13,(IF(AND($AY108=0.6,$BF116=0.8),18,(IF(AND($AY108=0.6,$BF116=1),23,(IF(AND($AY108=0.8,$BF116=0.2),4,(IF(AND($AY108=0.8,$BF116=0.4),9,(IF(AND($AY108=0.8,$BF116=0.6),14,(IF(AND($AY108=0.8,$BF116=0.8),19,(IF(AND($AY108=0.8,$BF116=1),24,(IF(AND($AY108=1,$BF116=0.2),5,(IF(AND($AY108=1,$BF116=0.4),10,(IF(AND($AY108=1,$BF116=0.6),15,(IF(AND($AY108=1,$BF116=0.8),20,(IF(AND($AY108=1,$BF116=1),25,"")))))))))))))))))))))))))))))))))))))))))))))))))))))</f>
        <v>R.RESIDUAL
17</v>
      </c>
      <c r="BE116" s="1503" t="s">
        <v>977</v>
      </c>
      <c r="BF116" s="379">
        <f>+(IF(AND($BB116&gt;0,$BB116&lt;=0.2),0.2,(IF(AND($BB116&gt;0.2,$BB116&lt;=0.4),0.4,(IF(AND($BB116&gt;0.4,$BB116&lt;=0.6),0.6,(IF(AND($BB116&gt;0.6,$BB116&lt;=0.8),0.8,(IF($BB116&gt;0.8,1,""))))))))))</f>
        <v>0.8</v>
      </c>
      <c r="BG116" s="275">
        <f>+VLOOKUP($BD116,[3]Listas!$G$114:$H$138,2,FALSE)</f>
        <v>17</v>
      </c>
      <c r="BH116" s="302">
        <v>1</v>
      </c>
      <c r="BI116" s="303" t="str">
        <f>IF(ISERROR(IF(V116="R.INHERENTE
5","R. INHERENTE",(IF(BD116="R.RESIDUAL
5","R. RESIDUAL"," ")))),"",(IF(V116="R.INHERENTE
5","R. INHERENTE",(IF(BD116="R.RESIDUAL
5","R. RESIDUAL"," ")))))</f>
        <v xml:space="preserve"> </v>
      </c>
      <c r="BJ116" s="304" t="str">
        <f>IF(ISERROR(IF(V116="R.INHERENTE
10","R. INHERENTE",(IF(BD116="R.RESIDUAL
10","R. RESIDUAL"," ")))),"",(IF(V116="R.INHERENTE
10","R. INHERENTE",(IF(BD116="R.RESIDUAL
10","R. RESIDUAL"," ")))))</f>
        <v xml:space="preserve"> </v>
      </c>
      <c r="BK116" s="305" t="str">
        <f>IF(ISERROR(IF(V116="R.INHERENTE
15","R. INHERENTE",(IF(BD116="R.RESIDUAL
15","R. RESIDUAL"," ")))),"",(IF(V116="R.INHERENTE
15","R. INHERENTE",(IF(BD116="R.RESIDUAL
15","R. RESIDUAL"," ")))))</f>
        <v xml:space="preserve"> </v>
      </c>
      <c r="BL116" s="305" t="str">
        <f>IF(ISERROR(IF(V116="R.INHERENTE
20","R. INHERENTE",(IF(BD116="R.RESIDUAL
20","R. RESIDUAL"," ")))),"",(IF(V116="R.INHERENTE
20","R. INHERENTE",(IF(BD116="R.RESIDUAL
20","R. RESIDUAL"," ")))))</f>
        <v xml:space="preserve"> </v>
      </c>
      <c r="BM116" s="306" t="str">
        <f>IF(ISERROR(IF(V116="R.INHERENTE
25","R. INHERENTE",(IF(BD116="R.RESIDUAL
25","R. RESIDUAL"," ")))),"",(IF(V116="R.INHERENTE
25","R. INHERENTE",(IF(BD116="R.RESIDUAL
25","R. RESIDUAL"," ")))))</f>
        <v xml:space="preserve"> </v>
      </c>
      <c r="BN116" s="392"/>
      <c r="BO116" s="1506" t="s">
        <v>1368</v>
      </c>
      <c r="BP116" s="1562" t="s">
        <v>1369</v>
      </c>
      <c r="BQ116" s="1582">
        <v>44927</v>
      </c>
      <c r="BR116" s="1582">
        <v>45078</v>
      </c>
      <c r="BS116" s="1580" t="s">
        <v>125</v>
      </c>
      <c r="BT116" s="1586" t="s">
        <v>1187</v>
      </c>
      <c r="BU116" s="392"/>
      <c r="BV116" s="1642" t="s">
        <v>1370</v>
      </c>
      <c r="BW116" s="1636" t="s">
        <v>1366</v>
      </c>
      <c r="BX116" s="1639" t="s">
        <v>1371</v>
      </c>
      <c r="BY116" s="392"/>
      <c r="BZ116" s="1568" t="s">
        <v>984</v>
      </c>
      <c r="CA116" s="1571"/>
      <c r="CB116" s="1574"/>
      <c r="CC116" s="1577"/>
      <c r="CD116" s="1616" t="s">
        <v>936</v>
      </c>
      <c r="CE116" s="1616"/>
      <c r="CF116" s="1616"/>
      <c r="CG116" s="1616"/>
      <c r="CH116" s="1616" t="s">
        <v>936</v>
      </c>
      <c r="CI116" s="1616"/>
      <c r="CJ116" s="1616"/>
      <c r="CK116" s="1616"/>
      <c r="CL116" s="1616" t="s">
        <v>937</v>
      </c>
      <c r="CM116" s="1616"/>
      <c r="CN116" s="1616"/>
      <c r="CO116" s="1616"/>
      <c r="CP116" s="1616" t="s">
        <v>936</v>
      </c>
      <c r="CQ116" s="1616"/>
      <c r="CR116" s="1616"/>
      <c r="CS116" s="1616"/>
      <c r="CT116" s="1619" t="s">
        <v>985</v>
      </c>
      <c r="CU116" s="392"/>
      <c r="CV116" s="1568" t="s">
        <v>984</v>
      </c>
      <c r="CW116" s="1571"/>
      <c r="CX116" s="1574"/>
      <c r="CY116" s="1628"/>
      <c r="CZ116" s="1607" t="s">
        <v>937</v>
      </c>
      <c r="DA116" s="1608"/>
      <c r="DB116" s="1607"/>
      <c r="DC116" s="1608"/>
      <c r="DD116" s="1613" t="s">
        <v>936</v>
      </c>
      <c r="DE116" s="1613"/>
      <c r="DF116" s="1613"/>
      <c r="DG116" s="1613"/>
      <c r="DH116" s="1613" t="s">
        <v>936</v>
      </c>
      <c r="DI116" s="1613"/>
      <c r="DJ116" s="1613"/>
      <c r="DK116" s="1613"/>
      <c r="DL116" s="1613" t="s">
        <v>937</v>
      </c>
      <c r="DM116" s="1613"/>
      <c r="DN116" s="1613"/>
      <c r="DO116" s="1613"/>
      <c r="DP116" s="1613" t="s">
        <v>936</v>
      </c>
      <c r="DQ116" s="1613"/>
      <c r="DR116" s="1613"/>
      <c r="DS116" s="1613"/>
      <c r="DT116" s="1619" t="s">
        <v>986</v>
      </c>
      <c r="DU116" s="392"/>
      <c r="DV116" s="1625">
        <v>45397</v>
      </c>
      <c r="DW116" s="1622" t="s">
        <v>1622</v>
      </c>
      <c r="DX116" s="1622" t="s">
        <v>1623</v>
      </c>
      <c r="DY116" s="1622" t="s">
        <v>1624</v>
      </c>
    </row>
    <row r="117" spans="2:129" s="368" customFormat="1" ht="48" customHeight="1">
      <c r="B117" s="1667"/>
      <c r="C117" s="1480"/>
      <c r="D117" s="1483"/>
      <c r="E117" s="1486"/>
      <c r="F117" s="1483"/>
      <c r="G117" s="1548"/>
      <c r="H117" s="1551"/>
      <c r="I117" s="307" t="s">
        <v>1372</v>
      </c>
      <c r="J117" s="308" t="s">
        <v>988</v>
      </c>
      <c r="K117" s="309" t="s">
        <v>1373</v>
      </c>
      <c r="L117" s="310" t="s">
        <v>1005</v>
      </c>
      <c r="M117" s="1329"/>
      <c r="N117" s="1554"/>
      <c r="O117" s="1557"/>
      <c r="P117" s="392"/>
      <c r="Q117" s="1560"/>
      <c r="R117" s="1531"/>
      <c r="S117" s="1534"/>
      <c r="T117" s="1537"/>
      <c r="U117" s="1540"/>
      <c r="V117" s="1542"/>
      <c r="W117" s="274"/>
      <c r="X117" s="295" t="s">
        <v>1374</v>
      </c>
      <c r="Y117" s="312" t="s">
        <v>969</v>
      </c>
      <c r="Z117" s="1545"/>
      <c r="AA117" s="1528">
        <v>25</v>
      </c>
      <c r="AB117" s="1529"/>
      <c r="AC117" s="1528"/>
      <c r="AD117" s="1529"/>
      <c r="AE117" s="1528"/>
      <c r="AF117" s="1529"/>
      <c r="AG117" s="1528"/>
      <c r="AH117" s="1529"/>
      <c r="AI117" s="1528">
        <v>15</v>
      </c>
      <c r="AJ117" s="1529"/>
      <c r="AK117" s="390">
        <f>AA117+AC117+AE117+AG117+AI117</f>
        <v>40</v>
      </c>
      <c r="AL117" s="391">
        <v>0.216</v>
      </c>
      <c r="AM117" s="1526"/>
      <c r="AN117" s="1601" t="s">
        <v>936</v>
      </c>
      <c r="AO117" s="1602"/>
      <c r="AP117" s="1599" t="s">
        <v>971</v>
      </c>
      <c r="AQ117" s="1600"/>
      <c r="AR117" s="1601" t="s">
        <v>936</v>
      </c>
      <c r="AS117" s="1602"/>
      <c r="AT117" s="256" t="s">
        <v>1375</v>
      </c>
      <c r="AU117" s="313" t="s">
        <v>980</v>
      </c>
      <c r="AV117" s="314" t="s">
        <v>1365</v>
      </c>
      <c r="AW117" s="315" t="s">
        <v>1366</v>
      </c>
      <c r="AX117" s="316" t="s">
        <v>1367</v>
      </c>
      <c r="AY117" s="379"/>
      <c r="AZ117" s="1594"/>
      <c r="BA117" s="1498"/>
      <c r="BB117" s="1597"/>
      <c r="BC117" s="1498"/>
      <c r="BD117" s="1501"/>
      <c r="BE117" s="1504"/>
      <c r="BF117" s="392"/>
      <c r="BG117" s="317"/>
      <c r="BH117" s="302">
        <v>0.8</v>
      </c>
      <c r="BI117" s="318" t="str">
        <f>IF(ISERROR(IF(V116="R.INHERENTE
4","R. INHERENTE",(IF(BD116="R.RESIDUAL
4","R. RESIDUAL"," ")))),"",(IF(V116="R.INHERENTE
4","R. INHERENTE",(IF(BD116="R.RESIDUAL
4","R. RESIDUAL"," ")))))</f>
        <v xml:space="preserve"> </v>
      </c>
      <c r="BJ117" s="319" t="str">
        <f>IF(ISERROR(IF(V116="R.INHERENTE
9","R. INHERENTE",(IF(BD116="R.RESIDUAL
9","R. RESIDUAL"," ")))),"",(IF(V116="R.INHERENTE
9","R. INHERENTE",(IF(BD116="R.RESIDUAL
9","R. RESIDUAL"," ")))))</f>
        <v xml:space="preserve"> </v>
      </c>
      <c r="BK117" s="320" t="str">
        <f>IF(ISERROR(IF(V116="R.INHERENTE
14","R. INHERENTE",(IF(BD116="R.RESIDUAL
14","R. RESIDUAL"," ")))),"",(IF(V116="R.INHERENTE
14","R. INHERENTE",(IF(BD116="R.RESIDUAL
14","R. RESIDUAL"," ")))))</f>
        <v xml:space="preserve"> </v>
      </c>
      <c r="BL117" s="321" t="str">
        <f>IF(ISERROR(IF(V116="R.INHERENTE
19","R. INHERENTE",(IF(BD116="R.RESIDUAL
19","R. RESIDUAL"," ")))),"",(IF(V116="R.INHERENTE
19","R. INHERENTE",(IF(BD116="R.RESIDUAL
19","R. RESIDUAL"," ")))))</f>
        <v xml:space="preserve"> </v>
      </c>
      <c r="BM117" s="322" t="str">
        <f>IF(ISERROR(IF(V116="R.INHERENTE
24","R. INHERENTE",(IF(BD116="R.RESIDUAL
24","R. RESIDUAL"," ")))),"",(IF(V116="R.INHERENTE
24","R. INHERENTE",(IF(BD116="R.RESIDUAL
24","R. RESIDUAL"," ")))))</f>
        <v xml:space="preserve"> </v>
      </c>
      <c r="BN117" s="392"/>
      <c r="BO117" s="1645"/>
      <c r="BP117" s="1583"/>
      <c r="BQ117" s="1583"/>
      <c r="BR117" s="1583"/>
      <c r="BS117" s="1563"/>
      <c r="BT117" s="1587"/>
      <c r="BU117" s="392"/>
      <c r="BV117" s="1643"/>
      <c r="BW117" s="1637"/>
      <c r="BX117" s="1640"/>
      <c r="BY117" s="392"/>
      <c r="BZ117" s="1569"/>
      <c r="CA117" s="1572"/>
      <c r="CB117" s="1575"/>
      <c r="CC117" s="1578"/>
      <c r="CD117" s="1617"/>
      <c r="CE117" s="1617"/>
      <c r="CF117" s="1617"/>
      <c r="CG117" s="1617"/>
      <c r="CH117" s="1617"/>
      <c r="CI117" s="1617"/>
      <c r="CJ117" s="1617"/>
      <c r="CK117" s="1617"/>
      <c r="CL117" s="1617"/>
      <c r="CM117" s="1617"/>
      <c r="CN117" s="1617"/>
      <c r="CO117" s="1617"/>
      <c r="CP117" s="1617"/>
      <c r="CQ117" s="1617"/>
      <c r="CR117" s="1617"/>
      <c r="CS117" s="1617"/>
      <c r="CT117" s="1620"/>
      <c r="CU117" s="392"/>
      <c r="CV117" s="1569"/>
      <c r="CW117" s="1572"/>
      <c r="CX117" s="1575"/>
      <c r="CY117" s="1629"/>
      <c r="CZ117" s="1609"/>
      <c r="DA117" s="1610"/>
      <c r="DB117" s="1609"/>
      <c r="DC117" s="1610"/>
      <c r="DD117" s="1614"/>
      <c r="DE117" s="1614"/>
      <c r="DF117" s="1614"/>
      <c r="DG117" s="1614"/>
      <c r="DH117" s="1614"/>
      <c r="DI117" s="1614"/>
      <c r="DJ117" s="1614"/>
      <c r="DK117" s="1614"/>
      <c r="DL117" s="1614"/>
      <c r="DM117" s="1614"/>
      <c r="DN117" s="1614"/>
      <c r="DO117" s="1614"/>
      <c r="DP117" s="1614"/>
      <c r="DQ117" s="1614"/>
      <c r="DR117" s="1614"/>
      <c r="DS117" s="1614"/>
      <c r="DT117" s="1620"/>
      <c r="DU117" s="392"/>
      <c r="DV117" s="1626"/>
      <c r="DW117" s="1623"/>
      <c r="DX117" s="1623"/>
      <c r="DY117" s="1623"/>
    </row>
    <row r="118" spans="2:129" s="368" customFormat="1" ht="48" customHeight="1">
      <c r="B118" s="1667"/>
      <c r="C118" s="1480"/>
      <c r="D118" s="1483"/>
      <c r="E118" s="1486"/>
      <c r="F118" s="1483"/>
      <c r="G118" s="1548"/>
      <c r="H118" s="1551"/>
      <c r="I118" s="323"/>
      <c r="J118" s="308" t="s">
        <v>994</v>
      </c>
      <c r="K118" s="309" t="s">
        <v>1376</v>
      </c>
      <c r="L118" s="310" t="s">
        <v>963</v>
      </c>
      <c r="M118" s="1329"/>
      <c r="N118" s="1554"/>
      <c r="O118" s="1557"/>
      <c r="P118" s="392"/>
      <c r="Q118" s="1560"/>
      <c r="R118" s="1531"/>
      <c r="S118" s="1534"/>
      <c r="T118" s="1537"/>
      <c r="U118" s="1540"/>
      <c r="V118" s="1542"/>
      <c r="W118" s="274"/>
      <c r="X118" s="358"/>
      <c r="Y118" s="312"/>
      <c r="Z118" s="1545"/>
      <c r="AA118" s="1528"/>
      <c r="AB118" s="1529"/>
      <c r="AC118" s="1528"/>
      <c r="AD118" s="1529"/>
      <c r="AE118" s="1528"/>
      <c r="AF118" s="1529"/>
      <c r="AG118" s="1528"/>
      <c r="AH118" s="1529"/>
      <c r="AI118" s="1528"/>
      <c r="AJ118" s="1529"/>
      <c r="AK118" s="390">
        <f>AA118+AC118+AE118+AG118+AI118</f>
        <v>0</v>
      </c>
      <c r="AL118" s="391"/>
      <c r="AM118" s="1526"/>
      <c r="AN118" s="1601"/>
      <c r="AO118" s="1602"/>
      <c r="AP118" s="1599"/>
      <c r="AQ118" s="1600"/>
      <c r="AR118" s="1601"/>
      <c r="AS118" s="1602"/>
      <c r="AT118" s="256"/>
      <c r="AU118" s="313"/>
      <c r="AV118" s="314"/>
      <c r="AW118" s="315"/>
      <c r="AX118" s="316"/>
      <c r="AY118" s="379"/>
      <c r="AZ118" s="1594"/>
      <c r="BA118" s="1498"/>
      <c r="BB118" s="1597"/>
      <c r="BC118" s="1498"/>
      <c r="BD118" s="1501"/>
      <c r="BE118" s="1504"/>
      <c r="BF118" s="392"/>
      <c r="BG118" s="317"/>
      <c r="BH118" s="302">
        <v>0.60000000000000009</v>
      </c>
      <c r="BI118" s="318" t="str">
        <f>IF(ISERROR(IF(V116="R.INHERENTE
3","R. INHERENTE",(IF(BD116="R.RESIDUAL
3","R. RESIDUAL"," ")))),"",(IF(V116="R.INHERENTE
3","R. INHERENTE",(IF(BD116="R.RESIDUAL
3","R. RESIDUAL"," ")))))</f>
        <v xml:space="preserve"> </v>
      </c>
      <c r="BJ118" s="319" t="str">
        <f>IF(ISERROR(IF(V116="R.INHERENTE
8","R. INHERENTE",(IF(BD116="R.RESIDUAL
8","R. RESIDUAL"," ")))),"",(IF(V116="R.INHERENTE
8","R. INHERENTE",(IF(BD116="R.RESIDUAL
8","R. RESIDUAL"," ")))))</f>
        <v xml:space="preserve"> </v>
      </c>
      <c r="BK118" s="320" t="str">
        <f>IF(ISERROR(IF(V116="R.INHERENTE
13","R. INHERENTE",(IF(BD116="R.RESIDUAL
13","R. RESIDUAL"," ")))),"",(IF(V116="R.INHERENTE
13","R. INHERENTE",(IF(BD116="R.RESIDUAL
13","R. RESIDUAL"," ")))))</f>
        <v xml:space="preserve"> </v>
      </c>
      <c r="BL118" s="321" t="str">
        <f>IF(ISERROR(IF(V116="R.INHERENTE
18","R. INHERENTE",(IF(BD116="R.RESIDUAL
18","R. RESIDUAL"," ")))),"",(IF(V116="R.INHERENTE
18","R. INHERENTE",(IF(BD116="R.RESIDUAL
18","R. RESIDUAL"," ")))))</f>
        <v>R. INHERENTE</v>
      </c>
      <c r="BM118" s="322" t="str">
        <f>IF(ISERROR(IF(V116="R.INHERENTE
23","R. INHERENTE",(IF(BD116="R.RESIDUAL
23","R. RESIDUAL"," ")))),"",(IF(V116="R.INHERENTE
23","R. INHERENTE",(IF(BD116="R.RESIDUAL
23","R. RESIDUAL"," ")))))</f>
        <v xml:space="preserve"> </v>
      </c>
      <c r="BN118" s="392"/>
      <c r="BO118" s="1645"/>
      <c r="BP118" s="1583"/>
      <c r="BQ118" s="1583"/>
      <c r="BR118" s="1583"/>
      <c r="BS118" s="1563"/>
      <c r="BT118" s="1587"/>
      <c r="BU118" s="392"/>
      <c r="BV118" s="1643"/>
      <c r="BW118" s="1637"/>
      <c r="BX118" s="1640"/>
      <c r="BY118" s="392"/>
      <c r="BZ118" s="1569"/>
      <c r="CA118" s="1572"/>
      <c r="CB118" s="1575"/>
      <c r="CC118" s="1578"/>
      <c r="CD118" s="1617"/>
      <c r="CE118" s="1617"/>
      <c r="CF118" s="1617"/>
      <c r="CG118" s="1617"/>
      <c r="CH118" s="1617"/>
      <c r="CI118" s="1617"/>
      <c r="CJ118" s="1617"/>
      <c r="CK118" s="1617"/>
      <c r="CL118" s="1617"/>
      <c r="CM118" s="1617"/>
      <c r="CN118" s="1617"/>
      <c r="CO118" s="1617"/>
      <c r="CP118" s="1617"/>
      <c r="CQ118" s="1617"/>
      <c r="CR118" s="1617"/>
      <c r="CS118" s="1617"/>
      <c r="CT118" s="1620"/>
      <c r="CU118" s="392"/>
      <c r="CV118" s="1569"/>
      <c r="CW118" s="1572"/>
      <c r="CX118" s="1575"/>
      <c r="CY118" s="1629"/>
      <c r="CZ118" s="1609"/>
      <c r="DA118" s="1610"/>
      <c r="DB118" s="1609"/>
      <c r="DC118" s="1610"/>
      <c r="DD118" s="1614"/>
      <c r="DE118" s="1614"/>
      <c r="DF118" s="1614"/>
      <c r="DG118" s="1614"/>
      <c r="DH118" s="1614"/>
      <c r="DI118" s="1614"/>
      <c r="DJ118" s="1614"/>
      <c r="DK118" s="1614"/>
      <c r="DL118" s="1614"/>
      <c r="DM118" s="1614"/>
      <c r="DN118" s="1614"/>
      <c r="DO118" s="1614"/>
      <c r="DP118" s="1614"/>
      <c r="DQ118" s="1614"/>
      <c r="DR118" s="1614"/>
      <c r="DS118" s="1614"/>
      <c r="DT118" s="1620"/>
      <c r="DU118" s="392"/>
      <c r="DV118" s="1626"/>
      <c r="DW118" s="1623"/>
      <c r="DX118" s="1623"/>
      <c r="DY118" s="1623"/>
    </row>
    <row r="119" spans="2:129" s="368" customFormat="1" ht="48" customHeight="1">
      <c r="B119" s="1667"/>
      <c r="C119" s="1480"/>
      <c r="D119" s="1483"/>
      <c r="E119" s="1486"/>
      <c r="F119" s="1483"/>
      <c r="G119" s="1548"/>
      <c r="H119" s="1551"/>
      <c r="I119" s="323"/>
      <c r="J119" s="308" t="s">
        <v>1000</v>
      </c>
      <c r="K119" s="309" t="s">
        <v>1377</v>
      </c>
      <c r="L119" s="310" t="s">
        <v>1005</v>
      </c>
      <c r="M119" s="1329"/>
      <c r="N119" s="1554"/>
      <c r="O119" s="1557"/>
      <c r="P119" s="392"/>
      <c r="Q119" s="1560"/>
      <c r="R119" s="1531"/>
      <c r="S119" s="1534"/>
      <c r="T119" s="1537"/>
      <c r="U119" s="1540"/>
      <c r="V119" s="1542"/>
      <c r="W119" s="274"/>
      <c r="X119" s="324"/>
      <c r="Y119" s="312"/>
      <c r="Z119" s="1545"/>
      <c r="AA119" s="1528"/>
      <c r="AB119" s="1529"/>
      <c r="AC119" s="1528"/>
      <c r="AD119" s="1529"/>
      <c r="AE119" s="1528"/>
      <c r="AF119" s="1529"/>
      <c r="AG119" s="1528"/>
      <c r="AH119" s="1529"/>
      <c r="AI119" s="1528"/>
      <c r="AJ119" s="1529"/>
      <c r="AK119" s="390">
        <f>AA119+AC119+AE119+AG119+AI119</f>
        <v>0</v>
      </c>
      <c r="AL119" s="391"/>
      <c r="AM119" s="1526"/>
      <c r="AN119" s="1601"/>
      <c r="AO119" s="1602"/>
      <c r="AP119" s="1599"/>
      <c r="AQ119" s="1600"/>
      <c r="AR119" s="1601"/>
      <c r="AS119" s="1602"/>
      <c r="AT119" s="325"/>
      <c r="AU119" s="326"/>
      <c r="AV119" s="327"/>
      <c r="AW119" s="328"/>
      <c r="AX119" s="329"/>
      <c r="AY119" s="379"/>
      <c r="AZ119" s="1594"/>
      <c r="BA119" s="1498"/>
      <c r="BB119" s="1597"/>
      <c r="BC119" s="1498"/>
      <c r="BD119" s="1501"/>
      <c r="BE119" s="1504"/>
      <c r="BF119" s="392"/>
      <c r="BG119" s="317"/>
      <c r="BH119" s="302">
        <v>0.4</v>
      </c>
      <c r="BI119" s="318" t="str">
        <f>IF(ISERROR(IF(V116="R.INHERENTE
2","R. INHERENTE",(IF(BD116="R.RESIDUAL
2","R. RESIDUAL"," ")))),"",(IF(V116="R.INHERENTE
2","R. INHERENTE",(IF(BD116="R.RESIDUAL
2","R. RESIDUAL"," ")))))</f>
        <v xml:space="preserve"> </v>
      </c>
      <c r="BJ119" s="319" t="str">
        <f>IF(ISERROR(IF(V116="R.INHERENTE
7","R. INHERENTE",(IF(BD116="R.RESIDUAL
7","R. RESIDUAL"," ")))),"",(IF(V116="R.INHERENTE
7","R. INHERENTE",(IF(BD116="R.RESIDUAL
7","R. RESIDUAL"," ")))))</f>
        <v xml:space="preserve"> </v>
      </c>
      <c r="BK119" s="330" t="str">
        <f>IF(ISERROR(IF(V116="R.INHERENTE
12","R. INHERENTE",(IF(BD116="R.RESIDUAL
12","R. RESIDUAL"," ")))),"",(IF(V116="R.INHERENTE
12","R. INHERENTE",(IF(BD116="R.RESIDUAL
12","R. RESIDUAL"," ")))))</f>
        <v xml:space="preserve"> </v>
      </c>
      <c r="BL119" s="320" t="str">
        <f>IF(ISERROR(IF(V116="R.INHERENTE
17","R. INHERENTE",(IF(BD116="R.RESIDUAL
17","R. RESIDUAL"," ")))),"",(IF(V116="R.INHERENTE
17","R. INHERENTE",(IF(BD116="R.RESIDUAL
17","R. RESIDUAL"," ")))))</f>
        <v>R. RESIDUAL</v>
      </c>
      <c r="BM119" s="322" t="str">
        <f>IF(ISERROR(IF(V116="R.INHERENTE
22","R. INHERENTE",(IF(BD116="R.RESIDUAL
22","R. RESIDUAL"," ")))),"",(IF(V116="R.INHERENTE
22","R. INHERENTE",(IF(BD116="R.RESIDUAL
22","R. RESIDUAL"," ")))))</f>
        <v xml:space="preserve"> </v>
      </c>
      <c r="BN119" s="392"/>
      <c r="BO119" s="1645"/>
      <c r="BP119" s="1583"/>
      <c r="BQ119" s="1583"/>
      <c r="BR119" s="1583"/>
      <c r="BS119" s="1563"/>
      <c r="BT119" s="1587"/>
      <c r="BU119" s="392"/>
      <c r="BV119" s="1643"/>
      <c r="BW119" s="1637"/>
      <c r="BX119" s="1640"/>
      <c r="BY119" s="392"/>
      <c r="BZ119" s="1569"/>
      <c r="CA119" s="1572"/>
      <c r="CB119" s="1575"/>
      <c r="CC119" s="1578"/>
      <c r="CD119" s="1617"/>
      <c r="CE119" s="1617"/>
      <c r="CF119" s="1617"/>
      <c r="CG119" s="1617"/>
      <c r="CH119" s="1617"/>
      <c r="CI119" s="1617"/>
      <c r="CJ119" s="1617"/>
      <c r="CK119" s="1617"/>
      <c r="CL119" s="1617"/>
      <c r="CM119" s="1617"/>
      <c r="CN119" s="1617"/>
      <c r="CO119" s="1617"/>
      <c r="CP119" s="1617"/>
      <c r="CQ119" s="1617"/>
      <c r="CR119" s="1617"/>
      <c r="CS119" s="1617"/>
      <c r="CT119" s="1620"/>
      <c r="CU119" s="392"/>
      <c r="CV119" s="1569"/>
      <c r="CW119" s="1572"/>
      <c r="CX119" s="1575"/>
      <c r="CY119" s="1629"/>
      <c r="CZ119" s="1609"/>
      <c r="DA119" s="1610"/>
      <c r="DB119" s="1609"/>
      <c r="DC119" s="1610"/>
      <c r="DD119" s="1614"/>
      <c r="DE119" s="1614"/>
      <c r="DF119" s="1614"/>
      <c r="DG119" s="1614"/>
      <c r="DH119" s="1614"/>
      <c r="DI119" s="1614"/>
      <c r="DJ119" s="1614"/>
      <c r="DK119" s="1614"/>
      <c r="DL119" s="1614"/>
      <c r="DM119" s="1614"/>
      <c r="DN119" s="1614"/>
      <c r="DO119" s="1614"/>
      <c r="DP119" s="1614"/>
      <c r="DQ119" s="1614"/>
      <c r="DR119" s="1614"/>
      <c r="DS119" s="1614"/>
      <c r="DT119" s="1620"/>
      <c r="DU119" s="392"/>
      <c r="DV119" s="1626"/>
      <c r="DW119" s="1623"/>
      <c r="DX119" s="1623"/>
      <c r="DY119" s="1623"/>
    </row>
    <row r="120" spans="2:129" s="368" customFormat="1" ht="48" customHeight="1" thickBot="1">
      <c r="B120" s="1668"/>
      <c r="C120" s="1481"/>
      <c r="D120" s="1484"/>
      <c r="E120" s="1487"/>
      <c r="F120" s="1484"/>
      <c r="G120" s="1549"/>
      <c r="H120" s="1552"/>
      <c r="I120" s="331"/>
      <c r="J120" s="332" t="s">
        <v>1001</v>
      </c>
      <c r="K120" s="333" t="s">
        <v>1378</v>
      </c>
      <c r="L120" s="334" t="s">
        <v>996</v>
      </c>
      <c r="M120" s="1330"/>
      <c r="N120" s="1555"/>
      <c r="O120" s="1558"/>
      <c r="P120" s="392"/>
      <c r="Q120" s="1561"/>
      <c r="R120" s="1532"/>
      <c r="S120" s="1535"/>
      <c r="T120" s="1538"/>
      <c r="U120" s="1356"/>
      <c r="V120" s="1543"/>
      <c r="W120" s="274"/>
      <c r="X120" s="335"/>
      <c r="Y120" s="336"/>
      <c r="Z120" s="1546"/>
      <c r="AA120" s="1631"/>
      <c r="AB120" s="1632"/>
      <c r="AC120" s="1631"/>
      <c r="AD120" s="1632"/>
      <c r="AE120" s="1631"/>
      <c r="AF120" s="1632"/>
      <c r="AG120" s="1631"/>
      <c r="AH120" s="1632"/>
      <c r="AI120" s="1631"/>
      <c r="AJ120" s="1632"/>
      <c r="AK120" s="393">
        <f>AA120+AC120+AE120+AG120+AI120</f>
        <v>0</v>
      </c>
      <c r="AL120" s="394"/>
      <c r="AM120" s="1527"/>
      <c r="AN120" s="1605"/>
      <c r="AO120" s="1606"/>
      <c r="AP120" s="1603"/>
      <c r="AQ120" s="1604"/>
      <c r="AR120" s="1605"/>
      <c r="AS120" s="1606"/>
      <c r="AT120" s="337"/>
      <c r="AU120" s="338"/>
      <c r="AV120" s="339"/>
      <c r="AW120" s="340"/>
      <c r="AX120" s="341"/>
      <c r="AY120" s="379">
        <f>+(IF(AND($AZ128&gt;0,$AZ128&lt;=0.2),0.2,(IF(AND($AZ128&gt;0.2,$AZ128&lt;=0.4),0.4,(IF(AND($AZ128&gt;0.4,$AZ128&lt;=0.6),0.6,(IF(AND($AZ128&gt;0.6,$AZ128&lt;=0.8),0.8,(IF($AZ128&gt;0.8,1,""))))))))))</f>
        <v>0.4</v>
      </c>
      <c r="AZ120" s="1595"/>
      <c r="BA120" s="1499"/>
      <c r="BB120" s="1598"/>
      <c r="BC120" s="1499"/>
      <c r="BD120" s="1502"/>
      <c r="BE120" s="1505"/>
      <c r="BF120" s="392"/>
      <c r="BG120" s="317"/>
      <c r="BH120" s="342">
        <v>0.2</v>
      </c>
      <c r="BI120" s="343" t="str">
        <f>IF(ISERROR(IF(V116="R.INHERENTE
1","R. INHERENTE",(IF(BD116="R.RESIDUAL
1","R. RESIDUAL"," ")))),"",(IF(V116="R.INHERENTE
1","R. INHERENTE",(IF(BD116="R.RESIDUAL
1","R. RESIDUAL"," ")))))</f>
        <v xml:space="preserve"> </v>
      </c>
      <c r="BJ120" s="344" t="str">
        <f>IF(ISERROR(IF(V116="R.INHERENTE
6","R. INHERENTE",(IF(BD116="R.RESIDUAL
6","R. RESIDUAL"," ")))),"",(IF(V116="R.INHERENTE
6","R. INHERENTE",(IF(BD116="R.RESIDUAL
6","R. RESIDUAL"," ")))))</f>
        <v xml:space="preserve"> </v>
      </c>
      <c r="BK120" s="345" t="str">
        <f>IF(ISERROR(IF(V116="R.INHERENTE
11","R. INHERENTE",(IF(BD116="R.RESIDUAL
11","R. RESIDUAL"," ")))),"",(IF(V116="R.INHERENTE
11","R. INHERENTE",(IF(BD116="R.RESIDUAL
11","R. RESIDUAL"," ")))))</f>
        <v xml:space="preserve"> </v>
      </c>
      <c r="BL120" s="346" t="str">
        <f>IF(ISERROR(IF(V116="R.INHERENTE
16","R. INHERENTE",(IF(BD116="R.RESIDUAL
16","R. RESIDUAL"," ")))),"",(IF(V116="R.INHERENTE
16","R. INHERENTE",(IF(BD116="R.RESIDUAL
16","R. RESIDUAL"," ")))))</f>
        <v xml:space="preserve"> </v>
      </c>
      <c r="BM120" s="347" t="str">
        <f>IF(ISERROR(IF(V116="R.INHERENTE
21","R. INHERENTE",(IF(BD116="R.RESIDUAL
21","R. RESIDUAL"," ")))),"",(IF(V116="R.INHERENTE
21","R. INHERENTE",(IF(BD116="R.RESIDUAL
21","R. RESIDUAL"," ")))))</f>
        <v xml:space="preserve"> </v>
      </c>
      <c r="BN120" s="392"/>
      <c r="BO120" s="1646"/>
      <c r="BP120" s="1584"/>
      <c r="BQ120" s="1584"/>
      <c r="BR120" s="1584"/>
      <c r="BS120" s="1564"/>
      <c r="BT120" s="1588"/>
      <c r="BU120" s="392"/>
      <c r="BV120" s="1644"/>
      <c r="BW120" s="1638"/>
      <c r="BX120" s="1641"/>
      <c r="BY120" s="392"/>
      <c r="BZ120" s="1570"/>
      <c r="CA120" s="1573"/>
      <c r="CB120" s="1576"/>
      <c r="CC120" s="1579"/>
      <c r="CD120" s="1618"/>
      <c r="CE120" s="1618"/>
      <c r="CF120" s="1618"/>
      <c r="CG120" s="1618"/>
      <c r="CH120" s="1618"/>
      <c r="CI120" s="1618"/>
      <c r="CJ120" s="1618"/>
      <c r="CK120" s="1618"/>
      <c r="CL120" s="1618"/>
      <c r="CM120" s="1618"/>
      <c r="CN120" s="1618"/>
      <c r="CO120" s="1618"/>
      <c r="CP120" s="1618"/>
      <c r="CQ120" s="1618"/>
      <c r="CR120" s="1618"/>
      <c r="CS120" s="1618"/>
      <c r="CT120" s="1621"/>
      <c r="CU120" s="392"/>
      <c r="CV120" s="1570"/>
      <c r="CW120" s="1573"/>
      <c r="CX120" s="1576"/>
      <c r="CY120" s="1630"/>
      <c r="CZ120" s="1611"/>
      <c r="DA120" s="1612"/>
      <c r="DB120" s="1611"/>
      <c r="DC120" s="1612"/>
      <c r="DD120" s="1615"/>
      <c r="DE120" s="1615"/>
      <c r="DF120" s="1615"/>
      <c r="DG120" s="1615"/>
      <c r="DH120" s="1615"/>
      <c r="DI120" s="1615"/>
      <c r="DJ120" s="1615"/>
      <c r="DK120" s="1615"/>
      <c r="DL120" s="1615"/>
      <c r="DM120" s="1615"/>
      <c r="DN120" s="1615"/>
      <c r="DO120" s="1615"/>
      <c r="DP120" s="1615"/>
      <c r="DQ120" s="1615"/>
      <c r="DR120" s="1615"/>
      <c r="DS120" s="1615"/>
      <c r="DT120" s="1621"/>
      <c r="DU120" s="392"/>
      <c r="DV120" s="1627"/>
      <c r="DW120" s="1624"/>
      <c r="DX120" s="1624"/>
      <c r="DY120" s="1624"/>
    </row>
    <row r="121" spans="2:129" ht="12.75" customHeight="1" thickBot="1">
      <c r="W121" s="274"/>
      <c r="AY121" s="379"/>
      <c r="BI121" s="396">
        <v>0.2</v>
      </c>
      <c r="BJ121" s="397">
        <v>0.4</v>
      </c>
      <c r="BK121" s="397">
        <v>0.60000000000000009</v>
      </c>
      <c r="BL121" s="397">
        <v>0.8</v>
      </c>
      <c r="BM121" s="397">
        <v>1</v>
      </c>
    </row>
    <row r="122" spans="2:129" s="368" customFormat="1" ht="48" customHeight="1" thickBot="1">
      <c r="B122" s="1666" t="s">
        <v>1330</v>
      </c>
      <c r="C122" s="1479">
        <v>18</v>
      </c>
      <c r="D122" s="1482" t="s">
        <v>1379</v>
      </c>
      <c r="E122" s="1485" t="s">
        <v>1380</v>
      </c>
      <c r="F122" s="1482" t="s">
        <v>957</v>
      </c>
      <c r="G122" s="1547" t="s">
        <v>958</v>
      </c>
      <c r="H122" s="1550" t="s">
        <v>1381</v>
      </c>
      <c r="I122" s="291" t="s">
        <v>1382</v>
      </c>
      <c r="J122" s="292" t="s">
        <v>961</v>
      </c>
      <c r="K122" s="293" t="s">
        <v>1383</v>
      </c>
      <c r="L122" s="294" t="s">
        <v>963</v>
      </c>
      <c r="M122" s="1328" t="str">
        <f>IF(G122="","",(CONCATENATE("Posibilidad de afectación ",G122," ",H122," ",I122," ",I123," ",I124," ",I125," ",I126)))</f>
        <v xml:space="preserve">Posibilidad de afectación económica y reputacional por desvió del valor de los giros de tesorería al destinatario registrado y aprobado para beneficio propio o de terceros, debido a la manipulación en el contenido de los archivos planos de los proveedores y la falta de verificación en el portal bancario.   </v>
      </c>
      <c r="N122" s="1553" t="s">
        <v>1006</v>
      </c>
      <c r="O122" s="1556" t="s">
        <v>1007</v>
      </c>
      <c r="P122" s="392"/>
      <c r="Q122" s="1559" t="s">
        <v>966</v>
      </c>
      <c r="R122" s="1530">
        <f>IF(ISERROR(VLOOKUP($Q122,[3]Listas!$F$21:$G$25,2,FALSE)),"",(VLOOKUP($Q122,[3]Listas!$F$21:$G$25,2,FALSE)))</f>
        <v>0.8</v>
      </c>
      <c r="S122" s="1533" t="str">
        <f>IF(ISERROR(VLOOKUP($R122,[3]Listas!$F$4:$G$8,2,FALSE)),"",(VLOOKUP($R122,[3]Listas!$F$4:$G$8,2,FALSE)))</f>
        <v>ALTA
Es viable que el evento ocurra en la mayoria de las circunstancias.</v>
      </c>
      <c r="T122" s="1536" t="s">
        <v>967</v>
      </c>
      <c r="U122" s="1539">
        <f>IF(ISERROR(VLOOKUP($T122,[3]Listas!$F$30:$G$37,2,FALSE)),"",(VLOOKUP($T122,[3]Listas!$F$30:$G$37,2,FALSE)))</f>
        <v>1</v>
      </c>
      <c r="V122" s="1541" t="str">
        <f>IF(R122="","",(CONCATENATE("R.INHERENTE
",(IF(AND($R122=0.2,$U122=0.2),1,(IF(AND($R122=0.2,$U122=0.4),6,(IF(AND($R122=0.2,$U122=0.6),11,(IF(AND($R122=0.2,$U122=0.8),16,(IF(AND($R122=0.2,$U122=1),21,(IF(AND($R122=0.4,$U122=0.2),2,(IF(AND($R122=0.4,$U122=0.4),7,(IF(AND($R122=0.4,$U122=0.6),12,(IF(AND($R122=0.4,$U122=0.8),17,(IF(AND($R122=0.4,$U122=1),22,(IF(AND($R122=0.6,$U122=0.2),3,(IF(AND($R122=0.6,$U122=0.4),8,(IF(AND($R122=0.6,$U122=0.6),13,(IF(AND($R122=0.6,$U122=0.8),18,(IF(AND($R122=0.6,$U122=1),23,(IF(AND($R122=0.8,$U122=0.2),4,(IF(AND($R122=0.8,$U122=0.4),9,(IF(AND($R122=0.8,$U122=0.6),14,(IF(AND($R122=0.8,$U122=0.8),19,(IF(AND($R122=0.8,$U122=1),24,(IF(AND($R122=1,$U122=0.2),5,(IF(AND($R122=1,$U122=0.4),10,(IF(AND($R122=1,$U122=0.6),15,(IF(AND($R122=1,$U122=0.8),20,(IF(AND($R122=1,$U122=1),25,"")))))))))))))))))))))))))))))))))))))))))))))))))))))</f>
        <v>R.INHERENTE
24</v>
      </c>
      <c r="W122" s="274"/>
      <c r="X122" s="364" t="s">
        <v>1384</v>
      </c>
      <c r="Y122" s="296" t="s">
        <v>969</v>
      </c>
      <c r="Z122" s="1544" t="s">
        <v>970</v>
      </c>
      <c r="AA122" s="1523">
        <v>25</v>
      </c>
      <c r="AB122" s="1524"/>
      <c r="AC122" s="1523"/>
      <c r="AD122" s="1524"/>
      <c r="AE122" s="1523"/>
      <c r="AF122" s="1524"/>
      <c r="AG122" s="1523"/>
      <c r="AH122" s="1524"/>
      <c r="AI122" s="1523">
        <v>15</v>
      </c>
      <c r="AJ122" s="1524"/>
      <c r="AK122" s="388">
        <f>AA122+AC122+AE122+AG122+AI122</f>
        <v>40</v>
      </c>
      <c r="AL122" s="389">
        <v>0.48</v>
      </c>
      <c r="AM122" s="1525">
        <f>U122</f>
        <v>1</v>
      </c>
      <c r="AN122" s="1589" t="s">
        <v>936</v>
      </c>
      <c r="AO122" s="1590"/>
      <c r="AP122" s="1591" t="s">
        <v>971</v>
      </c>
      <c r="AQ122" s="1592"/>
      <c r="AR122" s="1589" t="s">
        <v>936</v>
      </c>
      <c r="AS122" s="1590"/>
      <c r="AT122" s="297" t="s">
        <v>1385</v>
      </c>
      <c r="AU122" s="298" t="s">
        <v>1054</v>
      </c>
      <c r="AV122" s="299" t="s">
        <v>1386</v>
      </c>
      <c r="AW122" s="300" t="s">
        <v>1387</v>
      </c>
      <c r="AX122" s="301" t="s">
        <v>1388</v>
      </c>
      <c r="AY122" s="379"/>
      <c r="AZ122" s="1593">
        <f>+MIN(AL122:AL126)</f>
        <v>0.33600000000000002</v>
      </c>
      <c r="BA122" s="1497" t="str">
        <f>+(IF($AY108=0.2,"MUY BAJA",(IF($AY108=0.4,"BAJA",(IF($AY108=0.6,"MEDIA",(IF($AY108=0.8,"ALTA",(IF($AY108=1,"MUY ALTA",""))))))))))</f>
        <v>BAJA</v>
      </c>
      <c r="BB122" s="1596">
        <f>+MIN(AM122:AM126)</f>
        <v>1</v>
      </c>
      <c r="BC122" s="1497" t="str">
        <f>+(IF($BF122=0.2,"MUY BAJA",(IF($BF122=0.4,"BAJA",(IF($BF122=0.6,"MEDIA",(IF($BF122=0.8,"ALTA",(IF($BF122=1,"MUY ALTA",""))))))))))</f>
        <v>MUY ALTA</v>
      </c>
      <c r="BD122" s="1500" t="str">
        <f>IF($AY108="","",(CONCATENATE("R.RESIDUAL
",(IF(AND($AY108=0.2,$BF122=0.2),1,(IF(AND($AY108=0.2,$BF122=0.4),6,(IF(AND($AY108=0.2,$BF122=0.6),11,(IF(AND($AY108=0.2,$BF122=0.8),16,(IF(AND($AY108=0.2,$BF122=1),21,(IF(AND($AY108=0.4,$BF122=0.2),2,(IF(AND($AY108=0.4,$BF122=0.4),7,(IF(AND($AY108=0.4,$BF122=0.6),12,(IF(AND($AY108=0.4,$BF122=0.8),17,(IF(AND($AY108=0.4,$BF122=1),22,(IF(AND($AY108=0.6,$BF122=0.2),3,(IF(AND($AY108=0.6,$BF122=0.4),8,(IF(AND($AY108=0.6,$BF122=0.6),13,(IF(AND($AY108=0.6,$BF122=0.8),18,(IF(AND($AY108=0.6,$BF122=1),23,(IF(AND($AY108=0.8,$BF122=0.2),4,(IF(AND($AY108=0.8,$BF122=0.4),9,(IF(AND($AY108=0.8,$BF122=0.6),14,(IF(AND($AY108=0.8,$BF122=0.8),19,(IF(AND($AY108=0.8,$BF122=1),24,(IF(AND($AY108=1,$BF122=0.2),5,(IF(AND($AY108=1,$BF122=0.4),10,(IF(AND($AY108=1,$BF122=0.6),15,(IF(AND($AY108=1,$BF122=0.8),20,(IF(AND($AY108=1,$BF122=1),25,"")))))))))))))))))))))))))))))))))))))))))))))))))))))</f>
        <v>R.RESIDUAL
22</v>
      </c>
      <c r="BE122" s="1503" t="s">
        <v>977</v>
      </c>
      <c r="BF122" s="379">
        <f>+(IF(AND($BB122&gt;0,$BB122&lt;=0.2),0.2,(IF(AND($BB122&gt;0.2,$BB122&lt;=0.4),0.4,(IF(AND($BB122&gt;0.4,$BB122&lt;=0.6),0.6,(IF(AND($BB122&gt;0.6,$BB122&lt;=0.8),0.8,(IF($BB122&gt;0.8,1,""))))))))))</f>
        <v>1</v>
      </c>
      <c r="BG122" s="275">
        <f>+VLOOKUP($BD122,[3]Listas!$G$114:$H$138,2,FALSE)</f>
        <v>22</v>
      </c>
      <c r="BH122" s="302">
        <v>1</v>
      </c>
      <c r="BI122" s="303" t="str">
        <f>IF(ISERROR(IF(V122="R.INHERENTE
5","R. INHERENTE",(IF(BD122="R.RESIDUAL
5","R. RESIDUAL"," ")))),"",(IF(V122="R.INHERENTE
5","R. INHERENTE",(IF(BD122="R.RESIDUAL
5","R. RESIDUAL"," ")))))</f>
        <v xml:space="preserve"> </v>
      </c>
      <c r="BJ122" s="304" t="str">
        <f>IF(ISERROR(IF(V122="R.INHERENTE
10","R. INHERENTE",(IF(BD122="R.RESIDUAL
10","R. RESIDUAL"," ")))),"",(IF(V122="R.INHERENTE
10","R. INHERENTE",(IF(BD122="R.RESIDUAL
10","R. RESIDUAL"," ")))))</f>
        <v xml:space="preserve"> </v>
      </c>
      <c r="BK122" s="305" t="str">
        <f>IF(ISERROR(IF(V122="R.INHERENTE
15","R. INHERENTE",(IF(BD122="R.RESIDUAL
15","R. RESIDUAL"," ")))),"",(IF(V122="R.INHERENTE
15","R. INHERENTE",(IF(BD122="R.RESIDUAL
15","R. RESIDUAL"," ")))))</f>
        <v xml:space="preserve"> </v>
      </c>
      <c r="BL122" s="305" t="str">
        <f>IF(ISERROR(IF(V122="R.INHERENTE
20","R. INHERENTE",(IF(BD122="R.RESIDUAL
20","R. RESIDUAL"," ")))),"",(IF(V122="R.INHERENTE
20","R. INHERENTE",(IF(BD122="R.RESIDUAL
20","R. RESIDUAL"," ")))))</f>
        <v xml:space="preserve"> </v>
      </c>
      <c r="BM122" s="306" t="str">
        <f>IF(ISERROR(IF(V122="R.INHERENTE
25","R. INHERENTE",(IF(BD122="R.RESIDUAL
25","R. RESIDUAL"," ")))),"",(IF(V122="R.INHERENTE
25","R. INHERENTE",(IF(BD122="R.RESIDUAL
25","R. RESIDUAL"," ")))))</f>
        <v xml:space="preserve"> </v>
      </c>
      <c r="BN122" s="392"/>
      <c r="BO122" s="1506" t="s">
        <v>1389</v>
      </c>
      <c r="BP122" s="1562" t="s">
        <v>1390</v>
      </c>
      <c r="BQ122" s="1582">
        <v>44927</v>
      </c>
      <c r="BR122" s="1582">
        <v>45078</v>
      </c>
      <c r="BS122" s="1580" t="s">
        <v>167</v>
      </c>
      <c r="BT122" s="1586" t="s">
        <v>981</v>
      </c>
      <c r="BU122" s="392"/>
      <c r="BV122" s="1642" t="s">
        <v>1391</v>
      </c>
      <c r="BW122" s="1562" t="s">
        <v>1392</v>
      </c>
      <c r="BX122" s="1653" t="s">
        <v>1393</v>
      </c>
      <c r="BY122" s="392"/>
      <c r="BZ122" s="1568" t="s">
        <v>984</v>
      </c>
      <c r="CA122" s="1571"/>
      <c r="CB122" s="1574"/>
      <c r="CC122" s="1577"/>
      <c r="CD122" s="1616" t="s">
        <v>936</v>
      </c>
      <c r="CE122" s="1616"/>
      <c r="CF122" s="1616"/>
      <c r="CG122" s="1616"/>
      <c r="CH122" s="1616" t="s">
        <v>936</v>
      </c>
      <c r="CI122" s="1616"/>
      <c r="CJ122" s="1616"/>
      <c r="CK122" s="1616"/>
      <c r="CL122" s="1616" t="s">
        <v>937</v>
      </c>
      <c r="CM122" s="1616"/>
      <c r="CN122" s="1616"/>
      <c r="CO122" s="1616"/>
      <c r="CP122" s="1616" t="s">
        <v>936</v>
      </c>
      <c r="CQ122" s="1616"/>
      <c r="CR122" s="1616"/>
      <c r="CS122" s="1616"/>
      <c r="CT122" s="1619" t="s">
        <v>985</v>
      </c>
      <c r="CU122" s="392"/>
      <c r="CV122" s="1568" t="s">
        <v>984</v>
      </c>
      <c r="CW122" s="1571"/>
      <c r="CX122" s="1574"/>
      <c r="CY122" s="1628"/>
      <c r="CZ122" s="1607" t="s">
        <v>937</v>
      </c>
      <c r="DA122" s="1608"/>
      <c r="DB122" s="1607"/>
      <c r="DC122" s="1608"/>
      <c r="DD122" s="1613" t="s">
        <v>936</v>
      </c>
      <c r="DE122" s="1613"/>
      <c r="DF122" s="1613"/>
      <c r="DG122" s="1613"/>
      <c r="DH122" s="1613" t="s">
        <v>936</v>
      </c>
      <c r="DI122" s="1613"/>
      <c r="DJ122" s="1613"/>
      <c r="DK122" s="1613"/>
      <c r="DL122" s="1613" t="s">
        <v>937</v>
      </c>
      <c r="DM122" s="1613"/>
      <c r="DN122" s="1613"/>
      <c r="DO122" s="1613"/>
      <c r="DP122" s="1613" t="s">
        <v>936</v>
      </c>
      <c r="DQ122" s="1613"/>
      <c r="DR122" s="1613"/>
      <c r="DS122" s="1613"/>
      <c r="DT122" s="1619" t="s">
        <v>986</v>
      </c>
      <c r="DU122" s="392"/>
      <c r="DV122" s="1625">
        <v>45397</v>
      </c>
      <c r="DW122" s="1622" t="s">
        <v>1622</v>
      </c>
      <c r="DX122" s="1622" t="s">
        <v>1623</v>
      </c>
      <c r="DY122" s="1622" t="s">
        <v>1624</v>
      </c>
    </row>
    <row r="123" spans="2:129" s="368" customFormat="1" ht="48" customHeight="1" thickBot="1">
      <c r="B123" s="1667"/>
      <c r="C123" s="1480"/>
      <c r="D123" s="1483"/>
      <c r="E123" s="1486"/>
      <c r="F123" s="1483"/>
      <c r="G123" s="1548"/>
      <c r="H123" s="1551"/>
      <c r="I123" s="307" t="s">
        <v>1394</v>
      </c>
      <c r="J123" s="308" t="s">
        <v>988</v>
      </c>
      <c r="K123" s="309" t="s">
        <v>1395</v>
      </c>
      <c r="L123" s="310" t="s">
        <v>963</v>
      </c>
      <c r="M123" s="1329"/>
      <c r="N123" s="1554"/>
      <c r="O123" s="1557"/>
      <c r="P123" s="392"/>
      <c r="Q123" s="1560"/>
      <c r="R123" s="1531"/>
      <c r="S123" s="1534"/>
      <c r="T123" s="1537"/>
      <c r="U123" s="1540"/>
      <c r="V123" s="1542"/>
      <c r="W123" s="274"/>
      <c r="X123" s="364" t="s">
        <v>1396</v>
      </c>
      <c r="Y123" s="312" t="s">
        <v>969</v>
      </c>
      <c r="Z123" s="1545"/>
      <c r="AA123" s="1528">
        <v>25</v>
      </c>
      <c r="AB123" s="1529"/>
      <c r="AC123" s="1528"/>
      <c r="AD123" s="1529"/>
      <c r="AE123" s="1528"/>
      <c r="AF123" s="1529"/>
      <c r="AG123" s="1528"/>
      <c r="AH123" s="1529"/>
      <c r="AI123" s="1528">
        <v>15</v>
      </c>
      <c r="AJ123" s="1529"/>
      <c r="AK123" s="390">
        <f>AA123+AC123+AE123+AG123+AI123</f>
        <v>40</v>
      </c>
      <c r="AL123" s="391">
        <v>0.33600000000000002</v>
      </c>
      <c r="AM123" s="1526"/>
      <c r="AN123" s="1601" t="s">
        <v>936</v>
      </c>
      <c r="AO123" s="1602"/>
      <c r="AP123" s="1599" t="s">
        <v>971</v>
      </c>
      <c r="AQ123" s="1600"/>
      <c r="AR123" s="1601" t="s">
        <v>936</v>
      </c>
      <c r="AS123" s="1602"/>
      <c r="AT123" s="256" t="s">
        <v>1397</v>
      </c>
      <c r="AU123" s="313" t="s">
        <v>1054</v>
      </c>
      <c r="AV123" s="314" t="s">
        <v>1386</v>
      </c>
      <c r="AW123" s="315" t="s">
        <v>1398</v>
      </c>
      <c r="AX123" s="316" t="s">
        <v>1388</v>
      </c>
      <c r="AY123" s="379"/>
      <c r="AZ123" s="1594"/>
      <c r="BA123" s="1498"/>
      <c r="BB123" s="1597"/>
      <c r="BC123" s="1498"/>
      <c r="BD123" s="1501"/>
      <c r="BE123" s="1504"/>
      <c r="BF123" s="392"/>
      <c r="BG123" s="317"/>
      <c r="BH123" s="302">
        <v>0.8</v>
      </c>
      <c r="BI123" s="318" t="str">
        <f>IF(ISERROR(IF(V122="R.INHERENTE
4","R. INHERENTE",(IF(BD122="R.RESIDUAL
4","R. RESIDUAL"," ")))),"",(IF(V122="R.INHERENTE
4","R. INHERENTE",(IF(BD122="R.RESIDUAL
4","R. RESIDUAL"," ")))))</f>
        <v xml:space="preserve"> </v>
      </c>
      <c r="BJ123" s="319" t="str">
        <f>IF(ISERROR(IF(V122="R.INHERENTE
9","R. INHERENTE",(IF(BD122="R.RESIDUAL
9","R. RESIDUAL"," ")))),"",(IF(V122="R.INHERENTE
9","R. INHERENTE",(IF(BD122="R.RESIDUAL
9","R. RESIDUAL"," ")))))</f>
        <v xml:space="preserve"> </v>
      </c>
      <c r="BK123" s="320" t="str">
        <f>IF(ISERROR(IF(V122="R.INHERENTE
14","R. INHERENTE",(IF(BD122="R.RESIDUAL
14","R. RESIDUAL"," ")))),"",(IF(V122="R.INHERENTE
14","R. INHERENTE",(IF(BD122="R.RESIDUAL
14","R. RESIDUAL"," ")))))</f>
        <v xml:space="preserve"> </v>
      </c>
      <c r="BL123" s="321" t="str">
        <f>IF(ISERROR(IF(V122="R.INHERENTE
19","R. INHERENTE",(IF(BD122="R.RESIDUAL
19","R. RESIDUAL"," ")))),"",(IF(V122="R.INHERENTE
19","R. INHERENTE",(IF(BD122="R.RESIDUAL
19","R. RESIDUAL"," ")))))</f>
        <v xml:space="preserve"> </v>
      </c>
      <c r="BM123" s="322" t="str">
        <f>IF(ISERROR(IF(V122="R.INHERENTE
24","R. INHERENTE",(IF(BD122="R.RESIDUAL
24","R. RESIDUAL"," ")))),"",(IF(V122="R.INHERENTE
24","R. INHERENTE",(IF(BD122="R.RESIDUAL
24","R. RESIDUAL"," ")))))</f>
        <v>R. INHERENTE</v>
      </c>
      <c r="BN123" s="392"/>
      <c r="BO123" s="1645"/>
      <c r="BP123" s="1583"/>
      <c r="BQ123" s="1583"/>
      <c r="BR123" s="1583"/>
      <c r="BS123" s="1563"/>
      <c r="BT123" s="1587"/>
      <c r="BU123" s="392"/>
      <c r="BV123" s="1643"/>
      <c r="BW123" s="1583"/>
      <c r="BX123" s="1654"/>
      <c r="BY123" s="392"/>
      <c r="BZ123" s="1569"/>
      <c r="CA123" s="1572"/>
      <c r="CB123" s="1575"/>
      <c r="CC123" s="1578"/>
      <c r="CD123" s="1617"/>
      <c r="CE123" s="1617"/>
      <c r="CF123" s="1617"/>
      <c r="CG123" s="1617"/>
      <c r="CH123" s="1617"/>
      <c r="CI123" s="1617"/>
      <c r="CJ123" s="1617"/>
      <c r="CK123" s="1617"/>
      <c r="CL123" s="1617"/>
      <c r="CM123" s="1617"/>
      <c r="CN123" s="1617"/>
      <c r="CO123" s="1617"/>
      <c r="CP123" s="1617"/>
      <c r="CQ123" s="1617"/>
      <c r="CR123" s="1617"/>
      <c r="CS123" s="1617"/>
      <c r="CT123" s="1620"/>
      <c r="CU123" s="392"/>
      <c r="CV123" s="1569"/>
      <c r="CW123" s="1572"/>
      <c r="CX123" s="1575"/>
      <c r="CY123" s="1629"/>
      <c r="CZ123" s="1609"/>
      <c r="DA123" s="1610"/>
      <c r="DB123" s="1609"/>
      <c r="DC123" s="1610"/>
      <c r="DD123" s="1614"/>
      <c r="DE123" s="1614"/>
      <c r="DF123" s="1614"/>
      <c r="DG123" s="1614"/>
      <c r="DH123" s="1614"/>
      <c r="DI123" s="1614"/>
      <c r="DJ123" s="1614"/>
      <c r="DK123" s="1614"/>
      <c r="DL123" s="1614"/>
      <c r="DM123" s="1614"/>
      <c r="DN123" s="1614"/>
      <c r="DO123" s="1614"/>
      <c r="DP123" s="1614"/>
      <c r="DQ123" s="1614"/>
      <c r="DR123" s="1614"/>
      <c r="DS123" s="1614"/>
      <c r="DT123" s="1620"/>
      <c r="DU123" s="392"/>
      <c r="DV123" s="1626"/>
      <c r="DW123" s="1623"/>
      <c r="DX123" s="1623"/>
      <c r="DY123" s="1623"/>
    </row>
    <row r="124" spans="2:129" s="368" customFormat="1" ht="48" customHeight="1">
      <c r="B124" s="1667"/>
      <c r="C124" s="1480"/>
      <c r="D124" s="1483"/>
      <c r="E124" s="1486"/>
      <c r="F124" s="1483"/>
      <c r="G124" s="1548"/>
      <c r="H124" s="1551"/>
      <c r="I124" s="363"/>
      <c r="J124" s="308" t="s">
        <v>994</v>
      </c>
      <c r="K124" s="309" t="s">
        <v>1399</v>
      </c>
      <c r="L124" s="310" t="s">
        <v>963</v>
      </c>
      <c r="M124" s="1329"/>
      <c r="N124" s="1554"/>
      <c r="O124" s="1557"/>
      <c r="P124" s="392"/>
      <c r="Q124" s="1560"/>
      <c r="R124" s="1531"/>
      <c r="S124" s="1534"/>
      <c r="T124" s="1537"/>
      <c r="U124" s="1540"/>
      <c r="V124" s="1542"/>
      <c r="W124" s="274"/>
      <c r="X124" s="295"/>
      <c r="Y124" s="312"/>
      <c r="Z124" s="1545"/>
      <c r="AA124" s="1528"/>
      <c r="AB124" s="1529"/>
      <c r="AC124" s="1528"/>
      <c r="AD124" s="1529"/>
      <c r="AE124" s="1528"/>
      <c r="AF124" s="1529"/>
      <c r="AG124" s="1528"/>
      <c r="AH124" s="1529"/>
      <c r="AI124" s="1528"/>
      <c r="AJ124" s="1529"/>
      <c r="AK124" s="390">
        <f>AA124+AC124+AE124+AG124+AI124</f>
        <v>0</v>
      </c>
      <c r="AL124" s="391"/>
      <c r="AM124" s="1526"/>
      <c r="AN124" s="1601"/>
      <c r="AO124" s="1602"/>
      <c r="AP124" s="1599"/>
      <c r="AQ124" s="1600"/>
      <c r="AR124" s="1601"/>
      <c r="AS124" s="1602"/>
      <c r="AT124" s="256"/>
      <c r="AU124" s="313"/>
      <c r="AV124" s="314"/>
      <c r="AW124" s="315"/>
      <c r="AX124" s="316"/>
      <c r="AY124" s="379"/>
      <c r="AZ124" s="1594"/>
      <c r="BA124" s="1498"/>
      <c r="BB124" s="1597"/>
      <c r="BC124" s="1498"/>
      <c r="BD124" s="1501"/>
      <c r="BE124" s="1504"/>
      <c r="BF124" s="392"/>
      <c r="BG124" s="317"/>
      <c r="BH124" s="302">
        <v>0.60000000000000009</v>
      </c>
      <c r="BI124" s="318" t="str">
        <f>IF(ISERROR(IF(V122="R.INHERENTE
3","R. INHERENTE",(IF(BD122="R.RESIDUAL
3","R. RESIDUAL"," ")))),"",(IF(V122="R.INHERENTE
3","R. INHERENTE",(IF(BD122="R.RESIDUAL
3","R. RESIDUAL"," ")))))</f>
        <v xml:space="preserve"> </v>
      </c>
      <c r="BJ124" s="319" t="str">
        <f>IF(ISERROR(IF(V122="R.INHERENTE
8","R. INHERENTE",(IF(BD122="R.RESIDUAL
8","R. RESIDUAL"," ")))),"",(IF(V122="R.INHERENTE
8","R. INHERENTE",(IF(BD122="R.RESIDUAL
8","R. RESIDUAL"," ")))))</f>
        <v xml:space="preserve"> </v>
      </c>
      <c r="BK124" s="320" t="str">
        <f>IF(ISERROR(IF(V122="R.INHERENTE
13","R. INHERENTE",(IF(BD122="R.RESIDUAL
13","R. RESIDUAL"," ")))),"",(IF(V122="R.INHERENTE
13","R. INHERENTE",(IF(BD122="R.RESIDUAL
13","R. RESIDUAL"," ")))))</f>
        <v xml:space="preserve"> </v>
      </c>
      <c r="BL124" s="321" t="str">
        <f>IF(ISERROR(IF(V122="R.INHERENTE
18","R. INHERENTE",(IF(BD122="R.RESIDUAL
18","R. RESIDUAL"," ")))),"",(IF(V122="R.INHERENTE
18","R. INHERENTE",(IF(BD122="R.RESIDUAL
18","R. RESIDUAL"," ")))))</f>
        <v xml:space="preserve"> </v>
      </c>
      <c r="BM124" s="322" t="str">
        <f>IF(ISERROR(IF(V122="R.INHERENTE
23","R. INHERENTE",(IF(BD122="R.RESIDUAL
23","R. RESIDUAL"," ")))),"",(IF(V122="R.INHERENTE
23","R. INHERENTE",(IF(BD122="R.RESIDUAL
23","R. RESIDUAL"," ")))))</f>
        <v xml:space="preserve"> </v>
      </c>
      <c r="BN124" s="392"/>
      <c r="BO124" s="1645"/>
      <c r="BP124" s="1583"/>
      <c r="BQ124" s="1583"/>
      <c r="BR124" s="1583"/>
      <c r="BS124" s="1563"/>
      <c r="BT124" s="1587"/>
      <c r="BU124" s="392"/>
      <c r="BV124" s="1643"/>
      <c r="BW124" s="1583"/>
      <c r="BX124" s="1654"/>
      <c r="BY124" s="392"/>
      <c r="BZ124" s="1569"/>
      <c r="CA124" s="1572"/>
      <c r="CB124" s="1575"/>
      <c r="CC124" s="1578"/>
      <c r="CD124" s="1617"/>
      <c r="CE124" s="1617"/>
      <c r="CF124" s="1617"/>
      <c r="CG124" s="1617"/>
      <c r="CH124" s="1617"/>
      <c r="CI124" s="1617"/>
      <c r="CJ124" s="1617"/>
      <c r="CK124" s="1617"/>
      <c r="CL124" s="1617"/>
      <c r="CM124" s="1617"/>
      <c r="CN124" s="1617"/>
      <c r="CO124" s="1617"/>
      <c r="CP124" s="1617"/>
      <c r="CQ124" s="1617"/>
      <c r="CR124" s="1617"/>
      <c r="CS124" s="1617"/>
      <c r="CT124" s="1620"/>
      <c r="CU124" s="392"/>
      <c r="CV124" s="1569"/>
      <c r="CW124" s="1572"/>
      <c r="CX124" s="1575"/>
      <c r="CY124" s="1629"/>
      <c r="CZ124" s="1609"/>
      <c r="DA124" s="1610"/>
      <c r="DB124" s="1609"/>
      <c r="DC124" s="1610"/>
      <c r="DD124" s="1614"/>
      <c r="DE124" s="1614"/>
      <c r="DF124" s="1614"/>
      <c r="DG124" s="1614"/>
      <c r="DH124" s="1614"/>
      <c r="DI124" s="1614"/>
      <c r="DJ124" s="1614"/>
      <c r="DK124" s="1614"/>
      <c r="DL124" s="1614"/>
      <c r="DM124" s="1614"/>
      <c r="DN124" s="1614"/>
      <c r="DO124" s="1614"/>
      <c r="DP124" s="1614"/>
      <c r="DQ124" s="1614"/>
      <c r="DR124" s="1614"/>
      <c r="DS124" s="1614"/>
      <c r="DT124" s="1620"/>
      <c r="DU124" s="392"/>
      <c r="DV124" s="1626"/>
      <c r="DW124" s="1623"/>
      <c r="DX124" s="1623"/>
      <c r="DY124" s="1623"/>
    </row>
    <row r="125" spans="2:129" s="368" customFormat="1" ht="48" customHeight="1">
      <c r="B125" s="1667"/>
      <c r="C125" s="1480"/>
      <c r="D125" s="1483"/>
      <c r="E125" s="1486"/>
      <c r="F125" s="1483"/>
      <c r="G125" s="1548"/>
      <c r="H125" s="1551"/>
      <c r="I125" s="363"/>
      <c r="J125" s="308" t="s">
        <v>1000</v>
      </c>
      <c r="K125" s="348"/>
      <c r="L125" s="310"/>
      <c r="M125" s="1329"/>
      <c r="N125" s="1554"/>
      <c r="O125" s="1557"/>
      <c r="P125" s="392"/>
      <c r="Q125" s="1560"/>
      <c r="R125" s="1531"/>
      <c r="S125" s="1534"/>
      <c r="T125" s="1537"/>
      <c r="U125" s="1540"/>
      <c r="V125" s="1542"/>
      <c r="W125" s="274"/>
      <c r="X125" s="324"/>
      <c r="Y125" s="312"/>
      <c r="Z125" s="1545"/>
      <c r="AA125" s="1528"/>
      <c r="AB125" s="1529"/>
      <c r="AC125" s="1528"/>
      <c r="AD125" s="1529"/>
      <c r="AE125" s="1528"/>
      <c r="AF125" s="1529"/>
      <c r="AG125" s="1528"/>
      <c r="AH125" s="1529"/>
      <c r="AI125" s="1528"/>
      <c r="AJ125" s="1529"/>
      <c r="AK125" s="390">
        <f>AA125+AC125+AE125+AG125+AI125</f>
        <v>0</v>
      </c>
      <c r="AL125" s="391"/>
      <c r="AM125" s="1526"/>
      <c r="AN125" s="1601"/>
      <c r="AO125" s="1602"/>
      <c r="AP125" s="1599"/>
      <c r="AQ125" s="1600"/>
      <c r="AR125" s="1601"/>
      <c r="AS125" s="1602"/>
      <c r="AT125" s="325"/>
      <c r="AU125" s="326"/>
      <c r="AV125" s="327"/>
      <c r="AW125" s="328"/>
      <c r="AX125" s="329"/>
      <c r="AY125" s="379"/>
      <c r="AZ125" s="1594"/>
      <c r="BA125" s="1498"/>
      <c r="BB125" s="1597"/>
      <c r="BC125" s="1498"/>
      <c r="BD125" s="1501"/>
      <c r="BE125" s="1504"/>
      <c r="BF125" s="392"/>
      <c r="BG125" s="317"/>
      <c r="BH125" s="302">
        <v>0.4</v>
      </c>
      <c r="BI125" s="318" t="str">
        <f>IF(ISERROR(IF(V122="R.INHERENTE
2","R. INHERENTE",(IF(BD122="R.RESIDUAL
2","R. RESIDUAL"," ")))),"",(IF(V122="R.INHERENTE
2","R. INHERENTE",(IF(BD122="R.RESIDUAL
2","R. RESIDUAL"," ")))))</f>
        <v xml:space="preserve"> </v>
      </c>
      <c r="BJ125" s="319" t="str">
        <f>IF(ISERROR(IF(V122="R.INHERENTE
7","R. INHERENTE",(IF(BD122="R.RESIDUAL
7","R. RESIDUAL"," ")))),"",(IF(V122="R.INHERENTE
7","R. INHERENTE",(IF(BD122="R.RESIDUAL
7","R. RESIDUAL"," ")))))</f>
        <v xml:space="preserve"> </v>
      </c>
      <c r="BK125" s="330" t="str">
        <f>IF(ISERROR(IF(V122="R.INHERENTE
12","R. INHERENTE",(IF(BD122="R.RESIDUAL
12","R. RESIDUAL"," ")))),"",(IF(V122="R.INHERENTE
12","R. INHERENTE",(IF(BD122="R.RESIDUAL
12","R. RESIDUAL"," ")))))</f>
        <v xml:space="preserve"> </v>
      </c>
      <c r="BL125" s="320" t="str">
        <f>IF(ISERROR(IF(V122="R.INHERENTE
17","R. INHERENTE",(IF(BD122="R.RESIDUAL
17","R. RESIDUAL"," ")))),"",(IF(V122="R.INHERENTE
17","R. INHERENTE",(IF(BD122="R.RESIDUAL
17","R. RESIDUAL"," ")))))</f>
        <v xml:space="preserve"> </v>
      </c>
      <c r="BM125" s="322" t="str">
        <f>IF(ISERROR(IF(V122="R.INHERENTE
22","R. INHERENTE",(IF(BD122="R.RESIDUAL
22","R. RESIDUAL"," ")))),"",(IF(V122="R.INHERENTE
22","R. INHERENTE",(IF(BD122="R.RESIDUAL
22","R. RESIDUAL"," ")))))</f>
        <v>R. RESIDUAL</v>
      </c>
      <c r="BN125" s="392"/>
      <c r="BO125" s="1645"/>
      <c r="BP125" s="1583"/>
      <c r="BQ125" s="1583"/>
      <c r="BR125" s="1583"/>
      <c r="BS125" s="1563"/>
      <c r="BT125" s="1587"/>
      <c r="BU125" s="392"/>
      <c r="BV125" s="1643"/>
      <c r="BW125" s="1583"/>
      <c r="BX125" s="1654"/>
      <c r="BY125" s="392"/>
      <c r="BZ125" s="1569"/>
      <c r="CA125" s="1572"/>
      <c r="CB125" s="1575"/>
      <c r="CC125" s="1578"/>
      <c r="CD125" s="1617"/>
      <c r="CE125" s="1617"/>
      <c r="CF125" s="1617"/>
      <c r="CG125" s="1617"/>
      <c r="CH125" s="1617"/>
      <c r="CI125" s="1617"/>
      <c r="CJ125" s="1617"/>
      <c r="CK125" s="1617"/>
      <c r="CL125" s="1617"/>
      <c r="CM125" s="1617"/>
      <c r="CN125" s="1617"/>
      <c r="CO125" s="1617"/>
      <c r="CP125" s="1617"/>
      <c r="CQ125" s="1617"/>
      <c r="CR125" s="1617"/>
      <c r="CS125" s="1617"/>
      <c r="CT125" s="1620"/>
      <c r="CU125" s="392"/>
      <c r="CV125" s="1569"/>
      <c r="CW125" s="1572"/>
      <c r="CX125" s="1575"/>
      <c r="CY125" s="1629"/>
      <c r="CZ125" s="1609"/>
      <c r="DA125" s="1610"/>
      <c r="DB125" s="1609"/>
      <c r="DC125" s="1610"/>
      <c r="DD125" s="1614"/>
      <c r="DE125" s="1614"/>
      <c r="DF125" s="1614"/>
      <c r="DG125" s="1614"/>
      <c r="DH125" s="1614"/>
      <c r="DI125" s="1614"/>
      <c r="DJ125" s="1614"/>
      <c r="DK125" s="1614"/>
      <c r="DL125" s="1614"/>
      <c r="DM125" s="1614"/>
      <c r="DN125" s="1614"/>
      <c r="DO125" s="1614"/>
      <c r="DP125" s="1614"/>
      <c r="DQ125" s="1614"/>
      <c r="DR125" s="1614"/>
      <c r="DS125" s="1614"/>
      <c r="DT125" s="1620"/>
      <c r="DU125" s="392"/>
      <c r="DV125" s="1626"/>
      <c r="DW125" s="1623"/>
      <c r="DX125" s="1623"/>
      <c r="DY125" s="1623"/>
    </row>
    <row r="126" spans="2:129" s="368" customFormat="1" ht="48" customHeight="1" thickBot="1">
      <c r="B126" s="1668"/>
      <c r="C126" s="1481"/>
      <c r="D126" s="1484"/>
      <c r="E126" s="1487"/>
      <c r="F126" s="1484"/>
      <c r="G126" s="1549"/>
      <c r="H126" s="1552"/>
      <c r="I126" s="367"/>
      <c r="J126" s="332" t="s">
        <v>1001</v>
      </c>
      <c r="K126" s="349"/>
      <c r="L126" s="334"/>
      <c r="M126" s="1330"/>
      <c r="N126" s="1555"/>
      <c r="O126" s="1558"/>
      <c r="P126" s="392"/>
      <c r="Q126" s="1561"/>
      <c r="R126" s="1532"/>
      <c r="S126" s="1535"/>
      <c r="T126" s="1538"/>
      <c r="U126" s="1356"/>
      <c r="V126" s="1543"/>
      <c r="W126" s="274"/>
      <c r="X126" s="335"/>
      <c r="Y126" s="336"/>
      <c r="Z126" s="1546"/>
      <c r="AA126" s="1631"/>
      <c r="AB126" s="1632"/>
      <c r="AC126" s="1631"/>
      <c r="AD126" s="1632"/>
      <c r="AE126" s="1631"/>
      <c r="AF126" s="1632"/>
      <c r="AG126" s="1631"/>
      <c r="AH126" s="1632"/>
      <c r="AI126" s="1631"/>
      <c r="AJ126" s="1632"/>
      <c r="AK126" s="393">
        <f>AA126+AC126+AE126+AG126+AI126</f>
        <v>0</v>
      </c>
      <c r="AL126" s="394"/>
      <c r="AM126" s="1527"/>
      <c r="AN126" s="1605"/>
      <c r="AO126" s="1606"/>
      <c r="AP126" s="1603"/>
      <c r="AQ126" s="1604"/>
      <c r="AR126" s="1605"/>
      <c r="AS126" s="1606"/>
      <c r="AT126" s="337"/>
      <c r="AU126" s="338"/>
      <c r="AV126" s="339"/>
      <c r="AW126" s="340"/>
      <c r="AX126" s="341"/>
      <c r="AY126" s="379">
        <f>+(IF(AND($AZ134&gt;0,$AZ134&lt;=0.2),0.2,(IF(AND($AZ134&gt;0.2,$AZ134&lt;=0.4),0.4,(IF(AND($AZ134&gt;0.4,$AZ134&lt;=0.6),0.6,(IF(AND($AZ134&gt;0.6,$AZ134&lt;=0.8),0.8,(IF($AZ134&gt;0.8,1,""))))))))))</f>
        <v>0.2</v>
      </c>
      <c r="AZ126" s="1595"/>
      <c r="BA126" s="1499"/>
      <c r="BB126" s="1598"/>
      <c r="BC126" s="1499"/>
      <c r="BD126" s="1502"/>
      <c r="BE126" s="1505"/>
      <c r="BF126" s="392"/>
      <c r="BG126" s="317"/>
      <c r="BH126" s="342">
        <v>0.2</v>
      </c>
      <c r="BI126" s="343" t="str">
        <f>IF(ISERROR(IF(V122="R.INHERENTE
1","R. INHERENTE",(IF(BD122="R.RESIDUAL
1","R. RESIDUAL"," ")))),"",(IF(V122="R.INHERENTE
1","R. INHERENTE",(IF(BD122="R.RESIDUAL
1","R. RESIDUAL"," ")))))</f>
        <v xml:space="preserve"> </v>
      </c>
      <c r="BJ126" s="344" t="str">
        <f>IF(ISERROR(IF(V122="R.INHERENTE
6","R. INHERENTE",(IF(BD122="R.RESIDUAL
6","R. RESIDUAL"," ")))),"",(IF(V122="R.INHERENTE
6","R. INHERENTE",(IF(BD122="R.RESIDUAL
6","R. RESIDUAL"," ")))))</f>
        <v xml:space="preserve"> </v>
      </c>
      <c r="BK126" s="345" t="str">
        <f>IF(ISERROR(IF(V122="R.INHERENTE
11","R. INHERENTE",(IF(BD122="R.RESIDUAL
11","R. RESIDUAL"," ")))),"",(IF(V122="R.INHERENTE
11","R. INHERENTE",(IF(BD122="R.RESIDUAL
11","R. RESIDUAL"," ")))))</f>
        <v xml:space="preserve"> </v>
      </c>
      <c r="BL126" s="346" t="str">
        <f>IF(ISERROR(IF(V122="R.INHERENTE
16","R. INHERENTE",(IF(BD122="R.RESIDUAL
16","R. RESIDUAL"," ")))),"",(IF(V122="R.INHERENTE
16","R. INHERENTE",(IF(BD122="R.RESIDUAL
16","R. RESIDUAL"," ")))))</f>
        <v xml:space="preserve"> </v>
      </c>
      <c r="BM126" s="347" t="str">
        <f>IF(ISERROR(IF(V122="R.INHERENTE
21","R. INHERENTE",(IF(BD122="R.RESIDUAL
21","R. RESIDUAL"," ")))),"",(IF(V122="R.INHERENTE
21","R. INHERENTE",(IF(BD122="R.RESIDUAL
21","R. RESIDUAL"," ")))))</f>
        <v xml:space="preserve"> </v>
      </c>
      <c r="BN126" s="392"/>
      <c r="BO126" s="1646"/>
      <c r="BP126" s="1584"/>
      <c r="BQ126" s="1584"/>
      <c r="BR126" s="1584"/>
      <c r="BS126" s="1564"/>
      <c r="BT126" s="1588"/>
      <c r="BU126" s="392"/>
      <c r="BV126" s="1644"/>
      <c r="BW126" s="1584"/>
      <c r="BX126" s="1655"/>
      <c r="BY126" s="392"/>
      <c r="BZ126" s="1570"/>
      <c r="CA126" s="1573"/>
      <c r="CB126" s="1576"/>
      <c r="CC126" s="1579"/>
      <c r="CD126" s="1618"/>
      <c r="CE126" s="1618"/>
      <c r="CF126" s="1618"/>
      <c r="CG126" s="1618"/>
      <c r="CH126" s="1618"/>
      <c r="CI126" s="1618"/>
      <c r="CJ126" s="1618"/>
      <c r="CK126" s="1618"/>
      <c r="CL126" s="1618"/>
      <c r="CM126" s="1618"/>
      <c r="CN126" s="1618"/>
      <c r="CO126" s="1618"/>
      <c r="CP126" s="1618"/>
      <c r="CQ126" s="1618"/>
      <c r="CR126" s="1618"/>
      <c r="CS126" s="1618"/>
      <c r="CT126" s="1621"/>
      <c r="CU126" s="392"/>
      <c r="CV126" s="1570"/>
      <c r="CW126" s="1573"/>
      <c r="CX126" s="1576"/>
      <c r="CY126" s="1630"/>
      <c r="CZ126" s="1611"/>
      <c r="DA126" s="1612"/>
      <c r="DB126" s="1611"/>
      <c r="DC126" s="1612"/>
      <c r="DD126" s="1615"/>
      <c r="DE126" s="1615"/>
      <c r="DF126" s="1615"/>
      <c r="DG126" s="1615"/>
      <c r="DH126" s="1615"/>
      <c r="DI126" s="1615"/>
      <c r="DJ126" s="1615"/>
      <c r="DK126" s="1615"/>
      <c r="DL126" s="1615"/>
      <c r="DM126" s="1615"/>
      <c r="DN126" s="1615"/>
      <c r="DO126" s="1615"/>
      <c r="DP126" s="1615"/>
      <c r="DQ126" s="1615"/>
      <c r="DR126" s="1615"/>
      <c r="DS126" s="1615"/>
      <c r="DT126" s="1621"/>
      <c r="DU126" s="392"/>
      <c r="DV126" s="1627"/>
      <c r="DW126" s="1624"/>
      <c r="DX126" s="1624"/>
      <c r="DY126" s="1624"/>
    </row>
    <row r="127" spans="2:129" ht="12.75" customHeight="1" thickBot="1">
      <c r="W127" s="274"/>
      <c r="AY127" s="379"/>
      <c r="BI127" s="396">
        <v>0.2</v>
      </c>
      <c r="BJ127" s="397">
        <v>0.4</v>
      </c>
      <c r="BK127" s="397">
        <v>0.60000000000000009</v>
      </c>
      <c r="BL127" s="397">
        <v>0.8</v>
      </c>
      <c r="BM127" s="397">
        <v>1</v>
      </c>
    </row>
    <row r="128" spans="2:129" s="368" customFormat="1" ht="48" customHeight="1" thickBot="1">
      <c r="B128" s="1666" t="s">
        <v>1330</v>
      </c>
      <c r="C128" s="1479">
        <v>19</v>
      </c>
      <c r="D128" s="1482" t="s">
        <v>1379</v>
      </c>
      <c r="E128" s="1485" t="s">
        <v>1380</v>
      </c>
      <c r="F128" s="1482" t="s">
        <v>1128</v>
      </c>
      <c r="G128" s="1547" t="s">
        <v>958</v>
      </c>
      <c r="H128" s="1550" t="s">
        <v>1400</v>
      </c>
      <c r="I128" s="291" t="s">
        <v>1401</v>
      </c>
      <c r="J128" s="292" t="s">
        <v>961</v>
      </c>
      <c r="K128" s="293" t="s">
        <v>1383</v>
      </c>
      <c r="L128" s="294" t="s">
        <v>963</v>
      </c>
      <c r="M128" s="1328" t="str">
        <f>IF(G128="","",(CONCATENATE("Posibilidad de afectación ",G128," ",H128," ",I128," ",I129," ",I130," ",I131," ",I132)))</f>
        <v xml:space="preserve">Posibilidad de afectación económica y reputacional por apropiación del dinero recaudado en las cajas de la institución para beneficio propio o de terceros, debido a la no adherencia al procedimiento, manipulación de información del registro  y comportamientos no eticos.   </v>
      </c>
      <c r="N128" s="1553" t="s">
        <v>1006</v>
      </c>
      <c r="O128" s="1556" t="s">
        <v>1007</v>
      </c>
      <c r="P128" s="392"/>
      <c r="Q128" s="1559" t="s">
        <v>966</v>
      </c>
      <c r="R128" s="1530">
        <f>IF(ISERROR(VLOOKUP($Q128,[3]Listas!$F$21:$G$25,2,FALSE)),"",(VLOOKUP($Q128,[3]Listas!$F$21:$G$25,2,FALSE)))</f>
        <v>0.8</v>
      </c>
      <c r="S128" s="1533" t="str">
        <f>IF(ISERROR(VLOOKUP($R128,[3]Listas!$F$4:$G$8,2,FALSE)),"",(VLOOKUP($R128,[3]Listas!$F$4:$G$8,2,FALSE)))</f>
        <v>ALTA
Es viable que el evento ocurra en la mayoria de las circunstancias.</v>
      </c>
      <c r="T128" s="1536" t="s">
        <v>967</v>
      </c>
      <c r="U128" s="1539">
        <f>IF(ISERROR(VLOOKUP($T128,[3]Listas!$F$30:$G$37,2,FALSE)),"",(VLOOKUP($T128,[3]Listas!$F$30:$G$37,2,FALSE)))</f>
        <v>1</v>
      </c>
      <c r="V128" s="1541" t="str">
        <f>IF(R128="","",(CONCATENATE("R.INHERENTE
",(IF(AND($R128=0.2,$U128=0.2),1,(IF(AND($R128=0.2,$U128=0.4),6,(IF(AND($R128=0.2,$U128=0.6),11,(IF(AND($R128=0.2,$U128=0.8),16,(IF(AND($R128=0.2,$U128=1),21,(IF(AND($R128=0.4,$U128=0.2),2,(IF(AND($R128=0.4,$U128=0.4),7,(IF(AND($R128=0.4,$U128=0.6),12,(IF(AND($R128=0.4,$U128=0.8),17,(IF(AND($R128=0.4,$U128=1),22,(IF(AND($R128=0.6,$U128=0.2),3,(IF(AND($R128=0.6,$U128=0.4),8,(IF(AND($R128=0.6,$U128=0.6),13,(IF(AND($R128=0.6,$U128=0.8),18,(IF(AND($R128=0.6,$U128=1),23,(IF(AND($R128=0.8,$U128=0.2),4,(IF(AND($R128=0.8,$U128=0.4),9,(IF(AND($R128=0.8,$U128=0.6),14,(IF(AND($R128=0.8,$U128=0.8),19,(IF(AND($R128=0.8,$U128=1),24,(IF(AND($R128=1,$U128=0.2),5,(IF(AND($R128=1,$U128=0.4),10,(IF(AND($R128=1,$U128=0.6),15,(IF(AND($R128=1,$U128=0.8),20,(IF(AND($R128=1,$U128=1),25,"")))))))))))))))))))))))))))))))))))))))))))))))))))))</f>
        <v>R.INHERENTE
24</v>
      </c>
      <c r="W128" s="274"/>
      <c r="X128" s="295" t="s">
        <v>1402</v>
      </c>
      <c r="Y128" s="296" t="s">
        <v>969</v>
      </c>
      <c r="Z128" s="1544" t="s">
        <v>970</v>
      </c>
      <c r="AA128" s="1523">
        <v>25</v>
      </c>
      <c r="AB128" s="1524"/>
      <c r="AC128" s="1523"/>
      <c r="AD128" s="1524"/>
      <c r="AE128" s="1523"/>
      <c r="AF128" s="1524"/>
      <c r="AG128" s="1523"/>
      <c r="AH128" s="1524"/>
      <c r="AI128" s="1523">
        <v>15</v>
      </c>
      <c r="AJ128" s="1524"/>
      <c r="AK128" s="388">
        <f>AA128+AC128+AE128+AG128+AI128</f>
        <v>40</v>
      </c>
      <c r="AL128" s="389">
        <v>0.48</v>
      </c>
      <c r="AM128" s="1525">
        <f>U128</f>
        <v>1</v>
      </c>
      <c r="AN128" s="1589" t="s">
        <v>937</v>
      </c>
      <c r="AO128" s="1590"/>
      <c r="AP128" s="1591" t="s">
        <v>1250</v>
      </c>
      <c r="AQ128" s="1592"/>
      <c r="AR128" s="1589" t="s">
        <v>937</v>
      </c>
      <c r="AS128" s="1590"/>
      <c r="AT128" s="297" t="s">
        <v>1403</v>
      </c>
      <c r="AU128" s="298" t="s">
        <v>980</v>
      </c>
      <c r="AV128" s="299" t="s">
        <v>1404</v>
      </c>
      <c r="AW128" s="300" t="s">
        <v>1398</v>
      </c>
      <c r="AX128" s="301" t="s">
        <v>1388</v>
      </c>
      <c r="AY128" s="379"/>
      <c r="AZ128" s="1593">
        <f>+MIN(AL128:AL132)</f>
        <v>0.20200000000000001</v>
      </c>
      <c r="BA128" s="1497" t="str">
        <f>+(IF($AY114=0.2,"MUY BAJA",(IF($AY114=0.4,"BAJA",(IF($AY114=0.6,"MEDIA",(IF($AY114=0.8,"ALTA",(IF($AY114=1,"MUY ALTA",""))))))))))</f>
        <v>BAJA</v>
      </c>
      <c r="BB128" s="1596">
        <f>+MIN(AM128:AM132)</f>
        <v>1</v>
      </c>
      <c r="BC128" s="1497" t="str">
        <f>+(IF($BF128=0.2,"MUY BAJA",(IF($BF128=0.4,"BAJA",(IF($BF128=0.6,"MEDIA",(IF($BF128=0.8,"ALTA",(IF($BF128=1,"MUY ALTA",""))))))))))</f>
        <v>MUY ALTA</v>
      </c>
      <c r="BD128" s="1500" t="str">
        <f>IF($AY114="","",(CONCATENATE("R.RESIDUAL
",(IF(AND($AY114=0.2,$BF128=0.2),1,(IF(AND($AY114=0.2,$BF128=0.4),6,(IF(AND($AY114=0.2,$BF128=0.6),11,(IF(AND($AY114=0.2,$BF128=0.8),16,(IF(AND($AY114=0.2,$BF128=1),21,(IF(AND($AY114=0.4,$BF128=0.2),2,(IF(AND($AY114=0.4,$BF128=0.4),7,(IF(AND($AY114=0.4,$BF128=0.6),12,(IF(AND($AY114=0.4,$BF128=0.8),17,(IF(AND($AY114=0.4,$BF128=1),22,(IF(AND($AY114=0.6,$BF128=0.2),3,(IF(AND($AY114=0.6,$BF128=0.4),8,(IF(AND($AY114=0.6,$BF128=0.6),13,(IF(AND($AY114=0.6,$BF128=0.8),18,(IF(AND($AY114=0.6,$BF128=1),23,(IF(AND($AY114=0.8,$BF128=0.2),4,(IF(AND($AY114=0.8,$BF128=0.4),9,(IF(AND($AY114=0.8,$BF128=0.6),14,(IF(AND($AY114=0.8,$BF128=0.8),19,(IF(AND($AY114=0.8,$BF128=1),24,(IF(AND($AY114=1,$BF128=0.2),5,(IF(AND($AY114=1,$BF128=0.4),10,(IF(AND($AY114=1,$BF128=0.6),15,(IF(AND($AY114=1,$BF128=0.8),20,(IF(AND($AY114=1,$BF128=1),25,"")))))))))))))))))))))))))))))))))))))))))))))))))))))</f>
        <v>R.RESIDUAL
22</v>
      </c>
      <c r="BE128" s="1503" t="s">
        <v>977</v>
      </c>
      <c r="BF128" s="379">
        <f>+(IF(AND($BB128&gt;0,$BB128&lt;=0.2),0.2,(IF(AND($BB128&gt;0.2,$BB128&lt;=0.4),0.4,(IF(AND($BB128&gt;0.4,$BB128&lt;=0.6),0.6,(IF(AND($BB128&gt;0.6,$BB128&lt;=0.8),0.8,(IF($BB128&gt;0.8,1,""))))))))))</f>
        <v>1</v>
      </c>
      <c r="BG128" s="275">
        <f>+VLOOKUP($BD128,[3]Listas!$G$114:$H$138,2,FALSE)</f>
        <v>22</v>
      </c>
      <c r="BH128" s="302">
        <v>1</v>
      </c>
      <c r="BI128" s="303" t="str">
        <f>IF(ISERROR(IF(V128="R.INHERENTE
5","R. INHERENTE",(IF(BD128="R.RESIDUAL
5","R. RESIDUAL"," ")))),"",(IF(V128="R.INHERENTE
5","R. INHERENTE",(IF(BD128="R.RESIDUAL
5","R. RESIDUAL"," ")))))</f>
        <v xml:space="preserve"> </v>
      </c>
      <c r="BJ128" s="304" t="str">
        <f>IF(ISERROR(IF(V128="R.INHERENTE
10","R. INHERENTE",(IF(BD128="R.RESIDUAL
10","R. RESIDUAL"," ")))),"",(IF(V128="R.INHERENTE
10","R. INHERENTE",(IF(BD128="R.RESIDUAL
10","R. RESIDUAL"," ")))))</f>
        <v xml:space="preserve"> </v>
      </c>
      <c r="BK128" s="305" t="str">
        <f>IF(ISERROR(IF(V128="R.INHERENTE
15","R. INHERENTE",(IF(BD128="R.RESIDUAL
15","R. RESIDUAL"," ")))),"",(IF(V128="R.INHERENTE
15","R. INHERENTE",(IF(BD128="R.RESIDUAL
15","R. RESIDUAL"," ")))))</f>
        <v xml:space="preserve"> </v>
      </c>
      <c r="BL128" s="305" t="str">
        <f>IF(ISERROR(IF(V128="R.INHERENTE
20","R. INHERENTE",(IF(BD128="R.RESIDUAL
20","R. RESIDUAL"," ")))),"",(IF(V128="R.INHERENTE
20","R. INHERENTE",(IF(BD128="R.RESIDUAL
20","R. RESIDUAL"," ")))))</f>
        <v xml:space="preserve"> </v>
      </c>
      <c r="BM128" s="306" t="str">
        <f>IF(ISERROR(IF(V128="R.INHERENTE
25","R. INHERENTE",(IF(BD128="R.RESIDUAL
25","R. RESIDUAL"," ")))),"",(IF(V128="R.INHERENTE
25","R. INHERENTE",(IF(BD128="R.RESIDUAL
25","R. RESIDUAL"," ")))))</f>
        <v xml:space="preserve"> </v>
      </c>
      <c r="BN128" s="392"/>
      <c r="BO128" s="1506" t="s">
        <v>1405</v>
      </c>
      <c r="BP128" s="1562" t="s">
        <v>1406</v>
      </c>
      <c r="BQ128" s="1582">
        <v>45017</v>
      </c>
      <c r="BR128" s="1582">
        <v>45170</v>
      </c>
      <c r="BS128" s="1562" t="s">
        <v>167</v>
      </c>
      <c r="BT128" s="1586" t="s">
        <v>1187</v>
      </c>
      <c r="BU128" s="392"/>
      <c r="BV128" s="1642" t="s">
        <v>1407</v>
      </c>
      <c r="BW128" s="1562" t="s">
        <v>1392</v>
      </c>
      <c r="BX128" s="1639" t="s">
        <v>1408</v>
      </c>
      <c r="BY128" s="392"/>
      <c r="BZ128" s="1568" t="s">
        <v>984</v>
      </c>
      <c r="CA128" s="1571"/>
      <c r="CB128" s="1574"/>
      <c r="CC128" s="1577"/>
      <c r="CD128" s="1616" t="s">
        <v>936</v>
      </c>
      <c r="CE128" s="1616"/>
      <c r="CF128" s="1616"/>
      <c r="CG128" s="1616"/>
      <c r="CH128" s="1616" t="s">
        <v>936</v>
      </c>
      <c r="CI128" s="1616"/>
      <c r="CJ128" s="1616"/>
      <c r="CK128" s="1616"/>
      <c r="CL128" s="1616" t="s">
        <v>937</v>
      </c>
      <c r="CM128" s="1616"/>
      <c r="CN128" s="1616"/>
      <c r="CO128" s="1616"/>
      <c r="CP128" s="1616" t="s">
        <v>936</v>
      </c>
      <c r="CQ128" s="1616"/>
      <c r="CR128" s="1616"/>
      <c r="CS128" s="1616"/>
      <c r="CT128" s="1619" t="s">
        <v>985</v>
      </c>
      <c r="CU128" s="392"/>
      <c r="CV128" s="1568" t="s">
        <v>984</v>
      </c>
      <c r="CW128" s="1571"/>
      <c r="CX128" s="1574"/>
      <c r="CY128" s="1628"/>
      <c r="CZ128" s="1607" t="s">
        <v>937</v>
      </c>
      <c r="DA128" s="1608"/>
      <c r="DB128" s="1607"/>
      <c r="DC128" s="1608"/>
      <c r="DD128" s="1613" t="s">
        <v>936</v>
      </c>
      <c r="DE128" s="1613"/>
      <c r="DF128" s="1613"/>
      <c r="DG128" s="1613"/>
      <c r="DH128" s="1613" t="s">
        <v>936</v>
      </c>
      <c r="DI128" s="1613"/>
      <c r="DJ128" s="1613"/>
      <c r="DK128" s="1613"/>
      <c r="DL128" s="1613" t="s">
        <v>937</v>
      </c>
      <c r="DM128" s="1613"/>
      <c r="DN128" s="1613"/>
      <c r="DO128" s="1613"/>
      <c r="DP128" s="1613" t="s">
        <v>936</v>
      </c>
      <c r="DQ128" s="1613"/>
      <c r="DR128" s="1613"/>
      <c r="DS128" s="1613"/>
      <c r="DT128" s="1619" t="s">
        <v>986</v>
      </c>
      <c r="DU128" s="392"/>
      <c r="DV128" s="1625">
        <v>45397</v>
      </c>
      <c r="DW128" s="1622" t="s">
        <v>1622</v>
      </c>
      <c r="DX128" s="1622" t="s">
        <v>1623</v>
      </c>
      <c r="DY128" s="1622" t="s">
        <v>1624</v>
      </c>
    </row>
    <row r="129" spans="2:129" s="368" customFormat="1" ht="48" customHeight="1" thickBot="1">
      <c r="B129" s="1667"/>
      <c r="C129" s="1480"/>
      <c r="D129" s="1483"/>
      <c r="E129" s="1486"/>
      <c r="F129" s="1483"/>
      <c r="G129" s="1548"/>
      <c r="H129" s="1551"/>
      <c r="I129" s="307" t="s">
        <v>1409</v>
      </c>
      <c r="J129" s="308" t="s">
        <v>988</v>
      </c>
      <c r="K129" s="309" t="s">
        <v>1395</v>
      </c>
      <c r="L129" s="310" t="s">
        <v>963</v>
      </c>
      <c r="M129" s="1329"/>
      <c r="N129" s="1554"/>
      <c r="O129" s="1557"/>
      <c r="P129" s="392"/>
      <c r="Q129" s="1560"/>
      <c r="R129" s="1531"/>
      <c r="S129" s="1534"/>
      <c r="T129" s="1537"/>
      <c r="U129" s="1540"/>
      <c r="V129" s="1542"/>
      <c r="W129" s="274"/>
      <c r="X129" s="295" t="s">
        <v>1410</v>
      </c>
      <c r="Y129" s="312" t="s">
        <v>969</v>
      </c>
      <c r="Z129" s="1545"/>
      <c r="AA129" s="1528"/>
      <c r="AB129" s="1529"/>
      <c r="AC129" s="1528">
        <v>15</v>
      </c>
      <c r="AD129" s="1529"/>
      <c r="AE129" s="1528"/>
      <c r="AF129" s="1529"/>
      <c r="AG129" s="1528"/>
      <c r="AH129" s="1529"/>
      <c r="AI129" s="1528">
        <v>15</v>
      </c>
      <c r="AJ129" s="1529"/>
      <c r="AK129" s="390">
        <f>AA129+AC129+AE129+AG129+AI129</f>
        <v>30</v>
      </c>
      <c r="AL129" s="391">
        <v>0.33600000000000002</v>
      </c>
      <c r="AM129" s="1526"/>
      <c r="AN129" s="1601" t="s">
        <v>936</v>
      </c>
      <c r="AO129" s="1602"/>
      <c r="AP129" s="1599" t="s">
        <v>971</v>
      </c>
      <c r="AQ129" s="1600"/>
      <c r="AR129" s="1601" t="s">
        <v>936</v>
      </c>
      <c r="AS129" s="1602"/>
      <c r="AT129" s="256" t="s">
        <v>1411</v>
      </c>
      <c r="AU129" s="313" t="s">
        <v>172</v>
      </c>
      <c r="AV129" s="314" t="s">
        <v>1412</v>
      </c>
      <c r="AW129" s="315" t="s">
        <v>1398</v>
      </c>
      <c r="AX129" s="316" t="s">
        <v>1388</v>
      </c>
      <c r="AY129" s="379"/>
      <c r="AZ129" s="1594"/>
      <c r="BA129" s="1498"/>
      <c r="BB129" s="1597"/>
      <c r="BC129" s="1498"/>
      <c r="BD129" s="1501"/>
      <c r="BE129" s="1504"/>
      <c r="BF129" s="392"/>
      <c r="BG129" s="317"/>
      <c r="BH129" s="302">
        <v>0.8</v>
      </c>
      <c r="BI129" s="318" t="str">
        <f>IF(ISERROR(IF(V128="R.INHERENTE
4","R. INHERENTE",(IF(BD128="R.RESIDUAL
4","R. RESIDUAL"," ")))),"",(IF(V128="R.INHERENTE
4","R. INHERENTE",(IF(BD128="R.RESIDUAL
4","R. RESIDUAL"," ")))))</f>
        <v xml:space="preserve"> </v>
      </c>
      <c r="BJ129" s="319" t="str">
        <f>IF(ISERROR(IF(V128="R.INHERENTE
9","R. INHERENTE",(IF(BD128="R.RESIDUAL
9","R. RESIDUAL"," ")))),"",(IF(V128="R.INHERENTE
9","R. INHERENTE",(IF(BD128="R.RESIDUAL
9","R. RESIDUAL"," ")))))</f>
        <v xml:space="preserve"> </v>
      </c>
      <c r="BK129" s="320" t="str">
        <f>IF(ISERROR(IF(V128="R.INHERENTE
14","R. INHERENTE",(IF(BD128="R.RESIDUAL
14","R. RESIDUAL"," ")))),"",(IF(V128="R.INHERENTE
14","R. INHERENTE",(IF(BD128="R.RESIDUAL
14","R. RESIDUAL"," ")))))</f>
        <v xml:space="preserve"> </v>
      </c>
      <c r="BL129" s="321" t="str">
        <f>IF(ISERROR(IF(V128="R.INHERENTE
19","R. INHERENTE",(IF(BD128="R.RESIDUAL
19","R. RESIDUAL"," ")))),"",(IF(V128="R.INHERENTE
19","R. INHERENTE",(IF(BD128="R.RESIDUAL
19","R. RESIDUAL"," ")))))</f>
        <v xml:space="preserve"> </v>
      </c>
      <c r="BM129" s="322" t="str">
        <f>IF(ISERROR(IF(V128="R.INHERENTE
24","R. INHERENTE",(IF(BD128="R.RESIDUAL
24","R. RESIDUAL"," ")))),"",(IF(V128="R.INHERENTE
24","R. INHERENTE",(IF(BD128="R.RESIDUAL
24","R. RESIDUAL"," ")))))</f>
        <v>R. INHERENTE</v>
      </c>
      <c r="BN129" s="392"/>
      <c r="BO129" s="1645"/>
      <c r="BP129" s="1583"/>
      <c r="BQ129" s="1583"/>
      <c r="BR129" s="1583"/>
      <c r="BS129" s="1583"/>
      <c r="BT129" s="1587"/>
      <c r="BU129" s="392"/>
      <c r="BV129" s="1643"/>
      <c r="BW129" s="1583"/>
      <c r="BX129" s="1640"/>
      <c r="BY129" s="392"/>
      <c r="BZ129" s="1569"/>
      <c r="CA129" s="1572"/>
      <c r="CB129" s="1575"/>
      <c r="CC129" s="1578"/>
      <c r="CD129" s="1617"/>
      <c r="CE129" s="1617"/>
      <c r="CF129" s="1617"/>
      <c r="CG129" s="1617"/>
      <c r="CH129" s="1617"/>
      <c r="CI129" s="1617"/>
      <c r="CJ129" s="1617"/>
      <c r="CK129" s="1617"/>
      <c r="CL129" s="1617"/>
      <c r="CM129" s="1617"/>
      <c r="CN129" s="1617"/>
      <c r="CO129" s="1617"/>
      <c r="CP129" s="1617"/>
      <c r="CQ129" s="1617"/>
      <c r="CR129" s="1617"/>
      <c r="CS129" s="1617"/>
      <c r="CT129" s="1620"/>
      <c r="CU129" s="392"/>
      <c r="CV129" s="1569"/>
      <c r="CW129" s="1572"/>
      <c r="CX129" s="1575"/>
      <c r="CY129" s="1629"/>
      <c r="CZ129" s="1609"/>
      <c r="DA129" s="1610"/>
      <c r="DB129" s="1609"/>
      <c r="DC129" s="1610"/>
      <c r="DD129" s="1614"/>
      <c r="DE129" s="1614"/>
      <c r="DF129" s="1614"/>
      <c r="DG129" s="1614"/>
      <c r="DH129" s="1614"/>
      <c r="DI129" s="1614"/>
      <c r="DJ129" s="1614"/>
      <c r="DK129" s="1614"/>
      <c r="DL129" s="1614"/>
      <c r="DM129" s="1614"/>
      <c r="DN129" s="1614"/>
      <c r="DO129" s="1614"/>
      <c r="DP129" s="1614"/>
      <c r="DQ129" s="1614"/>
      <c r="DR129" s="1614"/>
      <c r="DS129" s="1614"/>
      <c r="DT129" s="1620"/>
      <c r="DU129" s="392"/>
      <c r="DV129" s="1626"/>
      <c r="DW129" s="1623"/>
      <c r="DX129" s="1623"/>
      <c r="DY129" s="1623"/>
    </row>
    <row r="130" spans="2:129" s="368" customFormat="1" ht="48" customHeight="1">
      <c r="B130" s="1667"/>
      <c r="C130" s="1480"/>
      <c r="D130" s="1483"/>
      <c r="E130" s="1486"/>
      <c r="F130" s="1483"/>
      <c r="G130" s="1548"/>
      <c r="H130" s="1551"/>
      <c r="I130" s="307" t="s">
        <v>1413</v>
      </c>
      <c r="J130" s="308" t="s">
        <v>994</v>
      </c>
      <c r="K130" s="309" t="s">
        <v>1399</v>
      </c>
      <c r="L130" s="310" t="s">
        <v>963</v>
      </c>
      <c r="M130" s="1329"/>
      <c r="N130" s="1554"/>
      <c r="O130" s="1557"/>
      <c r="P130" s="392"/>
      <c r="Q130" s="1560"/>
      <c r="R130" s="1531"/>
      <c r="S130" s="1534"/>
      <c r="T130" s="1537"/>
      <c r="U130" s="1540"/>
      <c r="V130" s="1542"/>
      <c r="W130" s="274"/>
      <c r="X130" s="295" t="s">
        <v>1414</v>
      </c>
      <c r="Y130" s="312" t="s">
        <v>969</v>
      </c>
      <c r="Z130" s="1545"/>
      <c r="AA130" s="1528">
        <v>25</v>
      </c>
      <c r="AB130" s="1529"/>
      <c r="AC130" s="1528"/>
      <c r="AD130" s="1529"/>
      <c r="AE130" s="1528"/>
      <c r="AF130" s="1529"/>
      <c r="AG130" s="1528"/>
      <c r="AH130" s="1529"/>
      <c r="AI130" s="1528">
        <v>15</v>
      </c>
      <c r="AJ130" s="1529"/>
      <c r="AK130" s="390">
        <f>AA130+AC130+AE130+AG130+AI130</f>
        <v>40</v>
      </c>
      <c r="AL130" s="391">
        <v>0.20200000000000001</v>
      </c>
      <c r="AM130" s="1526"/>
      <c r="AN130" s="1601" t="s">
        <v>936</v>
      </c>
      <c r="AO130" s="1602"/>
      <c r="AP130" s="1599" t="s">
        <v>971</v>
      </c>
      <c r="AQ130" s="1600"/>
      <c r="AR130" s="1601" t="s">
        <v>936</v>
      </c>
      <c r="AS130" s="1602"/>
      <c r="AT130" s="256" t="s">
        <v>1415</v>
      </c>
      <c r="AU130" s="313" t="s">
        <v>935</v>
      </c>
      <c r="AV130" s="314" t="s">
        <v>1416</v>
      </c>
      <c r="AW130" s="315" t="s">
        <v>1006</v>
      </c>
      <c r="AX130" s="316" t="s">
        <v>1388</v>
      </c>
      <c r="AY130" s="379"/>
      <c r="AZ130" s="1594"/>
      <c r="BA130" s="1498"/>
      <c r="BB130" s="1597"/>
      <c r="BC130" s="1498"/>
      <c r="BD130" s="1501"/>
      <c r="BE130" s="1504"/>
      <c r="BF130" s="392"/>
      <c r="BG130" s="317"/>
      <c r="BH130" s="302">
        <v>0.60000000000000009</v>
      </c>
      <c r="BI130" s="318" t="str">
        <f>IF(ISERROR(IF(V128="R.INHERENTE
3","R. INHERENTE",(IF(BD128="R.RESIDUAL
3","R. RESIDUAL"," ")))),"",(IF(V128="R.INHERENTE
3","R. INHERENTE",(IF(BD128="R.RESIDUAL
3","R. RESIDUAL"," ")))))</f>
        <v xml:space="preserve"> </v>
      </c>
      <c r="BJ130" s="319" t="str">
        <f>IF(ISERROR(IF(V128="R.INHERENTE
8","R. INHERENTE",(IF(BD128="R.RESIDUAL
8","R. RESIDUAL"," ")))),"",(IF(V128="R.INHERENTE
8","R. INHERENTE",(IF(BD128="R.RESIDUAL
8","R. RESIDUAL"," ")))))</f>
        <v xml:space="preserve"> </v>
      </c>
      <c r="BK130" s="320" t="str">
        <f>IF(ISERROR(IF(V128="R.INHERENTE
13","R. INHERENTE",(IF(BD128="R.RESIDUAL
13","R. RESIDUAL"," ")))),"",(IF(V128="R.INHERENTE
13","R. INHERENTE",(IF(BD128="R.RESIDUAL
13","R. RESIDUAL"," ")))))</f>
        <v xml:space="preserve"> </v>
      </c>
      <c r="BL130" s="321" t="str">
        <f>IF(ISERROR(IF(V128="R.INHERENTE
18","R. INHERENTE",(IF(BD128="R.RESIDUAL
18","R. RESIDUAL"," ")))),"",(IF(V128="R.INHERENTE
18","R. INHERENTE",(IF(BD128="R.RESIDUAL
18","R. RESIDUAL"," ")))))</f>
        <v xml:space="preserve"> </v>
      </c>
      <c r="BM130" s="322" t="str">
        <f>IF(ISERROR(IF(V128="R.INHERENTE
23","R. INHERENTE",(IF(BD128="R.RESIDUAL
23","R. RESIDUAL"," ")))),"",(IF(V128="R.INHERENTE
23","R. INHERENTE",(IF(BD128="R.RESIDUAL
23","R. RESIDUAL"," ")))))</f>
        <v xml:space="preserve"> </v>
      </c>
      <c r="BN130" s="392"/>
      <c r="BO130" s="1645"/>
      <c r="BP130" s="1583"/>
      <c r="BQ130" s="1583"/>
      <c r="BR130" s="1583"/>
      <c r="BS130" s="1583"/>
      <c r="BT130" s="1587"/>
      <c r="BU130" s="392"/>
      <c r="BV130" s="1643"/>
      <c r="BW130" s="1583"/>
      <c r="BX130" s="1640"/>
      <c r="BY130" s="392"/>
      <c r="BZ130" s="1569"/>
      <c r="CA130" s="1572"/>
      <c r="CB130" s="1575"/>
      <c r="CC130" s="1578"/>
      <c r="CD130" s="1617"/>
      <c r="CE130" s="1617"/>
      <c r="CF130" s="1617"/>
      <c r="CG130" s="1617"/>
      <c r="CH130" s="1617"/>
      <c r="CI130" s="1617"/>
      <c r="CJ130" s="1617"/>
      <c r="CK130" s="1617"/>
      <c r="CL130" s="1617"/>
      <c r="CM130" s="1617"/>
      <c r="CN130" s="1617"/>
      <c r="CO130" s="1617"/>
      <c r="CP130" s="1617"/>
      <c r="CQ130" s="1617"/>
      <c r="CR130" s="1617"/>
      <c r="CS130" s="1617"/>
      <c r="CT130" s="1620"/>
      <c r="CU130" s="392"/>
      <c r="CV130" s="1569"/>
      <c r="CW130" s="1572"/>
      <c r="CX130" s="1575"/>
      <c r="CY130" s="1629"/>
      <c r="CZ130" s="1609"/>
      <c r="DA130" s="1610"/>
      <c r="DB130" s="1609"/>
      <c r="DC130" s="1610"/>
      <c r="DD130" s="1614"/>
      <c r="DE130" s="1614"/>
      <c r="DF130" s="1614"/>
      <c r="DG130" s="1614"/>
      <c r="DH130" s="1614"/>
      <c r="DI130" s="1614"/>
      <c r="DJ130" s="1614"/>
      <c r="DK130" s="1614"/>
      <c r="DL130" s="1614"/>
      <c r="DM130" s="1614"/>
      <c r="DN130" s="1614"/>
      <c r="DO130" s="1614"/>
      <c r="DP130" s="1614"/>
      <c r="DQ130" s="1614"/>
      <c r="DR130" s="1614"/>
      <c r="DS130" s="1614"/>
      <c r="DT130" s="1620"/>
      <c r="DU130" s="392"/>
      <c r="DV130" s="1626"/>
      <c r="DW130" s="1623"/>
      <c r="DX130" s="1623"/>
      <c r="DY130" s="1623"/>
    </row>
    <row r="131" spans="2:129" s="368" customFormat="1" ht="48" customHeight="1">
      <c r="B131" s="1667"/>
      <c r="C131" s="1480"/>
      <c r="D131" s="1483"/>
      <c r="E131" s="1486"/>
      <c r="F131" s="1483"/>
      <c r="G131" s="1548"/>
      <c r="H131" s="1551"/>
      <c r="I131" s="363"/>
      <c r="J131" s="308" t="s">
        <v>1000</v>
      </c>
      <c r="K131" s="348"/>
      <c r="L131" s="310"/>
      <c r="M131" s="1329"/>
      <c r="N131" s="1554"/>
      <c r="O131" s="1557"/>
      <c r="P131" s="392"/>
      <c r="Q131" s="1560"/>
      <c r="R131" s="1531"/>
      <c r="S131" s="1534"/>
      <c r="T131" s="1537"/>
      <c r="U131" s="1540"/>
      <c r="V131" s="1542"/>
      <c r="W131" s="274"/>
      <c r="X131" s="324"/>
      <c r="Y131" s="312"/>
      <c r="Z131" s="1545"/>
      <c r="AA131" s="1528"/>
      <c r="AB131" s="1529"/>
      <c r="AC131" s="1528"/>
      <c r="AD131" s="1529"/>
      <c r="AE131" s="1528"/>
      <c r="AF131" s="1529"/>
      <c r="AG131" s="1528"/>
      <c r="AH131" s="1529"/>
      <c r="AI131" s="1528"/>
      <c r="AJ131" s="1529"/>
      <c r="AK131" s="390">
        <f>AA131+AC131+AE131+AG131+AI131</f>
        <v>0</v>
      </c>
      <c r="AL131" s="391"/>
      <c r="AM131" s="1526"/>
      <c r="AN131" s="1601"/>
      <c r="AO131" s="1602"/>
      <c r="AP131" s="1599"/>
      <c r="AQ131" s="1600"/>
      <c r="AR131" s="1601"/>
      <c r="AS131" s="1602"/>
      <c r="AT131" s="325"/>
      <c r="AU131" s="326"/>
      <c r="AV131" s="327"/>
      <c r="AW131" s="328"/>
      <c r="AX131" s="329"/>
      <c r="AY131" s="379"/>
      <c r="AZ131" s="1594"/>
      <c r="BA131" s="1498"/>
      <c r="BB131" s="1597"/>
      <c r="BC131" s="1498"/>
      <c r="BD131" s="1501"/>
      <c r="BE131" s="1504"/>
      <c r="BF131" s="392"/>
      <c r="BG131" s="317"/>
      <c r="BH131" s="302">
        <v>0.4</v>
      </c>
      <c r="BI131" s="318" t="str">
        <f>IF(ISERROR(IF(V128="R.INHERENTE
2","R. INHERENTE",(IF(BD128="R.RESIDUAL
2","R. RESIDUAL"," ")))),"",(IF(V128="R.INHERENTE
2","R. INHERENTE",(IF(BD128="R.RESIDUAL
2","R. RESIDUAL"," ")))))</f>
        <v xml:space="preserve"> </v>
      </c>
      <c r="BJ131" s="319" t="str">
        <f>IF(ISERROR(IF(V128="R.INHERENTE
7","R. INHERENTE",(IF(BD128="R.RESIDUAL
7","R. RESIDUAL"," ")))),"",(IF(V128="R.INHERENTE
7","R. INHERENTE",(IF(BD128="R.RESIDUAL
7","R. RESIDUAL"," ")))))</f>
        <v xml:space="preserve"> </v>
      </c>
      <c r="BK131" s="330" t="str">
        <f>IF(ISERROR(IF(V128="R.INHERENTE
12","R. INHERENTE",(IF(BD128="R.RESIDUAL
12","R. RESIDUAL"," ")))),"",(IF(V128="R.INHERENTE
12","R. INHERENTE",(IF(BD128="R.RESIDUAL
12","R. RESIDUAL"," ")))))</f>
        <v xml:space="preserve"> </v>
      </c>
      <c r="BL131" s="320" t="str">
        <f>IF(ISERROR(IF(V128="R.INHERENTE
17","R. INHERENTE",(IF(BD128="R.RESIDUAL
17","R. RESIDUAL"," ")))),"",(IF(V128="R.INHERENTE
17","R. INHERENTE",(IF(BD128="R.RESIDUAL
17","R. RESIDUAL"," ")))))</f>
        <v xml:space="preserve"> </v>
      </c>
      <c r="BM131" s="322" t="str">
        <f>IF(ISERROR(IF(V128="R.INHERENTE
22","R. INHERENTE",(IF(BD128="R.RESIDUAL
22","R. RESIDUAL"," ")))),"",(IF(V128="R.INHERENTE
22","R. INHERENTE",(IF(BD128="R.RESIDUAL
22","R. RESIDUAL"," ")))))</f>
        <v>R. RESIDUAL</v>
      </c>
      <c r="BN131" s="392"/>
      <c r="BO131" s="1645"/>
      <c r="BP131" s="1583"/>
      <c r="BQ131" s="1583"/>
      <c r="BR131" s="1583"/>
      <c r="BS131" s="1583"/>
      <c r="BT131" s="1587"/>
      <c r="BU131" s="392"/>
      <c r="BV131" s="1643"/>
      <c r="BW131" s="1583"/>
      <c r="BX131" s="1640"/>
      <c r="BY131" s="392"/>
      <c r="BZ131" s="1569"/>
      <c r="CA131" s="1572"/>
      <c r="CB131" s="1575"/>
      <c r="CC131" s="1578"/>
      <c r="CD131" s="1617"/>
      <c r="CE131" s="1617"/>
      <c r="CF131" s="1617"/>
      <c r="CG131" s="1617"/>
      <c r="CH131" s="1617"/>
      <c r="CI131" s="1617"/>
      <c r="CJ131" s="1617"/>
      <c r="CK131" s="1617"/>
      <c r="CL131" s="1617"/>
      <c r="CM131" s="1617"/>
      <c r="CN131" s="1617"/>
      <c r="CO131" s="1617"/>
      <c r="CP131" s="1617"/>
      <c r="CQ131" s="1617"/>
      <c r="CR131" s="1617"/>
      <c r="CS131" s="1617"/>
      <c r="CT131" s="1620"/>
      <c r="CU131" s="392"/>
      <c r="CV131" s="1569"/>
      <c r="CW131" s="1572"/>
      <c r="CX131" s="1575"/>
      <c r="CY131" s="1629"/>
      <c r="CZ131" s="1609"/>
      <c r="DA131" s="1610"/>
      <c r="DB131" s="1609"/>
      <c r="DC131" s="1610"/>
      <c r="DD131" s="1614"/>
      <c r="DE131" s="1614"/>
      <c r="DF131" s="1614"/>
      <c r="DG131" s="1614"/>
      <c r="DH131" s="1614"/>
      <c r="DI131" s="1614"/>
      <c r="DJ131" s="1614"/>
      <c r="DK131" s="1614"/>
      <c r="DL131" s="1614"/>
      <c r="DM131" s="1614"/>
      <c r="DN131" s="1614"/>
      <c r="DO131" s="1614"/>
      <c r="DP131" s="1614"/>
      <c r="DQ131" s="1614"/>
      <c r="DR131" s="1614"/>
      <c r="DS131" s="1614"/>
      <c r="DT131" s="1620"/>
      <c r="DU131" s="392"/>
      <c r="DV131" s="1626"/>
      <c r="DW131" s="1623"/>
      <c r="DX131" s="1623"/>
      <c r="DY131" s="1623"/>
    </row>
    <row r="132" spans="2:129" s="368" customFormat="1" ht="48" customHeight="1" thickBot="1">
      <c r="B132" s="1668"/>
      <c r="C132" s="1481"/>
      <c r="D132" s="1484"/>
      <c r="E132" s="1487"/>
      <c r="F132" s="1484"/>
      <c r="G132" s="1549"/>
      <c r="H132" s="1552"/>
      <c r="I132" s="367"/>
      <c r="J132" s="332" t="s">
        <v>1001</v>
      </c>
      <c r="K132" s="349"/>
      <c r="L132" s="334"/>
      <c r="M132" s="1330"/>
      <c r="N132" s="1555"/>
      <c r="O132" s="1558"/>
      <c r="P132" s="392"/>
      <c r="Q132" s="1561"/>
      <c r="R132" s="1532"/>
      <c r="S132" s="1535"/>
      <c r="T132" s="1538"/>
      <c r="U132" s="1356"/>
      <c r="V132" s="1543"/>
      <c r="W132" s="274"/>
      <c r="X132" s="335"/>
      <c r="Y132" s="336"/>
      <c r="Z132" s="1546"/>
      <c r="AA132" s="1631"/>
      <c r="AB132" s="1632"/>
      <c r="AC132" s="1631"/>
      <c r="AD132" s="1632"/>
      <c r="AE132" s="1631"/>
      <c r="AF132" s="1632"/>
      <c r="AG132" s="1631"/>
      <c r="AH132" s="1632"/>
      <c r="AI132" s="1631"/>
      <c r="AJ132" s="1632"/>
      <c r="AK132" s="393">
        <f>AA132+AC132+AE132+AG132+AI132</f>
        <v>0</v>
      </c>
      <c r="AL132" s="394"/>
      <c r="AM132" s="1527"/>
      <c r="AN132" s="1605"/>
      <c r="AO132" s="1606"/>
      <c r="AP132" s="1603"/>
      <c r="AQ132" s="1604"/>
      <c r="AR132" s="1605"/>
      <c r="AS132" s="1606"/>
      <c r="AT132" s="337"/>
      <c r="AU132" s="338"/>
      <c r="AV132" s="339"/>
      <c r="AW132" s="340"/>
      <c r="AX132" s="341"/>
      <c r="AY132" s="379">
        <f>+(IF(AND($AZ140&gt;0,$AZ140&lt;=0.2),0.2,(IF(AND($AZ140&gt;0.2,$AZ140&lt;=0.4),0.4,(IF(AND($AZ140&gt;0.4,$AZ140&lt;=0.6),0.6,(IF(AND($AZ140&gt;0.6,$AZ140&lt;=0.8),0.8,(IF($AZ140&gt;0.8,1,""))))))))))</f>
        <v>0.4</v>
      </c>
      <c r="AZ132" s="1595"/>
      <c r="BA132" s="1499"/>
      <c r="BB132" s="1598"/>
      <c r="BC132" s="1499"/>
      <c r="BD132" s="1502"/>
      <c r="BE132" s="1505"/>
      <c r="BF132" s="392"/>
      <c r="BG132" s="317"/>
      <c r="BH132" s="342">
        <v>0.2</v>
      </c>
      <c r="BI132" s="343" t="str">
        <f>IF(ISERROR(IF(V128="R.INHERENTE
1","R. INHERENTE",(IF(BD128="R.RESIDUAL
1","R. RESIDUAL"," ")))),"",(IF(V128="R.INHERENTE
1","R. INHERENTE",(IF(BD128="R.RESIDUAL
1","R. RESIDUAL"," ")))))</f>
        <v xml:space="preserve"> </v>
      </c>
      <c r="BJ132" s="344" t="str">
        <f>IF(ISERROR(IF(V128="R.INHERENTE
6","R. INHERENTE",(IF(BD128="R.RESIDUAL
6","R. RESIDUAL"," ")))),"",(IF(V128="R.INHERENTE
6","R. INHERENTE",(IF(BD128="R.RESIDUAL
6","R. RESIDUAL"," ")))))</f>
        <v xml:space="preserve"> </v>
      </c>
      <c r="BK132" s="345" t="str">
        <f>IF(ISERROR(IF(V128="R.INHERENTE
11","R. INHERENTE",(IF(BD128="R.RESIDUAL
11","R. RESIDUAL"," ")))),"",(IF(V128="R.INHERENTE
11","R. INHERENTE",(IF(BD128="R.RESIDUAL
11","R. RESIDUAL"," ")))))</f>
        <v xml:space="preserve"> </v>
      </c>
      <c r="BL132" s="346" t="str">
        <f>IF(ISERROR(IF(V128="R.INHERENTE
16","R. INHERENTE",(IF(BD128="R.RESIDUAL
16","R. RESIDUAL"," ")))),"",(IF(V128="R.INHERENTE
16","R. INHERENTE",(IF(BD128="R.RESIDUAL
16","R. RESIDUAL"," ")))))</f>
        <v xml:space="preserve"> </v>
      </c>
      <c r="BM132" s="347" t="str">
        <f>IF(ISERROR(IF(V128="R.INHERENTE
21","R. INHERENTE",(IF(BD128="R.RESIDUAL
21","R. RESIDUAL"," ")))),"",(IF(V128="R.INHERENTE
21","R. INHERENTE",(IF(BD128="R.RESIDUAL
21","R. RESIDUAL"," ")))))</f>
        <v xml:space="preserve"> </v>
      </c>
      <c r="BN132" s="392"/>
      <c r="BO132" s="1646"/>
      <c r="BP132" s="1584"/>
      <c r="BQ132" s="1584"/>
      <c r="BR132" s="1584"/>
      <c r="BS132" s="1584"/>
      <c r="BT132" s="1588"/>
      <c r="BU132" s="392"/>
      <c r="BV132" s="1644"/>
      <c r="BW132" s="1584"/>
      <c r="BX132" s="1641"/>
      <c r="BY132" s="392"/>
      <c r="BZ132" s="1570"/>
      <c r="CA132" s="1573"/>
      <c r="CB132" s="1576"/>
      <c r="CC132" s="1579"/>
      <c r="CD132" s="1618"/>
      <c r="CE132" s="1618"/>
      <c r="CF132" s="1618"/>
      <c r="CG132" s="1618"/>
      <c r="CH132" s="1618"/>
      <c r="CI132" s="1618"/>
      <c r="CJ132" s="1618"/>
      <c r="CK132" s="1618"/>
      <c r="CL132" s="1618"/>
      <c r="CM132" s="1618"/>
      <c r="CN132" s="1618"/>
      <c r="CO132" s="1618"/>
      <c r="CP132" s="1618"/>
      <c r="CQ132" s="1618"/>
      <c r="CR132" s="1618"/>
      <c r="CS132" s="1618"/>
      <c r="CT132" s="1621"/>
      <c r="CU132" s="392"/>
      <c r="CV132" s="1570"/>
      <c r="CW132" s="1573"/>
      <c r="CX132" s="1576"/>
      <c r="CY132" s="1630"/>
      <c r="CZ132" s="1611"/>
      <c r="DA132" s="1612"/>
      <c r="DB132" s="1611"/>
      <c r="DC132" s="1612"/>
      <c r="DD132" s="1615"/>
      <c r="DE132" s="1615"/>
      <c r="DF132" s="1615"/>
      <c r="DG132" s="1615"/>
      <c r="DH132" s="1615"/>
      <c r="DI132" s="1615"/>
      <c r="DJ132" s="1615"/>
      <c r="DK132" s="1615"/>
      <c r="DL132" s="1615"/>
      <c r="DM132" s="1615"/>
      <c r="DN132" s="1615"/>
      <c r="DO132" s="1615"/>
      <c r="DP132" s="1615"/>
      <c r="DQ132" s="1615"/>
      <c r="DR132" s="1615"/>
      <c r="DS132" s="1615"/>
      <c r="DT132" s="1621"/>
      <c r="DU132" s="392"/>
      <c r="DV132" s="1627"/>
      <c r="DW132" s="1624"/>
      <c r="DX132" s="1624"/>
      <c r="DY132" s="1624"/>
    </row>
    <row r="133" spans="2:129" ht="12.75" customHeight="1" thickBot="1">
      <c r="W133" s="274"/>
      <c r="AY133" s="379"/>
      <c r="BI133" s="396">
        <v>0.2</v>
      </c>
      <c r="BJ133" s="397">
        <v>0.4</v>
      </c>
      <c r="BK133" s="397">
        <v>0.60000000000000009</v>
      </c>
      <c r="BL133" s="397">
        <v>0.8</v>
      </c>
      <c r="BM133" s="397">
        <v>1</v>
      </c>
    </row>
    <row r="134" spans="2:129" s="368" customFormat="1" ht="48" customHeight="1" thickBot="1">
      <c r="B134" s="1666" t="s">
        <v>1330</v>
      </c>
      <c r="C134" s="1479">
        <v>20</v>
      </c>
      <c r="D134" s="1482" t="s">
        <v>1417</v>
      </c>
      <c r="E134" s="1485" t="s">
        <v>1418</v>
      </c>
      <c r="F134" s="1482" t="s">
        <v>957</v>
      </c>
      <c r="G134" s="1547" t="s">
        <v>1058</v>
      </c>
      <c r="H134" s="1550" t="s">
        <v>1360</v>
      </c>
      <c r="I134" s="291" t="s">
        <v>1419</v>
      </c>
      <c r="J134" s="292" t="s">
        <v>961</v>
      </c>
      <c r="K134" s="293" t="s">
        <v>1420</v>
      </c>
      <c r="L134" s="294" t="s">
        <v>996</v>
      </c>
      <c r="M134" s="1328" t="str">
        <f>IF(G134="","",(CONCATENATE("Posibilidad de afectación ",G134," ",H134," ",I134," ",I135," ",I136," ",I137," ",I138)))</f>
        <v xml:space="preserve">Posibilidad de afectación reputacional y económica por investigaciones y/o sanciones en la contratación de un bien o servicio a beneficio propio o de terceros, debido a modificaciones intencionales en las condiciones generales desde la etapa precontractual.    </v>
      </c>
      <c r="N134" s="1553" t="s">
        <v>1006</v>
      </c>
      <c r="O134" s="1556" t="s">
        <v>1007</v>
      </c>
      <c r="P134" s="392"/>
      <c r="Q134" s="1559" t="s">
        <v>1090</v>
      </c>
      <c r="R134" s="1530">
        <f>IF(ISERROR(VLOOKUP($Q134,[3]Listas!$F$21:$G$25,2,FALSE)),"",(VLOOKUP($Q134,[3]Listas!$F$21:$G$25,2,FALSE)))</f>
        <v>0.6</v>
      </c>
      <c r="S134" s="1533" t="str">
        <f>IF(ISERROR(VLOOKUP($R134,[3]Listas!$F$4:$G$8,2,FALSE)),"",(VLOOKUP($R134,[3]Listas!$F$4:$G$8,2,FALSE)))</f>
        <v>MEDIA
El evento podrá ocurrir en algún momento.</v>
      </c>
      <c r="T134" s="1536" t="s">
        <v>1336</v>
      </c>
      <c r="U134" s="1539">
        <f>IF(ISERROR(VLOOKUP($T134,[3]Listas!$F$30:$G$37,2,FALSE)),"",(VLOOKUP($T134,[3]Listas!$F$30:$G$37,2,FALSE)))</f>
        <v>0.8</v>
      </c>
      <c r="V134" s="1541" t="str">
        <f>IF(R134="","",(CONCATENATE("R.INHERENTE
",(IF(AND($R134=0.2,$U134=0.2),1,(IF(AND($R134=0.2,$U134=0.4),6,(IF(AND($R134=0.2,$U134=0.6),11,(IF(AND($R134=0.2,$U134=0.8),16,(IF(AND($R134=0.2,$U134=1),21,(IF(AND($R134=0.4,$U134=0.2),2,(IF(AND($R134=0.4,$U134=0.4),7,(IF(AND($R134=0.4,$U134=0.6),12,(IF(AND($R134=0.4,$U134=0.8),17,(IF(AND($R134=0.4,$U134=1),22,(IF(AND($R134=0.6,$U134=0.2),3,(IF(AND($R134=0.6,$U134=0.4),8,(IF(AND($R134=0.6,$U134=0.6),13,(IF(AND($R134=0.6,$U134=0.8),18,(IF(AND($R134=0.6,$U134=1),23,(IF(AND($R134=0.8,$U134=0.2),4,(IF(AND($R134=0.8,$U134=0.4),9,(IF(AND($R134=0.8,$U134=0.6),14,(IF(AND($R134=0.8,$U134=0.8),19,(IF(AND($R134=0.8,$U134=1),24,(IF(AND($R134=1,$U134=0.2),5,(IF(AND($R134=1,$U134=0.4),10,(IF(AND($R134=1,$U134=0.6),15,(IF(AND($R134=1,$U134=0.8),20,(IF(AND($R134=1,$U134=1),25,"")))))))))))))))))))))))))))))))))))))))))))))))))))))</f>
        <v>R.INHERENTE
18</v>
      </c>
      <c r="W134" s="274"/>
      <c r="X134" s="295" t="s">
        <v>1421</v>
      </c>
      <c r="Y134" s="296" t="s">
        <v>969</v>
      </c>
      <c r="Z134" s="1544" t="s">
        <v>970</v>
      </c>
      <c r="AA134" s="1523"/>
      <c r="AB134" s="1524"/>
      <c r="AC134" s="1523">
        <v>15</v>
      </c>
      <c r="AD134" s="1524"/>
      <c r="AE134" s="1523"/>
      <c r="AF134" s="1524"/>
      <c r="AG134" s="1523"/>
      <c r="AH134" s="1524"/>
      <c r="AI134" s="1523">
        <v>15</v>
      </c>
      <c r="AJ134" s="1524"/>
      <c r="AK134" s="388">
        <f>AA134+AC134+AE134+AG134+AI134</f>
        <v>30</v>
      </c>
      <c r="AL134" s="389">
        <v>0.42</v>
      </c>
      <c r="AM134" s="1525">
        <f>U134</f>
        <v>0.8</v>
      </c>
      <c r="AN134" s="1589" t="s">
        <v>936</v>
      </c>
      <c r="AO134" s="1590"/>
      <c r="AP134" s="1591" t="s">
        <v>971</v>
      </c>
      <c r="AQ134" s="1592"/>
      <c r="AR134" s="1589" t="s">
        <v>936</v>
      </c>
      <c r="AS134" s="1590"/>
      <c r="AT134" s="297" t="s">
        <v>1422</v>
      </c>
      <c r="AU134" s="298" t="s">
        <v>1339</v>
      </c>
      <c r="AV134" s="299" t="s">
        <v>1423</v>
      </c>
      <c r="AW134" s="300" t="s">
        <v>1424</v>
      </c>
      <c r="AX134" s="301" t="s">
        <v>1425</v>
      </c>
      <c r="AY134" s="379"/>
      <c r="AZ134" s="1593">
        <f>+MIN(AL134:AL138)</f>
        <v>0.14399999999999999</v>
      </c>
      <c r="BA134" s="1497" t="str">
        <f>+(IF($AY126=0.2,"MUY BAJA",(IF($AY126=0.4,"BAJA",(IF($AY126=0.6,"MEDIA",(IF($AY126=0.8,"ALTA",(IF($AY126=1,"MUY ALTA",""))))))))))</f>
        <v>MUY BAJA</v>
      </c>
      <c r="BB134" s="1596">
        <f>+MIN(AM134:AM138)</f>
        <v>0.8</v>
      </c>
      <c r="BC134" s="1497" t="str">
        <f>+(IF($BF134=0.2,"MUY BAJA",(IF($BF134=0.4,"BAJA",(IF($BF134=0.6,"MEDIA",(IF($BF134=0.8,"ALTA",(IF($BF134=1,"MUY ALTA",""))))))))))</f>
        <v>ALTA</v>
      </c>
      <c r="BD134" s="1500" t="str">
        <f>IF($AY126="","",(CONCATENATE("R.RESIDUAL
",(IF(AND($AY126=0.2,$BF134=0.2),1,(IF(AND($AY126=0.2,$BF134=0.4),6,(IF(AND($AY126=0.2,$BF134=0.6),11,(IF(AND($AY126=0.2,$BF134=0.8),16,(IF(AND($AY126=0.2,$BF134=1),21,(IF(AND($AY126=0.4,$BF134=0.2),2,(IF(AND($AY126=0.4,$BF134=0.4),7,(IF(AND($AY126=0.4,$BF134=0.6),12,(IF(AND($AY126=0.4,$BF134=0.8),17,(IF(AND($AY126=0.4,$BF134=1),22,(IF(AND($AY126=0.6,$BF134=0.2),3,(IF(AND($AY126=0.6,$BF134=0.4),8,(IF(AND($AY126=0.6,$BF134=0.6),13,(IF(AND($AY126=0.6,$BF134=0.8),18,(IF(AND($AY126=0.6,$BF134=1),23,(IF(AND($AY126=0.8,$BF134=0.2),4,(IF(AND($AY126=0.8,$BF134=0.4),9,(IF(AND($AY126=0.8,$BF134=0.6),14,(IF(AND($AY126=0.8,$BF134=0.8),19,(IF(AND($AY126=0.8,$BF134=1),24,(IF(AND($AY126=1,$BF134=0.2),5,(IF(AND($AY126=1,$BF134=0.4),10,(IF(AND($AY126=1,$BF134=0.6),15,(IF(AND($AY126=1,$BF134=0.8),20,(IF(AND($AY126=1,$BF134=1),25,"")))))))))))))))))))))))))))))))))))))))))))))))))))))</f>
        <v>R.RESIDUAL
16</v>
      </c>
      <c r="BE134" s="1503" t="s">
        <v>977</v>
      </c>
      <c r="BF134" s="379">
        <f>+(IF(AND($BB134&gt;0,$BB134&lt;=0.2),0.2,(IF(AND($BB134&gt;0.2,$BB134&lt;=0.4),0.4,(IF(AND($BB134&gt;0.4,$BB134&lt;=0.6),0.6,(IF(AND($BB134&gt;0.6,$BB134&lt;=0.8),0.8,(IF($BB134&gt;0.8,1,""))))))))))</f>
        <v>0.8</v>
      </c>
      <c r="BG134" s="275">
        <f>+VLOOKUP($BD134,[3]Listas!$G$114:$H$138,2,FALSE)</f>
        <v>16</v>
      </c>
      <c r="BH134" s="302">
        <v>1</v>
      </c>
      <c r="BI134" s="303" t="str">
        <f>IF(ISERROR(IF(V134="R.INHERENTE
5","R. INHERENTE",(IF(BD134="R.RESIDUAL
5","R. RESIDUAL"," ")))),"",(IF(V134="R.INHERENTE
5","R. INHERENTE",(IF(BD134="R.RESIDUAL
5","R. RESIDUAL"," ")))))</f>
        <v xml:space="preserve"> </v>
      </c>
      <c r="BJ134" s="304" t="str">
        <f>IF(ISERROR(IF(V134="R.INHERENTE
10","R. INHERENTE",(IF(BD134="R.RESIDUAL
10","R. RESIDUAL"," ")))),"",(IF(V134="R.INHERENTE
10","R. INHERENTE",(IF(BD134="R.RESIDUAL
10","R. RESIDUAL"," ")))))</f>
        <v xml:space="preserve"> </v>
      </c>
      <c r="BK134" s="305" t="str">
        <f>IF(ISERROR(IF(V134="R.INHERENTE
15","R. INHERENTE",(IF(BD134="R.RESIDUAL
15","R. RESIDUAL"," ")))),"",(IF(V134="R.INHERENTE
15","R. INHERENTE",(IF(BD134="R.RESIDUAL
15","R. RESIDUAL"," ")))))</f>
        <v xml:space="preserve"> </v>
      </c>
      <c r="BL134" s="305" t="str">
        <f>IF(ISERROR(IF(V134="R.INHERENTE
20","R. INHERENTE",(IF(BD134="R.RESIDUAL
20","R. RESIDUAL"," ")))),"",(IF(V134="R.INHERENTE
20","R. INHERENTE",(IF(BD134="R.RESIDUAL
20","R. RESIDUAL"," ")))))</f>
        <v xml:space="preserve"> </v>
      </c>
      <c r="BM134" s="306" t="str">
        <f>IF(ISERROR(IF(V134="R.INHERENTE
25","R. INHERENTE",(IF(BD134="R.RESIDUAL
25","R. RESIDUAL"," ")))),"",(IF(V134="R.INHERENTE
25","R. INHERENTE",(IF(BD134="R.RESIDUAL
25","R. RESIDUAL"," ")))))</f>
        <v xml:space="preserve"> </v>
      </c>
      <c r="BN134" s="392"/>
      <c r="BO134" s="1506" t="s">
        <v>1426</v>
      </c>
      <c r="BP134" s="1562" t="s">
        <v>1427</v>
      </c>
      <c r="BQ134" s="1582">
        <v>45017</v>
      </c>
      <c r="BR134" s="1582">
        <v>45170</v>
      </c>
      <c r="BS134" s="1562" t="s">
        <v>167</v>
      </c>
      <c r="BT134" s="1586" t="s">
        <v>1187</v>
      </c>
      <c r="BU134" s="392"/>
      <c r="BV134" s="1642" t="s">
        <v>1428</v>
      </c>
      <c r="BW134" s="1562" t="s">
        <v>1429</v>
      </c>
      <c r="BX134" s="1639" t="s">
        <v>1430</v>
      </c>
      <c r="BY134" s="392"/>
      <c r="BZ134" s="1568" t="s">
        <v>984</v>
      </c>
      <c r="CA134" s="1571"/>
      <c r="CB134" s="1574"/>
      <c r="CC134" s="1577"/>
      <c r="CD134" s="1616" t="s">
        <v>936</v>
      </c>
      <c r="CE134" s="1616"/>
      <c r="CF134" s="1616"/>
      <c r="CG134" s="1616"/>
      <c r="CH134" s="1616" t="s">
        <v>936</v>
      </c>
      <c r="CI134" s="1616"/>
      <c r="CJ134" s="1616"/>
      <c r="CK134" s="1616"/>
      <c r="CL134" s="1616" t="s">
        <v>937</v>
      </c>
      <c r="CM134" s="1616"/>
      <c r="CN134" s="1616"/>
      <c r="CO134" s="1616"/>
      <c r="CP134" s="1616" t="s">
        <v>936</v>
      </c>
      <c r="CQ134" s="1616"/>
      <c r="CR134" s="1616"/>
      <c r="CS134" s="1616"/>
      <c r="CT134" s="1619" t="s">
        <v>985</v>
      </c>
      <c r="CU134" s="392"/>
      <c r="CV134" s="1568" t="s">
        <v>984</v>
      </c>
      <c r="CW134" s="1571"/>
      <c r="CX134" s="1574"/>
      <c r="CY134" s="1628"/>
      <c r="CZ134" s="1607" t="s">
        <v>937</v>
      </c>
      <c r="DA134" s="1608"/>
      <c r="DB134" s="1607"/>
      <c r="DC134" s="1608"/>
      <c r="DD134" s="1613" t="s">
        <v>936</v>
      </c>
      <c r="DE134" s="1613"/>
      <c r="DF134" s="1613"/>
      <c r="DG134" s="1613"/>
      <c r="DH134" s="1613" t="s">
        <v>936</v>
      </c>
      <c r="DI134" s="1613"/>
      <c r="DJ134" s="1613"/>
      <c r="DK134" s="1613"/>
      <c r="DL134" s="1613" t="s">
        <v>937</v>
      </c>
      <c r="DM134" s="1613"/>
      <c r="DN134" s="1613"/>
      <c r="DO134" s="1613"/>
      <c r="DP134" s="1613" t="s">
        <v>936</v>
      </c>
      <c r="DQ134" s="1613"/>
      <c r="DR134" s="1613"/>
      <c r="DS134" s="1613"/>
      <c r="DT134" s="1619" t="s">
        <v>986</v>
      </c>
      <c r="DU134" s="392"/>
      <c r="DV134" s="1625">
        <v>45397</v>
      </c>
      <c r="DW134" s="1622" t="s">
        <v>1622</v>
      </c>
      <c r="DX134" s="1622" t="s">
        <v>1623</v>
      </c>
      <c r="DY134" s="1622" t="s">
        <v>1624</v>
      </c>
    </row>
    <row r="135" spans="2:129" s="368" customFormat="1" ht="48" customHeight="1" thickBot="1">
      <c r="B135" s="1667"/>
      <c r="C135" s="1480"/>
      <c r="D135" s="1483"/>
      <c r="E135" s="1486"/>
      <c r="F135" s="1483"/>
      <c r="G135" s="1548"/>
      <c r="H135" s="1551"/>
      <c r="I135" s="307"/>
      <c r="J135" s="308" t="s">
        <v>988</v>
      </c>
      <c r="K135" s="348"/>
      <c r="L135" s="310"/>
      <c r="M135" s="1329"/>
      <c r="N135" s="1554"/>
      <c r="O135" s="1557"/>
      <c r="P135" s="392"/>
      <c r="Q135" s="1560"/>
      <c r="R135" s="1531"/>
      <c r="S135" s="1534"/>
      <c r="T135" s="1537"/>
      <c r="U135" s="1540"/>
      <c r="V135" s="1542"/>
      <c r="W135" s="274"/>
      <c r="X135" s="295" t="s">
        <v>1431</v>
      </c>
      <c r="Y135" s="312" t="s">
        <v>969</v>
      </c>
      <c r="Z135" s="1545"/>
      <c r="AA135" s="1528"/>
      <c r="AB135" s="1529"/>
      <c r="AC135" s="1528">
        <v>15</v>
      </c>
      <c r="AD135" s="1529"/>
      <c r="AE135" s="1528"/>
      <c r="AF135" s="1529"/>
      <c r="AG135" s="1528"/>
      <c r="AH135" s="1529"/>
      <c r="AI135" s="1528">
        <v>15</v>
      </c>
      <c r="AJ135" s="1529"/>
      <c r="AK135" s="390">
        <f>AA135+AC135+AE135+AG135+AI135</f>
        <v>30</v>
      </c>
      <c r="AL135" s="391">
        <v>0.29399999999999998</v>
      </c>
      <c r="AM135" s="1526"/>
      <c r="AN135" s="1601" t="s">
        <v>936</v>
      </c>
      <c r="AO135" s="1602"/>
      <c r="AP135" s="1599" t="s">
        <v>971</v>
      </c>
      <c r="AQ135" s="1600"/>
      <c r="AR135" s="1601" t="s">
        <v>936</v>
      </c>
      <c r="AS135" s="1602"/>
      <c r="AT135" s="256" t="s">
        <v>1432</v>
      </c>
      <c r="AU135" s="313" t="s">
        <v>1339</v>
      </c>
      <c r="AV135" s="314" t="s">
        <v>1433</v>
      </c>
      <c r="AW135" s="315" t="s">
        <v>1424</v>
      </c>
      <c r="AX135" s="316" t="s">
        <v>1425</v>
      </c>
      <c r="AY135" s="379"/>
      <c r="AZ135" s="1594"/>
      <c r="BA135" s="1498"/>
      <c r="BB135" s="1597"/>
      <c r="BC135" s="1498"/>
      <c r="BD135" s="1501"/>
      <c r="BE135" s="1504"/>
      <c r="BF135" s="392"/>
      <c r="BG135" s="317"/>
      <c r="BH135" s="302">
        <v>0.8</v>
      </c>
      <c r="BI135" s="318" t="str">
        <f>IF(ISERROR(IF(V134="R.INHERENTE
4","R. INHERENTE",(IF(BD134="R.RESIDUAL
4","R. RESIDUAL"," ")))),"",(IF(V134="R.INHERENTE
4","R. INHERENTE",(IF(BD134="R.RESIDUAL
4","R. RESIDUAL"," ")))))</f>
        <v xml:space="preserve"> </v>
      </c>
      <c r="BJ135" s="319" t="str">
        <f>IF(ISERROR(IF(V134="R.INHERENTE
9","R. INHERENTE",(IF(BD134="R.RESIDUAL
9","R. RESIDUAL"," ")))),"",(IF(V134="R.INHERENTE
9","R. INHERENTE",(IF(BD134="R.RESIDUAL
9","R. RESIDUAL"," ")))))</f>
        <v xml:space="preserve"> </v>
      </c>
      <c r="BK135" s="320" t="str">
        <f>IF(ISERROR(IF(V134="R.INHERENTE
14","R. INHERENTE",(IF(BD134="R.RESIDUAL
14","R. RESIDUAL"," ")))),"",(IF(V134="R.INHERENTE
14","R. INHERENTE",(IF(BD134="R.RESIDUAL
14","R. RESIDUAL"," ")))))</f>
        <v xml:space="preserve"> </v>
      </c>
      <c r="BL135" s="321" t="str">
        <f>IF(ISERROR(IF(V134="R.INHERENTE
19","R. INHERENTE",(IF(BD134="R.RESIDUAL
19","R. RESIDUAL"," ")))),"",(IF(V134="R.INHERENTE
19","R. INHERENTE",(IF(BD134="R.RESIDUAL
19","R. RESIDUAL"," ")))))</f>
        <v xml:space="preserve"> </v>
      </c>
      <c r="BM135" s="322" t="str">
        <f>IF(ISERROR(IF(V134="R.INHERENTE
24","R. INHERENTE",(IF(BD134="R.RESIDUAL
24","R. RESIDUAL"," ")))),"",(IF(V134="R.INHERENTE
24","R. INHERENTE",(IF(BD134="R.RESIDUAL
24","R. RESIDUAL"," ")))))</f>
        <v xml:space="preserve"> </v>
      </c>
      <c r="BN135" s="392"/>
      <c r="BO135" s="1645"/>
      <c r="BP135" s="1583"/>
      <c r="BQ135" s="1583"/>
      <c r="BR135" s="1583"/>
      <c r="BS135" s="1583"/>
      <c r="BT135" s="1587"/>
      <c r="BU135" s="392"/>
      <c r="BV135" s="1643"/>
      <c r="BW135" s="1583"/>
      <c r="BX135" s="1640"/>
      <c r="BY135" s="392"/>
      <c r="BZ135" s="1569"/>
      <c r="CA135" s="1572"/>
      <c r="CB135" s="1575"/>
      <c r="CC135" s="1578"/>
      <c r="CD135" s="1617"/>
      <c r="CE135" s="1617"/>
      <c r="CF135" s="1617"/>
      <c r="CG135" s="1617"/>
      <c r="CH135" s="1617"/>
      <c r="CI135" s="1617"/>
      <c r="CJ135" s="1617"/>
      <c r="CK135" s="1617"/>
      <c r="CL135" s="1617"/>
      <c r="CM135" s="1617"/>
      <c r="CN135" s="1617"/>
      <c r="CO135" s="1617"/>
      <c r="CP135" s="1617"/>
      <c r="CQ135" s="1617"/>
      <c r="CR135" s="1617"/>
      <c r="CS135" s="1617"/>
      <c r="CT135" s="1620"/>
      <c r="CU135" s="392"/>
      <c r="CV135" s="1569"/>
      <c r="CW135" s="1572"/>
      <c r="CX135" s="1575"/>
      <c r="CY135" s="1629"/>
      <c r="CZ135" s="1609"/>
      <c r="DA135" s="1610"/>
      <c r="DB135" s="1609"/>
      <c r="DC135" s="1610"/>
      <c r="DD135" s="1614"/>
      <c r="DE135" s="1614"/>
      <c r="DF135" s="1614"/>
      <c r="DG135" s="1614"/>
      <c r="DH135" s="1614"/>
      <c r="DI135" s="1614"/>
      <c r="DJ135" s="1614"/>
      <c r="DK135" s="1614"/>
      <c r="DL135" s="1614"/>
      <c r="DM135" s="1614"/>
      <c r="DN135" s="1614"/>
      <c r="DO135" s="1614"/>
      <c r="DP135" s="1614"/>
      <c r="DQ135" s="1614"/>
      <c r="DR135" s="1614"/>
      <c r="DS135" s="1614"/>
      <c r="DT135" s="1620"/>
      <c r="DU135" s="392"/>
      <c r="DV135" s="1626"/>
      <c r="DW135" s="1623"/>
      <c r="DX135" s="1623"/>
      <c r="DY135" s="1623"/>
    </row>
    <row r="136" spans="2:129" s="368" customFormat="1" ht="48" customHeight="1" thickBot="1">
      <c r="B136" s="1667"/>
      <c r="C136" s="1480"/>
      <c r="D136" s="1483"/>
      <c r="E136" s="1486"/>
      <c r="F136" s="1483"/>
      <c r="G136" s="1548"/>
      <c r="H136" s="1551"/>
      <c r="I136" s="363"/>
      <c r="J136" s="308" t="s">
        <v>994</v>
      </c>
      <c r="K136" s="348"/>
      <c r="L136" s="310"/>
      <c r="M136" s="1329"/>
      <c r="N136" s="1554"/>
      <c r="O136" s="1557"/>
      <c r="P136" s="392"/>
      <c r="Q136" s="1560"/>
      <c r="R136" s="1531"/>
      <c r="S136" s="1534"/>
      <c r="T136" s="1537"/>
      <c r="U136" s="1540"/>
      <c r="V136" s="1542"/>
      <c r="W136" s="274"/>
      <c r="X136" s="295" t="s">
        <v>1434</v>
      </c>
      <c r="Y136" s="312" t="s">
        <v>969</v>
      </c>
      <c r="Z136" s="1545"/>
      <c r="AA136" s="1528"/>
      <c r="AB136" s="1529"/>
      <c r="AC136" s="1528">
        <v>15</v>
      </c>
      <c r="AD136" s="1529"/>
      <c r="AE136" s="1528"/>
      <c r="AF136" s="1529"/>
      <c r="AG136" s="1528"/>
      <c r="AH136" s="1529"/>
      <c r="AI136" s="1528">
        <v>15</v>
      </c>
      <c r="AJ136" s="1529"/>
      <c r="AK136" s="390">
        <f>AA136+AC136+AE136+AG136+AI136</f>
        <v>30</v>
      </c>
      <c r="AL136" s="391">
        <v>0.20599999999999999</v>
      </c>
      <c r="AM136" s="1526"/>
      <c r="AN136" s="1601" t="s">
        <v>936</v>
      </c>
      <c r="AO136" s="1602"/>
      <c r="AP136" s="1599" t="s">
        <v>971</v>
      </c>
      <c r="AQ136" s="1600"/>
      <c r="AR136" s="1601" t="s">
        <v>936</v>
      </c>
      <c r="AS136" s="1602"/>
      <c r="AT136" s="256" t="s">
        <v>1435</v>
      </c>
      <c r="AU136" s="313" t="s">
        <v>1339</v>
      </c>
      <c r="AV136" s="314" t="s">
        <v>1436</v>
      </c>
      <c r="AW136" s="315" t="s">
        <v>1424</v>
      </c>
      <c r="AX136" s="316" t="s">
        <v>1425</v>
      </c>
      <c r="AY136" s="379"/>
      <c r="AZ136" s="1594"/>
      <c r="BA136" s="1498"/>
      <c r="BB136" s="1597"/>
      <c r="BC136" s="1498"/>
      <c r="BD136" s="1501"/>
      <c r="BE136" s="1504"/>
      <c r="BF136" s="392"/>
      <c r="BG136" s="317"/>
      <c r="BH136" s="302">
        <v>0.60000000000000009</v>
      </c>
      <c r="BI136" s="318" t="str">
        <f>IF(ISERROR(IF(V134="R.INHERENTE
3","R. INHERENTE",(IF(BD134="R.RESIDUAL
3","R. RESIDUAL"," ")))),"",(IF(V134="R.INHERENTE
3","R. INHERENTE",(IF(BD134="R.RESIDUAL
3","R. RESIDUAL"," ")))))</f>
        <v xml:space="preserve"> </v>
      </c>
      <c r="BJ136" s="319" t="str">
        <f>IF(ISERROR(IF(V134="R.INHERENTE
8","R. INHERENTE",(IF(BD134="R.RESIDUAL
8","R. RESIDUAL"," ")))),"",(IF(V134="R.INHERENTE
8","R. INHERENTE",(IF(BD134="R.RESIDUAL
8","R. RESIDUAL"," ")))))</f>
        <v xml:space="preserve"> </v>
      </c>
      <c r="BK136" s="320" t="str">
        <f>IF(ISERROR(IF(V134="R.INHERENTE
13","R. INHERENTE",(IF(BD134="R.RESIDUAL
13","R. RESIDUAL"," ")))),"",(IF(V134="R.INHERENTE
13","R. INHERENTE",(IF(BD134="R.RESIDUAL
13","R. RESIDUAL"," ")))))</f>
        <v xml:space="preserve"> </v>
      </c>
      <c r="BL136" s="321" t="str">
        <f>IF(ISERROR(IF(V134="R.INHERENTE
18","R. INHERENTE",(IF(BD134="R.RESIDUAL
18","R. RESIDUAL"," ")))),"",(IF(V134="R.INHERENTE
18","R. INHERENTE",(IF(BD134="R.RESIDUAL
18","R. RESIDUAL"," ")))))</f>
        <v>R. INHERENTE</v>
      </c>
      <c r="BM136" s="322" t="str">
        <f>IF(ISERROR(IF(V134="R.INHERENTE
23","R. INHERENTE",(IF(BD134="R.RESIDUAL
23","R. RESIDUAL"," ")))),"",(IF(V134="R.INHERENTE
23","R. INHERENTE",(IF(BD134="R.RESIDUAL
23","R. RESIDUAL"," ")))))</f>
        <v xml:space="preserve"> </v>
      </c>
      <c r="BN136" s="392"/>
      <c r="BO136" s="1645"/>
      <c r="BP136" s="1583"/>
      <c r="BQ136" s="1583"/>
      <c r="BR136" s="1583"/>
      <c r="BS136" s="1583"/>
      <c r="BT136" s="1587"/>
      <c r="BU136" s="392"/>
      <c r="BV136" s="1643"/>
      <c r="BW136" s="1583"/>
      <c r="BX136" s="1640"/>
      <c r="BY136" s="392"/>
      <c r="BZ136" s="1569"/>
      <c r="CA136" s="1572"/>
      <c r="CB136" s="1575"/>
      <c r="CC136" s="1578"/>
      <c r="CD136" s="1617"/>
      <c r="CE136" s="1617"/>
      <c r="CF136" s="1617"/>
      <c r="CG136" s="1617"/>
      <c r="CH136" s="1617"/>
      <c r="CI136" s="1617"/>
      <c r="CJ136" s="1617"/>
      <c r="CK136" s="1617"/>
      <c r="CL136" s="1617"/>
      <c r="CM136" s="1617"/>
      <c r="CN136" s="1617"/>
      <c r="CO136" s="1617"/>
      <c r="CP136" s="1617"/>
      <c r="CQ136" s="1617"/>
      <c r="CR136" s="1617"/>
      <c r="CS136" s="1617"/>
      <c r="CT136" s="1620"/>
      <c r="CU136" s="392"/>
      <c r="CV136" s="1569"/>
      <c r="CW136" s="1572"/>
      <c r="CX136" s="1575"/>
      <c r="CY136" s="1629"/>
      <c r="CZ136" s="1609"/>
      <c r="DA136" s="1610"/>
      <c r="DB136" s="1609"/>
      <c r="DC136" s="1610"/>
      <c r="DD136" s="1614"/>
      <c r="DE136" s="1614"/>
      <c r="DF136" s="1614"/>
      <c r="DG136" s="1614"/>
      <c r="DH136" s="1614"/>
      <c r="DI136" s="1614"/>
      <c r="DJ136" s="1614"/>
      <c r="DK136" s="1614"/>
      <c r="DL136" s="1614"/>
      <c r="DM136" s="1614"/>
      <c r="DN136" s="1614"/>
      <c r="DO136" s="1614"/>
      <c r="DP136" s="1614"/>
      <c r="DQ136" s="1614"/>
      <c r="DR136" s="1614"/>
      <c r="DS136" s="1614"/>
      <c r="DT136" s="1620"/>
      <c r="DU136" s="392"/>
      <c r="DV136" s="1626"/>
      <c r="DW136" s="1623"/>
      <c r="DX136" s="1623"/>
      <c r="DY136" s="1623"/>
    </row>
    <row r="137" spans="2:129" s="368" customFormat="1" ht="48" customHeight="1">
      <c r="B137" s="1667"/>
      <c r="C137" s="1480"/>
      <c r="D137" s="1483"/>
      <c r="E137" s="1486"/>
      <c r="F137" s="1483"/>
      <c r="G137" s="1548"/>
      <c r="H137" s="1551"/>
      <c r="I137" s="363"/>
      <c r="J137" s="308" t="s">
        <v>1000</v>
      </c>
      <c r="K137" s="348"/>
      <c r="L137" s="310"/>
      <c r="M137" s="1329"/>
      <c r="N137" s="1554"/>
      <c r="O137" s="1557"/>
      <c r="P137" s="392"/>
      <c r="Q137" s="1560"/>
      <c r="R137" s="1531"/>
      <c r="S137" s="1534"/>
      <c r="T137" s="1537"/>
      <c r="U137" s="1540"/>
      <c r="V137" s="1542"/>
      <c r="W137" s="274"/>
      <c r="X137" s="295" t="s">
        <v>1437</v>
      </c>
      <c r="Y137" s="312" t="s">
        <v>969</v>
      </c>
      <c r="Z137" s="1545"/>
      <c r="AA137" s="1528"/>
      <c r="AB137" s="1529"/>
      <c r="AC137" s="1528">
        <v>15</v>
      </c>
      <c r="AD137" s="1529"/>
      <c r="AE137" s="1528"/>
      <c r="AF137" s="1529"/>
      <c r="AG137" s="1528"/>
      <c r="AH137" s="1529"/>
      <c r="AI137" s="1528">
        <v>15</v>
      </c>
      <c r="AJ137" s="1529"/>
      <c r="AK137" s="390">
        <f>AA137+AC137+AE137+AG137+AI137</f>
        <v>30</v>
      </c>
      <c r="AL137" s="391">
        <v>0.14399999999999999</v>
      </c>
      <c r="AM137" s="1526"/>
      <c r="AN137" s="1601" t="s">
        <v>936</v>
      </c>
      <c r="AO137" s="1602"/>
      <c r="AP137" s="1599" t="s">
        <v>971</v>
      </c>
      <c r="AQ137" s="1600"/>
      <c r="AR137" s="1601" t="s">
        <v>936</v>
      </c>
      <c r="AS137" s="1602"/>
      <c r="AT137" s="256" t="s">
        <v>1438</v>
      </c>
      <c r="AU137" s="313" t="s">
        <v>1339</v>
      </c>
      <c r="AV137" s="314" t="s">
        <v>1439</v>
      </c>
      <c r="AW137" s="315" t="s">
        <v>1440</v>
      </c>
      <c r="AX137" s="316" t="s">
        <v>1425</v>
      </c>
      <c r="AY137" s="379"/>
      <c r="AZ137" s="1594"/>
      <c r="BA137" s="1498"/>
      <c r="BB137" s="1597"/>
      <c r="BC137" s="1498"/>
      <c r="BD137" s="1501"/>
      <c r="BE137" s="1504"/>
      <c r="BF137" s="392"/>
      <c r="BG137" s="317"/>
      <c r="BH137" s="302">
        <v>0.4</v>
      </c>
      <c r="BI137" s="318" t="str">
        <f>IF(ISERROR(IF(V134="R.INHERENTE
2","R. INHERENTE",(IF(BD134="R.RESIDUAL
2","R. RESIDUAL"," ")))),"",(IF(V134="R.INHERENTE
2","R. INHERENTE",(IF(BD134="R.RESIDUAL
2","R. RESIDUAL"," ")))))</f>
        <v xml:space="preserve"> </v>
      </c>
      <c r="BJ137" s="319" t="str">
        <f>IF(ISERROR(IF(V134="R.INHERENTE
7","R. INHERENTE",(IF(BD134="R.RESIDUAL
7","R. RESIDUAL"," ")))),"",(IF(V134="R.INHERENTE
7","R. INHERENTE",(IF(BD134="R.RESIDUAL
7","R. RESIDUAL"," ")))))</f>
        <v xml:space="preserve"> </v>
      </c>
      <c r="BK137" s="330" t="str">
        <f>IF(ISERROR(IF(V134="R.INHERENTE
12","R. INHERENTE",(IF(BD134="R.RESIDUAL
12","R. RESIDUAL"," ")))),"",(IF(V134="R.INHERENTE
12","R. INHERENTE",(IF(BD134="R.RESIDUAL
12","R. RESIDUAL"," ")))))</f>
        <v xml:space="preserve"> </v>
      </c>
      <c r="BL137" s="320" t="str">
        <f>IF(ISERROR(IF(V134="R.INHERENTE
17","R. INHERENTE",(IF(BD134="R.RESIDUAL
17","R. RESIDUAL"," ")))),"",(IF(V134="R.INHERENTE
17","R. INHERENTE",(IF(BD134="R.RESIDUAL
17","R. RESIDUAL"," ")))))</f>
        <v xml:space="preserve"> </v>
      </c>
      <c r="BM137" s="322" t="str">
        <f>IF(ISERROR(IF(V134="R.INHERENTE
22","R. INHERENTE",(IF(BD134="R.RESIDUAL
22","R. RESIDUAL"," ")))),"",(IF(V134="R.INHERENTE
22","R. INHERENTE",(IF(BD134="R.RESIDUAL
22","R. RESIDUAL"," ")))))</f>
        <v xml:space="preserve"> </v>
      </c>
      <c r="BN137" s="392"/>
      <c r="BO137" s="1645"/>
      <c r="BP137" s="1583"/>
      <c r="BQ137" s="1583"/>
      <c r="BR137" s="1583"/>
      <c r="BS137" s="1583"/>
      <c r="BT137" s="1587"/>
      <c r="BU137" s="392"/>
      <c r="BV137" s="1643"/>
      <c r="BW137" s="1583"/>
      <c r="BX137" s="1640"/>
      <c r="BY137" s="392"/>
      <c r="BZ137" s="1569"/>
      <c r="CA137" s="1572"/>
      <c r="CB137" s="1575"/>
      <c r="CC137" s="1578"/>
      <c r="CD137" s="1617"/>
      <c r="CE137" s="1617"/>
      <c r="CF137" s="1617"/>
      <c r="CG137" s="1617"/>
      <c r="CH137" s="1617"/>
      <c r="CI137" s="1617"/>
      <c r="CJ137" s="1617"/>
      <c r="CK137" s="1617"/>
      <c r="CL137" s="1617"/>
      <c r="CM137" s="1617"/>
      <c r="CN137" s="1617"/>
      <c r="CO137" s="1617"/>
      <c r="CP137" s="1617"/>
      <c r="CQ137" s="1617"/>
      <c r="CR137" s="1617"/>
      <c r="CS137" s="1617"/>
      <c r="CT137" s="1620"/>
      <c r="CU137" s="392"/>
      <c r="CV137" s="1569"/>
      <c r="CW137" s="1572"/>
      <c r="CX137" s="1575"/>
      <c r="CY137" s="1629"/>
      <c r="CZ137" s="1609"/>
      <c r="DA137" s="1610"/>
      <c r="DB137" s="1609"/>
      <c r="DC137" s="1610"/>
      <c r="DD137" s="1614"/>
      <c r="DE137" s="1614"/>
      <c r="DF137" s="1614"/>
      <c r="DG137" s="1614"/>
      <c r="DH137" s="1614"/>
      <c r="DI137" s="1614"/>
      <c r="DJ137" s="1614"/>
      <c r="DK137" s="1614"/>
      <c r="DL137" s="1614"/>
      <c r="DM137" s="1614"/>
      <c r="DN137" s="1614"/>
      <c r="DO137" s="1614"/>
      <c r="DP137" s="1614"/>
      <c r="DQ137" s="1614"/>
      <c r="DR137" s="1614"/>
      <c r="DS137" s="1614"/>
      <c r="DT137" s="1620"/>
      <c r="DU137" s="392"/>
      <c r="DV137" s="1626"/>
      <c r="DW137" s="1623"/>
      <c r="DX137" s="1623"/>
      <c r="DY137" s="1623"/>
    </row>
    <row r="138" spans="2:129" s="368" customFormat="1" ht="48" customHeight="1" thickBot="1">
      <c r="B138" s="1668"/>
      <c r="C138" s="1481"/>
      <c r="D138" s="1484"/>
      <c r="E138" s="1487"/>
      <c r="F138" s="1484"/>
      <c r="G138" s="1549"/>
      <c r="H138" s="1552"/>
      <c r="I138" s="367"/>
      <c r="J138" s="332" t="s">
        <v>1001</v>
      </c>
      <c r="K138" s="349"/>
      <c r="L138" s="334"/>
      <c r="M138" s="1330"/>
      <c r="N138" s="1555"/>
      <c r="O138" s="1558"/>
      <c r="P138" s="392"/>
      <c r="Q138" s="1561"/>
      <c r="R138" s="1532"/>
      <c r="S138" s="1535"/>
      <c r="T138" s="1538"/>
      <c r="U138" s="1356"/>
      <c r="V138" s="1543"/>
      <c r="W138" s="274"/>
      <c r="X138" s="335"/>
      <c r="Y138" s="336"/>
      <c r="Z138" s="1546"/>
      <c r="AA138" s="1631"/>
      <c r="AB138" s="1632"/>
      <c r="AC138" s="1631"/>
      <c r="AD138" s="1632"/>
      <c r="AE138" s="1631"/>
      <c r="AF138" s="1632"/>
      <c r="AG138" s="1631"/>
      <c r="AH138" s="1632"/>
      <c r="AI138" s="1631"/>
      <c r="AJ138" s="1632"/>
      <c r="AK138" s="393">
        <f>AA138+AC138+AE138+AG138+AI138</f>
        <v>0</v>
      </c>
      <c r="AL138" s="394"/>
      <c r="AM138" s="1527"/>
      <c r="AN138" s="1605"/>
      <c r="AO138" s="1606"/>
      <c r="AP138" s="1603"/>
      <c r="AQ138" s="1604"/>
      <c r="AR138" s="1605"/>
      <c r="AS138" s="1606"/>
      <c r="AT138" s="337"/>
      <c r="AU138" s="338"/>
      <c r="AV138" s="339"/>
      <c r="AW138" s="340"/>
      <c r="AX138" s="341"/>
      <c r="AY138" s="379">
        <f>+(IF(AND($AZ146&gt;0,$AZ146&lt;=0.2),0.2,(IF(AND($AZ146&gt;0.2,$AZ146&lt;=0.4),0.4,(IF(AND($AZ146&gt;0.4,$AZ146&lt;=0.6),0.6,(IF(AND($AZ146&gt;0.6,$AZ146&lt;=0.8),0.8,(IF($AZ146&gt;0.8,1,""))))))))))</f>
        <v>0.4</v>
      </c>
      <c r="AZ138" s="1595"/>
      <c r="BA138" s="1499"/>
      <c r="BB138" s="1598"/>
      <c r="BC138" s="1499"/>
      <c r="BD138" s="1502"/>
      <c r="BE138" s="1505"/>
      <c r="BF138" s="392"/>
      <c r="BG138" s="317"/>
      <c r="BH138" s="342">
        <v>0.2</v>
      </c>
      <c r="BI138" s="343" t="str">
        <f>IF(ISERROR(IF(V134="R.INHERENTE
1","R. INHERENTE",(IF(BD134="R.RESIDUAL
1","R. RESIDUAL"," ")))),"",(IF(V134="R.INHERENTE
1","R. INHERENTE",(IF(BD134="R.RESIDUAL
1","R. RESIDUAL"," ")))))</f>
        <v xml:space="preserve"> </v>
      </c>
      <c r="BJ138" s="344" t="str">
        <f>IF(ISERROR(IF(V134="R.INHERENTE
6","R. INHERENTE",(IF(BD134="R.RESIDUAL
6","R. RESIDUAL"," ")))),"",(IF(V134="R.INHERENTE
6","R. INHERENTE",(IF(BD134="R.RESIDUAL
6","R. RESIDUAL"," ")))))</f>
        <v xml:space="preserve"> </v>
      </c>
      <c r="BK138" s="345" t="str">
        <f>IF(ISERROR(IF(V134="R.INHERENTE
11","R. INHERENTE",(IF(BD134="R.RESIDUAL
11","R. RESIDUAL"," ")))),"",(IF(V134="R.INHERENTE
11","R. INHERENTE",(IF(BD134="R.RESIDUAL
11","R. RESIDUAL"," ")))))</f>
        <v xml:space="preserve"> </v>
      </c>
      <c r="BL138" s="346" t="str">
        <f>IF(ISERROR(IF(V134="R.INHERENTE
16","R. INHERENTE",(IF(BD134="R.RESIDUAL
16","R. RESIDUAL"," ")))),"",(IF(V134="R.INHERENTE
16","R. INHERENTE",(IF(BD134="R.RESIDUAL
16","R. RESIDUAL"," ")))))</f>
        <v>R. RESIDUAL</v>
      </c>
      <c r="BM138" s="347" t="str">
        <f>IF(ISERROR(IF(V134="R.INHERENTE
21","R. INHERENTE",(IF(BD134="R.RESIDUAL
21","R. RESIDUAL"," ")))),"",(IF(V134="R.INHERENTE
21","R. INHERENTE",(IF(BD134="R.RESIDUAL
21","R. RESIDUAL"," ")))))</f>
        <v xml:space="preserve"> </v>
      </c>
      <c r="BN138" s="392"/>
      <c r="BO138" s="1646"/>
      <c r="BP138" s="1584"/>
      <c r="BQ138" s="1584"/>
      <c r="BR138" s="1584"/>
      <c r="BS138" s="1584"/>
      <c r="BT138" s="1588"/>
      <c r="BU138" s="392"/>
      <c r="BV138" s="1644"/>
      <c r="BW138" s="1584"/>
      <c r="BX138" s="1641"/>
      <c r="BY138" s="392"/>
      <c r="BZ138" s="1570"/>
      <c r="CA138" s="1573"/>
      <c r="CB138" s="1576"/>
      <c r="CC138" s="1579"/>
      <c r="CD138" s="1618"/>
      <c r="CE138" s="1618"/>
      <c r="CF138" s="1618"/>
      <c r="CG138" s="1618"/>
      <c r="CH138" s="1618"/>
      <c r="CI138" s="1618"/>
      <c r="CJ138" s="1618"/>
      <c r="CK138" s="1618"/>
      <c r="CL138" s="1618"/>
      <c r="CM138" s="1618"/>
      <c r="CN138" s="1618"/>
      <c r="CO138" s="1618"/>
      <c r="CP138" s="1618"/>
      <c r="CQ138" s="1618"/>
      <c r="CR138" s="1618"/>
      <c r="CS138" s="1618"/>
      <c r="CT138" s="1621"/>
      <c r="CU138" s="392"/>
      <c r="CV138" s="1570"/>
      <c r="CW138" s="1573"/>
      <c r="CX138" s="1576"/>
      <c r="CY138" s="1630"/>
      <c r="CZ138" s="1611"/>
      <c r="DA138" s="1612"/>
      <c r="DB138" s="1611"/>
      <c r="DC138" s="1612"/>
      <c r="DD138" s="1615"/>
      <c r="DE138" s="1615"/>
      <c r="DF138" s="1615"/>
      <c r="DG138" s="1615"/>
      <c r="DH138" s="1615"/>
      <c r="DI138" s="1615"/>
      <c r="DJ138" s="1615"/>
      <c r="DK138" s="1615"/>
      <c r="DL138" s="1615"/>
      <c r="DM138" s="1615"/>
      <c r="DN138" s="1615"/>
      <c r="DO138" s="1615"/>
      <c r="DP138" s="1615"/>
      <c r="DQ138" s="1615"/>
      <c r="DR138" s="1615"/>
      <c r="DS138" s="1615"/>
      <c r="DT138" s="1621"/>
      <c r="DU138" s="392"/>
      <c r="DV138" s="1627"/>
      <c r="DW138" s="1624"/>
      <c r="DX138" s="1624"/>
      <c r="DY138" s="1624"/>
    </row>
    <row r="139" spans="2:129" ht="12.75" customHeight="1" thickBot="1">
      <c r="W139" s="274"/>
      <c r="AY139" s="379"/>
      <c r="BI139" s="396">
        <v>0.2</v>
      </c>
      <c r="BJ139" s="397">
        <v>0.4</v>
      </c>
      <c r="BK139" s="397">
        <v>0.60000000000000009</v>
      </c>
      <c r="BL139" s="397">
        <v>0.8</v>
      </c>
      <c r="BM139" s="397">
        <v>1</v>
      </c>
    </row>
    <row r="140" spans="2:129" s="368" customFormat="1" ht="48" customHeight="1" thickBot="1">
      <c r="B140" s="1666" t="s">
        <v>1330</v>
      </c>
      <c r="C140" s="1479">
        <v>21</v>
      </c>
      <c r="D140" s="1482" t="s">
        <v>1441</v>
      </c>
      <c r="E140" s="1485" t="s">
        <v>1442</v>
      </c>
      <c r="F140" s="1482" t="s">
        <v>957</v>
      </c>
      <c r="G140" s="1547" t="s">
        <v>958</v>
      </c>
      <c r="H140" s="1669" t="s">
        <v>1443</v>
      </c>
      <c r="I140" s="291" t="s">
        <v>1444</v>
      </c>
      <c r="J140" s="292" t="s">
        <v>961</v>
      </c>
      <c r="K140" s="293" t="s">
        <v>1004</v>
      </c>
      <c r="L140" s="294" t="s">
        <v>996</v>
      </c>
      <c r="M140" s="1328" t="str">
        <f>IF(G140="","",(CONCATENATE("Posibilidad de afectación ",G140," ",H140," ",I140," ",I141," ",I142," ",I143," ",I144)))</f>
        <v xml:space="preserve">Posibilidad de afectación económica y reputacional por sanciones e investigaciones al recibir o solicitar dádivas, beneficios a nombre propio o de terceros por favorecimiento en la evaluación técnica de contratos, debido a la omisión y/o modificación de los criterios habilitantes técnicos definidos en el estudio de necesidad del bien o servicio a contratar.    </v>
      </c>
      <c r="N140" s="1553" t="s">
        <v>1006</v>
      </c>
      <c r="O140" s="1556" t="s">
        <v>1007</v>
      </c>
      <c r="P140" s="392"/>
      <c r="Q140" s="1559" t="s">
        <v>1008</v>
      </c>
      <c r="R140" s="1530">
        <f>IF(ISERROR(VLOOKUP($Q140,[3]Listas!$F$21:$G$25,2,FALSE)),"",(VLOOKUP($Q140,[3]Listas!$F$21:$G$25,2,FALSE)))</f>
        <v>1</v>
      </c>
      <c r="S140" s="1533" t="str">
        <f>IF(ISERROR(VLOOKUP($R140,[3]Listas!$F$4:$G$8,2,FALSE)),"",(VLOOKUP($R140,[3]Listas!$F$4:$G$8,2,FALSE)))</f>
        <v>MUY ALTA 
Se espera que el evento ocurra en la mayoría de las circunstancias.</v>
      </c>
      <c r="T140" s="1536" t="s">
        <v>967</v>
      </c>
      <c r="U140" s="1539">
        <f>IF(ISERROR(VLOOKUP($T140,[3]Listas!$F$30:$G$37,2,FALSE)),"",(VLOOKUP($T140,[3]Listas!$F$30:$G$37,2,FALSE)))</f>
        <v>1</v>
      </c>
      <c r="V140" s="1541" t="str">
        <f>IF(R140="","",(CONCATENATE("R.INHERENTE
",(IF(AND($R140=0.2,$U140=0.2),1,(IF(AND($R140=0.2,$U140=0.4),6,(IF(AND($R140=0.2,$U140=0.6),11,(IF(AND($R140=0.2,$U140=0.8),16,(IF(AND($R140=0.2,$U140=1),21,(IF(AND($R140=0.4,$U140=0.2),2,(IF(AND($R140=0.4,$U140=0.4),7,(IF(AND($R140=0.4,$U140=0.6),12,(IF(AND($R140=0.4,$U140=0.8),17,(IF(AND($R140=0.4,$U140=1),22,(IF(AND($R140=0.6,$U140=0.2),3,(IF(AND($R140=0.6,$U140=0.4),8,(IF(AND($R140=0.6,$U140=0.6),13,(IF(AND($R140=0.6,$U140=0.8),18,(IF(AND($R140=0.6,$U140=1),23,(IF(AND($R140=0.8,$U140=0.2),4,(IF(AND($R140=0.8,$U140=0.4),9,(IF(AND($R140=0.8,$U140=0.6),14,(IF(AND($R140=0.8,$U140=0.8),19,(IF(AND($R140=0.8,$U140=1),24,(IF(AND($R140=1,$U140=0.2),5,(IF(AND($R140=1,$U140=0.4),10,(IF(AND($R140=1,$U140=0.6),15,(IF(AND($R140=1,$U140=0.8),20,(IF(AND($R140=1,$U140=1),25,"")))))))))))))))))))))))))))))))))))))))))))))))))))))</f>
        <v>R.INHERENTE
25</v>
      </c>
      <c r="W140" s="274"/>
      <c r="X140" s="295" t="s">
        <v>1445</v>
      </c>
      <c r="Y140" s="296" t="s">
        <v>969</v>
      </c>
      <c r="Z140" s="1544" t="s">
        <v>970</v>
      </c>
      <c r="AA140" s="1523"/>
      <c r="AB140" s="1524"/>
      <c r="AC140" s="1523">
        <v>15</v>
      </c>
      <c r="AD140" s="1524"/>
      <c r="AE140" s="1523"/>
      <c r="AF140" s="1524"/>
      <c r="AG140" s="1523"/>
      <c r="AH140" s="1524"/>
      <c r="AI140" s="1523">
        <v>15</v>
      </c>
      <c r="AJ140" s="1524"/>
      <c r="AK140" s="388">
        <f>AA140+AC140+AE140+AG140+AI140</f>
        <v>30</v>
      </c>
      <c r="AL140" s="389">
        <v>0.7</v>
      </c>
      <c r="AM140" s="1525">
        <f>U140</f>
        <v>1</v>
      </c>
      <c r="AN140" s="1589" t="s">
        <v>936</v>
      </c>
      <c r="AO140" s="1590"/>
      <c r="AP140" s="1591" t="s">
        <v>971</v>
      </c>
      <c r="AQ140" s="1592"/>
      <c r="AR140" s="1589" t="s">
        <v>936</v>
      </c>
      <c r="AS140" s="1590"/>
      <c r="AT140" s="297" t="s">
        <v>1446</v>
      </c>
      <c r="AU140" s="298" t="s">
        <v>980</v>
      </c>
      <c r="AV140" s="299" t="s">
        <v>1447</v>
      </c>
      <c r="AW140" s="300" t="s">
        <v>1448</v>
      </c>
      <c r="AX140" s="301" t="s">
        <v>1449</v>
      </c>
      <c r="AY140" s="379"/>
      <c r="AZ140" s="1593">
        <f>+MIN(AL140:AL144)</f>
        <v>0.252</v>
      </c>
      <c r="BA140" s="1497" t="str">
        <f>+(IF($AY132=0.2,"MUY BAJA",(IF($AY132=0.4,"BAJA",(IF($AY132=0.6,"MEDIA",(IF($AY132=0.8,"ALTA",(IF($AY132=1,"MUY ALTA",""))))))))))</f>
        <v>BAJA</v>
      </c>
      <c r="BB140" s="1596">
        <f>+MIN(AM140:AM144)</f>
        <v>1</v>
      </c>
      <c r="BC140" s="1497" t="str">
        <f>+(IF($BF140=0.2,"MUY BAJA",(IF($BF140=0.4,"BAJA",(IF($BF140=0.6,"MEDIA",(IF($BF140=0.8,"ALTA",(IF($BF140=1,"MUY ALTA",""))))))))))</f>
        <v>MUY ALTA</v>
      </c>
      <c r="BD140" s="1500" t="str">
        <f>IF($AY132="","",(CONCATENATE("R.RESIDUAL
",(IF(AND($AY132=0.2,$BF140=0.2),1,(IF(AND($AY132=0.2,$BF140=0.4),6,(IF(AND($AY132=0.2,$BF140=0.6),11,(IF(AND($AY132=0.2,$BF140=0.8),16,(IF(AND($AY132=0.2,$BF140=1),21,(IF(AND($AY132=0.4,$BF140=0.2),2,(IF(AND($AY132=0.4,$BF140=0.4),7,(IF(AND($AY132=0.4,$BF140=0.6),12,(IF(AND($AY132=0.4,$BF140=0.8),17,(IF(AND($AY132=0.4,$BF140=1),22,(IF(AND($AY132=0.6,$BF140=0.2),3,(IF(AND($AY132=0.6,$BF140=0.4),8,(IF(AND($AY132=0.6,$BF140=0.6),13,(IF(AND($AY132=0.6,$BF140=0.8),18,(IF(AND($AY132=0.6,$BF140=1),23,(IF(AND($AY132=0.8,$BF140=0.2),4,(IF(AND($AY132=0.8,$BF140=0.4),9,(IF(AND($AY132=0.8,$BF140=0.6),14,(IF(AND($AY132=0.8,$BF140=0.8),19,(IF(AND($AY132=0.8,$BF140=1),24,(IF(AND($AY132=1,$BF140=0.2),5,(IF(AND($AY132=1,$BF140=0.4),10,(IF(AND($AY132=1,$BF140=0.6),15,(IF(AND($AY132=1,$BF140=0.8),20,(IF(AND($AY132=1,$BF140=1),25,"")))))))))))))))))))))))))))))))))))))))))))))))))))))</f>
        <v>R.RESIDUAL
22</v>
      </c>
      <c r="BE140" s="1503" t="s">
        <v>977</v>
      </c>
      <c r="BF140" s="379">
        <f>+(IF(AND($BB140&gt;0,$BB140&lt;=0.2),0.2,(IF(AND($BB140&gt;0.2,$BB140&lt;=0.4),0.4,(IF(AND($BB140&gt;0.4,$BB140&lt;=0.6),0.6,(IF(AND($BB140&gt;0.6,$BB140&lt;=0.8),0.8,(IF($BB140&gt;0.8,1,""))))))))))</f>
        <v>1</v>
      </c>
      <c r="BG140" s="275">
        <f>+VLOOKUP($BD140,[3]Listas!$G$114:$H$138,2,FALSE)</f>
        <v>22</v>
      </c>
      <c r="BH140" s="302">
        <v>1</v>
      </c>
      <c r="BI140" s="303" t="str">
        <f>IF(ISERROR(IF(V140="R.INHERENTE
5","R. INHERENTE",(IF(BD140="R.RESIDUAL
5","R. RESIDUAL"," ")))),"",(IF(V140="R.INHERENTE
5","R. INHERENTE",(IF(BD140="R.RESIDUAL
5","R. RESIDUAL"," ")))))</f>
        <v xml:space="preserve"> </v>
      </c>
      <c r="BJ140" s="304" t="str">
        <f>IF(ISERROR(IF(V140="R.INHERENTE
10","R. INHERENTE",(IF(BD140="R.RESIDUAL
10","R. RESIDUAL"," ")))),"",(IF(V140="R.INHERENTE
10","R. INHERENTE",(IF(BD140="R.RESIDUAL
10","R. RESIDUAL"," ")))))</f>
        <v xml:space="preserve"> </v>
      </c>
      <c r="BK140" s="305" t="str">
        <f>IF(ISERROR(IF(V140="R.INHERENTE
15","R. INHERENTE",(IF(BD140="R.RESIDUAL
15","R. RESIDUAL"," ")))),"",(IF(V140="R.INHERENTE
15","R. INHERENTE",(IF(BD140="R.RESIDUAL
15","R. RESIDUAL"," ")))))</f>
        <v xml:space="preserve"> </v>
      </c>
      <c r="BL140" s="305" t="str">
        <f>IF(ISERROR(IF(V140="R.INHERENTE
20","R. INHERENTE",(IF(BD140="R.RESIDUAL
20","R. RESIDUAL"," ")))),"",(IF(V140="R.INHERENTE
20","R. INHERENTE",(IF(BD140="R.RESIDUAL
20","R. RESIDUAL"," ")))))</f>
        <v xml:space="preserve"> </v>
      </c>
      <c r="BM140" s="306" t="str">
        <f>IF(ISERROR(IF(V140="R.INHERENTE
25","R. INHERENTE",(IF(BD140="R.RESIDUAL
25","R. RESIDUAL"," ")))),"",(IF(V140="R.INHERENTE
25","R. INHERENTE",(IF(BD140="R.RESIDUAL
25","R. RESIDUAL"," ")))))</f>
        <v>R. INHERENTE</v>
      </c>
      <c r="BN140" s="392"/>
      <c r="BO140" s="1676" t="s">
        <v>1450</v>
      </c>
      <c r="BP140" s="1672" t="s">
        <v>1451</v>
      </c>
      <c r="BQ140" s="1582">
        <v>45017</v>
      </c>
      <c r="BR140" s="1582">
        <v>45170</v>
      </c>
      <c r="BS140" s="1562" t="s">
        <v>167</v>
      </c>
      <c r="BT140" s="1586" t="s">
        <v>981</v>
      </c>
      <c r="BU140" s="392"/>
      <c r="BV140" s="1673" t="s">
        <v>1452</v>
      </c>
      <c r="BW140" s="1562" t="s">
        <v>1453</v>
      </c>
      <c r="BX140" s="1639" t="s">
        <v>1454</v>
      </c>
      <c r="BY140" s="392"/>
      <c r="BZ140" s="1568" t="s">
        <v>984</v>
      </c>
      <c r="CA140" s="1571"/>
      <c r="CB140" s="1574"/>
      <c r="CC140" s="1577"/>
      <c r="CD140" s="1616" t="s">
        <v>936</v>
      </c>
      <c r="CE140" s="1616"/>
      <c r="CF140" s="1616"/>
      <c r="CG140" s="1616"/>
      <c r="CH140" s="1616" t="s">
        <v>936</v>
      </c>
      <c r="CI140" s="1616"/>
      <c r="CJ140" s="1616"/>
      <c r="CK140" s="1616"/>
      <c r="CL140" s="1616" t="s">
        <v>937</v>
      </c>
      <c r="CM140" s="1616"/>
      <c r="CN140" s="1616"/>
      <c r="CO140" s="1616"/>
      <c r="CP140" s="1616" t="s">
        <v>936</v>
      </c>
      <c r="CQ140" s="1616"/>
      <c r="CR140" s="1616"/>
      <c r="CS140" s="1616"/>
      <c r="CT140" s="1619" t="s">
        <v>985</v>
      </c>
      <c r="CU140" s="392"/>
      <c r="CV140" s="1568" t="s">
        <v>984</v>
      </c>
      <c r="CW140" s="1571"/>
      <c r="CX140" s="1574"/>
      <c r="CY140" s="1628"/>
      <c r="CZ140" s="1607" t="s">
        <v>937</v>
      </c>
      <c r="DA140" s="1608"/>
      <c r="DB140" s="1607"/>
      <c r="DC140" s="1608"/>
      <c r="DD140" s="1613" t="s">
        <v>936</v>
      </c>
      <c r="DE140" s="1613"/>
      <c r="DF140" s="1613"/>
      <c r="DG140" s="1613"/>
      <c r="DH140" s="1613" t="s">
        <v>936</v>
      </c>
      <c r="DI140" s="1613"/>
      <c r="DJ140" s="1613"/>
      <c r="DK140" s="1613"/>
      <c r="DL140" s="1613" t="s">
        <v>937</v>
      </c>
      <c r="DM140" s="1613"/>
      <c r="DN140" s="1613"/>
      <c r="DO140" s="1613"/>
      <c r="DP140" s="1613" t="s">
        <v>936</v>
      </c>
      <c r="DQ140" s="1613"/>
      <c r="DR140" s="1613"/>
      <c r="DS140" s="1613"/>
      <c r="DT140" s="1619" t="s">
        <v>986</v>
      </c>
      <c r="DU140" s="392"/>
      <c r="DV140" s="1625">
        <v>45397</v>
      </c>
      <c r="DW140" s="1622" t="s">
        <v>1622</v>
      </c>
      <c r="DX140" s="1622" t="s">
        <v>1623</v>
      </c>
      <c r="DY140" s="1622" t="s">
        <v>1624</v>
      </c>
    </row>
    <row r="141" spans="2:129" s="368" customFormat="1" ht="48" customHeight="1" thickBot="1">
      <c r="B141" s="1667"/>
      <c r="C141" s="1480"/>
      <c r="D141" s="1483"/>
      <c r="E141" s="1486"/>
      <c r="F141" s="1483"/>
      <c r="G141" s="1548"/>
      <c r="H141" s="1670"/>
      <c r="I141" s="399"/>
      <c r="J141" s="308" t="s">
        <v>988</v>
      </c>
      <c r="K141" s="309" t="s">
        <v>1455</v>
      </c>
      <c r="L141" s="310" t="s">
        <v>996</v>
      </c>
      <c r="M141" s="1329"/>
      <c r="N141" s="1554"/>
      <c r="O141" s="1557"/>
      <c r="P141" s="392"/>
      <c r="Q141" s="1560"/>
      <c r="R141" s="1531"/>
      <c r="S141" s="1534"/>
      <c r="T141" s="1537"/>
      <c r="U141" s="1540"/>
      <c r="V141" s="1542"/>
      <c r="W141" s="274"/>
      <c r="X141" s="295" t="s">
        <v>1456</v>
      </c>
      <c r="Y141" s="312" t="s">
        <v>969</v>
      </c>
      <c r="Z141" s="1545"/>
      <c r="AA141" s="1528">
        <v>25</v>
      </c>
      <c r="AB141" s="1529"/>
      <c r="AC141" s="1528"/>
      <c r="AD141" s="1529"/>
      <c r="AE141" s="1528"/>
      <c r="AF141" s="1529"/>
      <c r="AG141" s="1528"/>
      <c r="AH141" s="1529"/>
      <c r="AI141" s="1528">
        <v>15</v>
      </c>
      <c r="AJ141" s="1529"/>
      <c r="AK141" s="390">
        <f>AA141+AC141+AE141+AG141+AI141</f>
        <v>40</v>
      </c>
      <c r="AL141" s="391">
        <v>0.42</v>
      </c>
      <c r="AM141" s="1526"/>
      <c r="AN141" s="1601" t="s">
        <v>936</v>
      </c>
      <c r="AO141" s="1602"/>
      <c r="AP141" s="1599" t="s">
        <v>971</v>
      </c>
      <c r="AQ141" s="1600"/>
      <c r="AR141" s="1601" t="s">
        <v>936</v>
      </c>
      <c r="AS141" s="1602"/>
      <c r="AT141" s="256" t="s">
        <v>1457</v>
      </c>
      <c r="AU141" s="313" t="s">
        <v>935</v>
      </c>
      <c r="AV141" s="314" t="s">
        <v>1458</v>
      </c>
      <c r="AW141" s="315" t="s">
        <v>1448</v>
      </c>
      <c r="AX141" s="316" t="s">
        <v>1449</v>
      </c>
      <c r="AY141" s="379"/>
      <c r="AZ141" s="1594"/>
      <c r="BA141" s="1498"/>
      <c r="BB141" s="1597"/>
      <c r="BC141" s="1498"/>
      <c r="BD141" s="1501"/>
      <c r="BE141" s="1504"/>
      <c r="BF141" s="392"/>
      <c r="BG141" s="317"/>
      <c r="BH141" s="302">
        <v>0.8</v>
      </c>
      <c r="BI141" s="318" t="str">
        <f>IF(ISERROR(IF(V140="R.INHERENTE
4","R. INHERENTE",(IF(BD140="R.RESIDUAL
4","R. RESIDUAL"," ")))),"",(IF(V140="R.INHERENTE
4","R. INHERENTE",(IF(BD140="R.RESIDUAL
4","R. RESIDUAL"," ")))))</f>
        <v xml:space="preserve"> </v>
      </c>
      <c r="BJ141" s="319" t="str">
        <f>IF(ISERROR(IF(V140="R.INHERENTE
9","R. INHERENTE",(IF(BD140="R.RESIDUAL
9","R. RESIDUAL"," ")))),"",(IF(V140="R.INHERENTE
9","R. INHERENTE",(IF(BD140="R.RESIDUAL
9","R. RESIDUAL"," ")))))</f>
        <v xml:space="preserve"> </v>
      </c>
      <c r="BK141" s="320" t="str">
        <f>IF(ISERROR(IF(V140="R.INHERENTE
14","R. INHERENTE",(IF(BD140="R.RESIDUAL
14","R. RESIDUAL"," ")))),"",(IF(V140="R.INHERENTE
14","R. INHERENTE",(IF(BD140="R.RESIDUAL
14","R. RESIDUAL"," ")))))</f>
        <v xml:space="preserve"> </v>
      </c>
      <c r="BL141" s="321" t="str">
        <f>IF(ISERROR(IF(V140="R.INHERENTE
19","R. INHERENTE",(IF(BD140="R.RESIDUAL
19","R. RESIDUAL"," ")))),"",(IF(V140="R.INHERENTE
19","R. INHERENTE",(IF(BD140="R.RESIDUAL
19","R. RESIDUAL"," ")))))</f>
        <v xml:space="preserve"> </v>
      </c>
      <c r="BM141" s="322" t="str">
        <f>IF(ISERROR(IF(V140="R.INHERENTE
24","R. INHERENTE",(IF(BD140="R.RESIDUAL
24","R. RESIDUAL"," ")))),"",(IF(V140="R.INHERENTE
24","R. INHERENTE",(IF(BD140="R.RESIDUAL
24","R. RESIDUAL"," ")))))</f>
        <v xml:space="preserve"> </v>
      </c>
      <c r="BN141" s="392"/>
      <c r="BO141" s="1677"/>
      <c r="BP141" s="1670"/>
      <c r="BQ141" s="1583"/>
      <c r="BR141" s="1583"/>
      <c r="BS141" s="1583"/>
      <c r="BT141" s="1587"/>
      <c r="BU141" s="392"/>
      <c r="BV141" s="1674"/>
      <c r="BW141" s="1583"/>
      <c r="BX141" s="1640"/>
      <c r="BY141" s="392"/>
      <c r="BZ141" s="1569"/>
      <c r="CA141" s="1572"/>
      <c r="CB141" s="1575"/>
      <c r="CC141" s="1578"/>
      <c r="CD141" s="1617"/>
      <c r="CE141" s="1617"/>
      <c r="CF141" s="1617"/>
      <c r="CG141" s="1617"/>
      <c r="CH141" s="1617"/>
      <c r="CI141" s="1617"/>
      <c r="CJ141" s="1617"/>
      <c r="CK141" s="1617"/>
      <c r="CL141" s="1617"/>
      <c r="CM141" s="1617"/>
      <c r="CN141" s="1617"/>
      <c r="CO141" s="1617"/>
      <c r="CP141" s="1617"/>
      <c r="CQ141" s="1617"/>
      <c r="CR141" s="1617"/>
      <c r="CS141" s="1617"/>
      <c r="CT141" s="1620"/>
      <c r="CU141" s="392"/>
      <c r="CV141" s="1569"/>
      <c r="CW141" s="1572"/>
      <c r="CX141" s="1575"/>
      <c r="CY141" s="1629"/>
      <c r="CZ141" s="1609"/>
      <c r="DA141" s="1610"/>
      <c r="DB141" s="1609"/>
      <c r="DC141" s="1610"/>
      <c r="DD141" s="1614"/>
      <c r="DE141" s="1614"/>
      <c r="DF141" s="1614"/>
      <c r="DG141" s="1614"/>
      <c r="DH141" s="1614"/>
      <c r="DI141" s="1614"/>
      <c r="DJ141" s="1614"/>
      <c r="DK141" s="1614"/>
      <c r="DL141" s="1614"/>
      <c r="DM141" s="1614"/>
      <c r="DN141" s="1614"/>
      <c r="DO141" s="1614"/>
      <c r="DP141" s="1614"/>
      <c r="DQ141" s="1614"/>
      <c r="DR141" s="1614"/>
      <c r="DS141" s="1614"/>
      <c r="DT141" s="1620"/>
      <c r="DU141" s="392"/>
      <c r="DV141" s="1626"/>
      <c r="DW141" s="1623"/>
      <c r="DX141" s="1623"/>
      <c r="DY141" s="1623"/>
    </row>
    <row r="142" spans="2:129" s="368" customFormat="1" ht="48" customHeight="1">
      <c r="B142" s="1667"/>
      <c r="C142" s="1480"/>
      <c r="D142" s="1483"/>
      <c r="E142" s="1486"/>
      <c r="F142" s="1483"/>
      <c r="G142" s="1548"/>
      <c r="H142" s="1670"/>
      <c r="I142" s="400"/>
      <c r="J142" s="308" t="s">
        <v>994</v>
      </c>
      <c r="K142" s="309" t="s">
        <v>1459</v>
      </c>
      <c r="L142" s="310" t="s">
        <v>1062</v>
      </c>
      <c r="M142" s="1329"/>
      <c r="N142" s="1554"/>
      <c r="O142" s="1557"/>
      <c r="P142" s="392"/>
      <c r="Q142" s="1560"/>
      <c r="R142" s="1531"/>
      <c r="S142" s="1534"/>
      <c r="T142" s="1537"/>
      <c r="U142" s="1540"/>
      <c r="V142" s="1542"/>
      <c r="W142" s="274"/>
      <c r="X142" s="295" t="s">
        <v>1460</v>
      </c>
      <c r="Y142" s="312" t="s">
        <v>969</v>
      </c>
      <c r="Z142" s="1545"/>
      <c r="AA142" s="1528">
        <v>25</v>
      </c>
      <c r="AB142" s="1529"/>
      <c r="AC142" s="1528"/>
      <c r="AD142" s="1529"/>
      <c r="AE142" s="1528"/>
      <c r="AF142" s="1529"/>
      <c r="AG142" s="1528"/>
      <c r="AH142" s="1529"/>
      <c r="AI142" s="1528">
        <v>15</v>
      </c>
      <c r="AJ142" s="1529"/>
      <c r="AK142" s="390">
        <f>AA142+AC142+AE142+AG142+AI142</f>
        <v>40</v>
      </c>
      <c r="AL142" s="391">
        <v>0.252</v>
      </c>
      <c r="AM142" s="1526"/>
      <c r="AN142" s="1601" t="s">
        <v>936</v>
      </c>
      <c r="AO142" s="1602"/>
      <c r="AP142" s="1599" t="s">
        <v>971</v>
      </c>
      <c r="AQ142" s="1600"/>
      <c r="AR142" s="1601" t="s">
        <v>936</v>
      </c>
      <c r="AS142" s="1602"/>
      <c r="AT142" s="256" t="s">
        <v>1461</v>
      </c>
      <c r="AU142" s="313" t="s">
        <v>973</v>
      </c>
      <c r="AV142" s="314" t="s">
        <v>1462</v>
      </c>
      <c r="AW142" s="315" t="s">
        <v>1448</v>
      </c>
      <c r="AX142" s="316" t="s">
        <v>1449</v>
      </c>
      <c r="AY142" s="379"/>
      <c r="AZ142" s="1594"/>
      <c r="BA142" s="1498"/>
      <c r="BB142" s="1597"/>
      <c r="BC142" s="1498"/>
      <c r="BD142" s="1501"/>
      <c r="BE142" s="1504"/>
      <c r="BF142" s="392"/>
      <c r="BG142" s="317"/>
      <c r="BH142" s="302">
        <v>0.60000000000000009</v>
      </c>
      <c r="BI142" s="318" t="str">
        <f>IF(ISERROR(IF(V140="R.INHERENTE
3","R. INHERENTE",(IF(BD140="R.RESIDUAL
3","R. RESIDUAL"," ")))),"",(IF(V140="R.INHERENTE
3","R. INHERENTE",(IF(BD140="R.RESIDUAL
3","R. RESIDUAL"," ")))))</f>
        <v xml:space="preserve"> </v>
      </c>
      <c r="BJ142" s="319" t="str">
        <f>IF(ISERROR(IF(V140="R.INHERENTE
8","R. INHERENTE",(IF(BD140="R.RESIDUAL
8","R. RESIDUAL"," ")))),"",(IF(V140="R.INHERENTE
8","R. INHERENTE",(IF(BD140="R.RESIDUAL
8","R. RESIDUAL"," ")))))</f>
        <v xml:space="preserve"> </v>
      </c>
      <c r="BK142" s="320" t="str">
        <f>IF(ISERROR(IF(V140="R.INHERENTE
13","R. INHERENTE",(IF(BD140="R.RESIDUAL
13","R. RESIDUAL"," ")))),"",(IF(V140="R.INHERENTE
13","R. INHERENTE",(IF(BD140="R.RESIDUAL
13","R. RESIDUAL"," ")))))</f>
        <v xml:space="preserve"> </v>
      </c>
      <c r="BL142" s="321" t="str">
        <f>IF(ISERROR(IF(V140="R.INHERENTE
18","R. INHERENTE",(IF(BD140="R.RESIDUAL
18","R. RESIDUAL"," ")))),"",(IF(V140="R.INHERENTE
18","R. INHERENTE",(IF(BD140="R.RESIDUAL
18","R. RESIDUAL"," ")))))</f>
        <v xml:space="preserve"> </v>
      </c>
      <c r="BM142" s="322" t="str">
        <f>IF(ISERROR(IF(V140="R.INHERENTE
23","R. INHERENTE",(IF(BD140="R.RESIDUAL
23","R. RESIDUAL"," ")))),"",(IF(V140="R.INHERENTE
23","R. INHERENTE",(IF(BD140="R.RESIDUAL
23","R. RESIDUAL"," ")))))</f>
        <v xml:space="preserve"> </v>
      </c>
      <c r="BN142" s="392"/>
      <c r="BO142" s="1677"/>
      <c r="BP142" s="1670"/>
      <c r="BQ142" s="1583"/>
      <c r="BR142" s="1583"/>
      <c r="BS142" s="1583"/>
      <c r="BT142" s="1587"/>
      <c r="BU142" s="392"/>
      <c r="BV142" s="1674"/>
      <c r="BW142" s="1583"/>
      <c r="BX142" s="1640"/>
      <c r="BY142" s="392"/>
      <c r="BZ142" s="1569"/>
      <c r="CA142" s="1572"/>
      <c r="CB142" s="1575"/>
      <c r="CC142" s="1578"/>
      <c r="CD142" s="1617"/>
      <c r="CE142" s="1617"/>
      <c r="CF142" s="1617"/>
      <c r="CG142" s="1617"/>
      <c r="CH142" s="1617"/>
      <c r="CI142" s="1617"/>
      <c r="CJ142" s="1617"/>
      <c r="CK142" s="1617"/>
      <c r="CL142" s="1617"/>
      <c r="CM142" s="1617"/>
      <c r="CN142" s="1617"/>
      <c r="CO142" s="1617"/>
      <c r="CP142" s="1617"/>
      <c r="CQ142" s="1617"/>
      <c r="CR142" s="1617"/>
      <c r="CS142" s="1617"/>
      <c r="CT142" s="1620"/>
      <c r="CU142" s="392"/>
      <c r="CV142" s="1569"/>
      <c r="CW142" s="1572"/>
      <c r="CX142" s="1575"/>
      <c r="CY142" s="1629"/>
      <c r="CZ142" s="1609"/>
      <c r="DA142" s="1610"/>
      <c r="DB142" s="1609"/>
      <c r="DC142" s="1610"/>
      <c r="DD142" s="1614"/>
      <c r="DE142" s="1614"/>
      <c r="DF142" s="1614"/>
      <c r="DG142" s="1614"/>
      <c r="DH142" s="1614"/>
      <c r="DI142" s="1614"/>
      <c r="DJ142" s="1614"/>
      <c r="DK142" s="1614"/>
      <c r="DL142" s="1614"/>
      <c r="DM142" s="1614"/>
      <c r="DN142" s="1614"/>
      <c r="DO142" s="1614"/>
      <c r="DP142" s="1614"/>
      <c r="DQ142" s="1614"/>
      <c r="DR142" s="1614"/>
      <c r="DS142" s="1614"/>
      <c r="DT142" s="1620"/>
      <c r="DU142" s="392"/>
      <c r="DV142" s="1626"/>
      <c r="DW142" s="1623"/>
      <c r="DX142" s="1623"/>
      <c r="DY142" s="1623"/>
    </row>
    <row r="143" spans="2:129" s="368" customFormat="1" ht="48" customHeight="1">
      <c r="B143" s="1667"/>
      <c r="C143" s="1480"/>
      <c r="D143" s="1483"/>
      <c r="E143" s="1486"/>
      <c r="F143" s="1483"/>
      <c r="G143" s="1548"/>
      <c r="H143" s="1670"/>
      <c r="I143" s="400"/>
      <c r="J143" s="308" t="s">
        <v>1000</v>
      </c>
      <c r="K143" s="348"/>
      <c r="L143" s="310"/>
      <c r="M143" s="1329"/>
      <c r="N143" s="1554"/>
      <c r="O143" s="1557"/>
      <c r="P143" s="392"/>
      <c r="Q143" s="1560"/>
      <c r="R143" s="1531"/>
      <c r="S143" s="1534"/>
      <c r="T143" s="1537"/>
      <c r="U143" s="1540"/>
      <c r="V143" s="1542"/>
      <c r="W143" s="274"/>
      <c r="X143" s="324"/>
      <c r="Y143" s="312"/>
      <c r="Z143" s="1545"/>
      <c r="AA143" s="1528"/>
      <c r="AB143" s="1529"/>
      <c r="AC143" s="1528"/>
      <c r="AD143" s="1529"/>
      <c r="AE143" s="1528"/>
      <c r="AF143" s="1529"/>
      <c r="AG143" s="1528"/>
      <c r="AH143" s="1529"/>
      <c r="AI143" s="1528"/>
      <c r="AJ143" s="1529"/>
      <c r="AK143" s="390">
        <f>AA143+AC143+AE143+AG143+AI143</f>
        <v>0</v>
      </c>
      <c r="AL143" s="391"/>
      <c r="AM143" s="1526"/>
      <c r="AN143" s="1601"/>
      <c r="AO143" s="1602"/>
      <c r="AP143" s="1599"/>
      <c r="AQ143" s="1600"/>
      <c r="AR143" s="1601"/>
      <c r="AS143" s="1602"/>
      <c r="AT143" s="325"/>
      <c r="AU143" s="326"/>
      <c r="AV143" s="327"/>
      <c r="AW143" s="328"/>
      <c r="AX143" s="329"/>
      <c r="AY143" s="379"/>
      <c r="AZ143" s="1594"/>
      <c r="BA143" s="1498"/>
      <c r="BB143" s="1597"/>
      <c r="BC143" s="1498"/>
      <c r="BD143" s="1501"/>
      <c r="BE143" s="1504"/>
      <c r="BF143" s="392"/>
      <c r="BG143" s="317"/>
      <c r="BH143" s="302">
        <v>0.4</v>
      </c>
      <c r="BI143" s="318" t="str">
        <f>IF(ISERROR(IF(V140="R.INHERENTE
2","R. INHERENTE",(IF(BD140="R.RESIDUAL
2","R. RESIDUAL"," ")))),"",(IF(V140="R.INHERENTE
2","R. INHERENTE",(IF(BD140="R.RESIDUAL
2","R. RESIDUAL"," ")))))</f>
        <v xml:space="preserve"> </v>
      </c>
      <c r="BJ143" s="319" t="str">
        <f>IF(ISERROR(IF(V140="R.INHERENTE
7","R. INHERENTE",(IF(BD140="R.RESIDUAL
7","R. RESIDUAL"," ")))),"",(IF(V140="R.INHERENTE
7","R. INHERENTE",(IF(BD140="R.RESIDUAL
7","R. RESIDUAL"," ")))))</f>
        <v xml:space="preserve"> </v>
      </c>
      <c r="BK143" s="330" t="str">
        <f>IF(ISERROR(IF(V140="R.INHERENTE
12","R. INHERENTE",(IF(BD140="R.RESIDUAL
12","R. RESIDUAL"," ")))),"",(IF(V140="R.INHERENTE
12","R. INHERENTE",(IF(BD140="R.RESIDUAL
12","R. RESIDUAL"," ")))))</f>
        <v xml:space="preserve"> </v>
      </c>
      <c r="BL143" s="320" t="str">
        <f>IF(ISERROR(IF(V140="R.INHERENTE
17","R. INHERENTE",(IF(BD140="R.RESIDUAL
17","R. RESIDUAL"," ")))),"",(IF(V140="R.INHERENTE
17","R. INHERENTE",(IF(BD140="R.RESIDUAL
17","R. RESIDUAL"," ")))))</f>
        <v xml:space="preserve"> </v>
      </c>
      <c r="BM143" s="322" t="str">
        <f>IF(ISERROR(IF(V140="R.INHERENTE
22","R. INHERENTE",(IF(BD140="R.RESIDUAL
22","R. RESIDUAL"," ")))),"",(IF(V140="R.INHERENTE
22","R. INHERENTE",(IF(BD140="R.RESIDUAL
22","R. RESIDUAL"," ")))))</f>
        <v>R. RESIDUAL</v>
      </c>
      <c r="BN143" s="392"/>
      <c r="BO143" s="1677"/>
      <c r="BP143" s="1670"/>
      <c r="BQ143" s="1583"/>
      <c r="BR143" s="1583"/>
      <c r="BS143" s="1583"/>
      <c r="BT143" s="1587"/>
      <c r="BU143" s="392"/>
      <c r="BV143" s="1674"/>
      <c r="BW143" s="1583"/>
      <c r="BX143" s="1640"/>
      <c r="BY143" s="392"/>
      <c r="BZ143" s="1569"/>
      <c r="CA143" s="1572"/>
      <c r="CB143" s="1575"/>
      <c r="CC143" s="1578"/>
      <c r="CD143" s="1617"/>
      <c r="CE143" s="1617"/>
      <c r="CF143" s="1617"/>
      <c r="CG143" s="1617"/>
      <c r="CH143" s="1617"/>
      <c r="CI143" s="1617"/>
      <c r="CJ143" s="1617"/>
      <c r="CK143" s="1617"/>
      <c r="CL143" s="1617"/>
      <c r="CM143" s="1617"/>
      <c r="CN143" s="1617"/>
      <c r="CO143" s="1617"/>
      <c r="CP143" s="1617"/>
      <c r="CQ143" s="1617"/>
      <c r="CR143" s="1617"/>
      <c r="CS143" s="1617"/>
      <c r="CT143" s="1620"/>
      <c r="CU143" s="392"/>
      <c r="CV143" s="1569"/>
      <c r="CW143" s="1572"/>
      <c r="CX143" s="1575"/>
      <c r="CY143" s="1629"/>
      <c r="CZ143" s="1609"/>
      <c r="DA143" s="1610"/>
      <c r="DB143" s="1609"/>
      <c r="DC143" s="1610"/>
      <c r="DD143" s="1614"/>
      <c r="DE143" s="1614"/>
      <c r="DF143" s="1614"/>
      <c r="DG143" s="1614"/>
      <c r="DH143" s="1614"/>
      <c r="DI143" s="1614"/>
      <c r="DJ143" s="1614"/>
      <c r="DK143" s="1614"/>
      <c r="DL143" s="1614"/>
      <c r="DM143" s="1614"/>
      <c r="DN143" s="1614"/>
      <c r="DO143" s="1614"/>
      <c r="DP143" s="1614"/>
      <c r="DQ143" s="1614"/>
      <c r="DR143" s="1614"/>
      <c r="DS143" s="1614"/>
      <c r="DT143" s="1620"/>
      <c r="DU143" s="392"/>
      <c r="DV143" s="1626"/>
      <c r="DW143" s="1623"/>
      <c r="DX143" s="1623"/>
      <c r="DY143" s="1623"/>
    </row>
    <row r="144" spans="2:129" s="368" customFormat="1" ht="48" customHeight="1" thickBot="1">
      <c r="B144" s="1668"/>
      <c r="C144" s="1481"/>
      <c r="D144" s="1484"/>
      <c r="E144" s="1487"/>
      <c r="F144" s="1484"/>
      <c r="G144" s="1549"/>
      <c r="H144" s="1671"/>
      <c r="I144" s="401"/>
      <c r="J144" s="332" t="s">
        <v>1001</v>
      </c>
      <c r="K144" s="349"/>
      <c r="L144" s="334"/>
      <c r="M144" s="1330"/>
      <c r="N144" s="1555"/>
      <c r="O144" s="1558"/>
      <c r="P144" s="392"/>
      <c r="Q144" s="1561"/>
      <c r="R144" s="1532"/>
      <c r="S144" s="1535"/>
      <c r="T144" s="1538"/>
      <c r="U144" s="1356"/>
      <c r="V144" s="1543"/>
      <c r="W144" s="274"/>
      <c r="X144" s="335"/>
      <c r="Y144" s="336"/>
      <c r="Z144" s="1546"/>
      <c r="AA144" s="1631"/>
      <c r="AB144" s="1632"/>
      <c r="AC144" s="1631"/>
      <c r="AD144" s="1632"/>
      <c r="AE144" s="1631"/>
      <c r="AF144" s="1632"/>
      <c r="AG144" s="1631"/>
      <c r="AH144" s="1632"/>
      <c r="AI144" s="1631"/>
      <c r="AJ144" s="1632"/>
      <c r="AK144" s="393">
        <f>AA144+AC144+AE144+AG144+AI144</f>
        <v>0</v>
      </c>
      <c r="AL144" s="394"/>
      <c r="AM144" s="1527"/>
      <c r="AN144" s="1605"/>
      <c r="AO144" s="1606"/>
      <c r="AP144" s="1603"/>
      <c r="AQ144" s="1604"/>
      <c r="AR144" s="1605"/>
      <c r="AS144" s="1606"/>
      <c r="AT144" s="337"/>
      <c r="AU144" s="338"/>
      <c r="AV144" s="339"/>
      <c r="AW144" s="340"/>
      <c r="AX144" s="341"/>
      <c r="AY144" s="379">
        <f>+(IF(AND($AZ152&gt;0,$AZ152&lt;=0.2),0.2,(IF(AND($AZ152&gt;0.2,$AZ152&lt;=0.4),0.4,(IF(AND($AZ152&gt;0.4,$AZ152&lt;=0.6),0.6,(IF(AND($AZ152&gt;0.6,$AZ152&lt;=0.8),0.8,(IF($AZ152&gt;0.8,1,""))))))))))</f>
        <v>0.4</v>
      </c>
      <c r="AZ144" s="1595"/>
      <c r="BA144" s="1499"/>
      <c r="BB144" s="1598"/>
      <c r="BC144" s="1499"/>
      <c r="BD144" s="1502"/>
      <c r="BE144" s="1505"/>
      <c r="BF144" s="392"/>
      <c r="BG144" s="317"/>
      <c r="BH144" s="342">
        <v>0.2</v>
      </c>
      <c r="BI144" s="343" t="str">
        <f>IF(ISERROR(IF(V140="R.INHERENTE
1","R. INHERENTE",(IF(BD140="R.RESIDUAL
1","R. RESIDUAL"," ")))),"",(IF(V140="R.INHERENTE
1","R. INHERENTE",(IF(BD140="R.RESIDUAL
1","R. RESIDUAL"," ")))))</f>
        <v xml:space="preserve"> </v>
      </c>
      <c r="BJ144" s="344" t="str">
        <f>IF(ISERROR(IF(V140="R.INHERENTE
6","R. INHERENTE",(IF(BD140="R.RESIDUAL
6","R. RESIDUAL"," ")))),"",(IF(V140="R.INHERENTE
6","R. INHERENTE",(IF(BD140="R.RESIDUAL
6","R. RESIDUAL"," ")))))</f>
        <v xml:space="preserve"> </v>
      </c>
      <c r="BK144" s="345" t="str">
        <f>IF(ISERROR(IF(V140="R.INHERENTE
11","R. INHERENTE",(IF(BD140="R.RESIDUAL
11","R. RESIDUAL"," ")))),"",(IF(V140="R.INHERENTE
11","R. INHERENTE",(IF(BD140="R.RESIDUAL
11","R. RESIDUAL"," ")))))</f>
        <v xml:space="preserve"> </v>
      </c>
      <c r="BL144" s="346" t="str">
        <f>IF(ISERROR(IF(V140="R.INHERENTE
16","R. INHERENTE",(IF(BD140="R.RESIDUAL
16","R. RESIDUAL"," ")))),"",(IF(V140="R.INHERENTE
16","R. INHERENTE",(IF(BD140="R.RESIDUAL
16","R. RESIDUAL"," ")))))</f>
        <v xml:space="preserve"> </v>
      </c>
      <c r="BM144" s="347" t="str">
        <f>IF(ISERROR(IF(V140="R.INHERENTE
21","R. INHERENTE",(IF(BD140="R.RESIDUAL
21","R. RESIDUAL"," ")))),"",(IF(V140="R.INHERENTE
21","R. INHERENTE",(IF(BD140="R.RESIDUAL
21","R. RESIDUAL"," ")))))</f>
        <v xml:space="preserve"> </v>
      </c>
      <c r="BN144" s="392"/>
      <c r="BO144" s="1678"/>
      <c r="BP144" s="1671"/>
      <c r="BQ144" s="1584"/>
      <c r="BR144" s="1584"/>
      <c r="BS144" s="1584"/>
      <c r="BT144" s="1588"/>
      <c r="BU144" s="392"/>
      <c r="BV144" s="1675"/>
      <c r="BW144" s="1584"/>
      <c r="BX144" s="1641"/>
      <c r="BY144" s="392"/>
      <c r="BZ144" s="1570"/>
      <c r="CA144" s="1573"/>
      <c r="CB144" s="1576"/>
      <c r="CC144" s="1579"/>
      <c r="CD144" s="1618"/>
      <c r="CE144" s="1618"/>
      <c r="CF144" s="1618"/>
      <c r="CG144" s="1618"/>
      <c r="CH144" s="1618"/>
      <c r="CI144" s="1618"/>
      <c r="CJ144" s="1618"/>
      <c r="CK144" s="1618"/>
      <c r="CL144" s="1618"/>
      <c r="CM144" s="1618"/>
      <c r="CN144" s="1618"/>
      <c r="CO144" s="1618"/>
      <c r="CP144" s="1618"/>
      <c r="CQ144" s="1618"/>
      <c r="CR144" s="1618"/>
      <c r="CS144" s="1618"/>
      <c r="CT144" s="1621"/>
      <c r="CU144" s="392"/>
      <c r="CV144" s="1570"/>
      <c r="CW144" s="1573"/>
      <c r="CX144" s="1576"/>
      <c r="CY144" s="1630"/>
      <c r="CZ144" s="1611"/>
      <c r="DA144" s="1612"/>
      <c r="DB144" s="1611"/>
      <c r="DC144" s="1612"/>
      <c r="DD144" s="1615"/>
      <c r="DE144" s="1615"/>
      <c r="DF144" s="1615"/>
      <c r="DG144" s="1615"/>
      <c r="DH144" s="1615"/>
      <c r="DI144" s="1615"/>
      <c r="DJ144" s="1615"/>
      <c r="DK144" s="1615"/>
      <c r="DL144" s="1615"/>
      <c r="DM144" s="1615"/>
      <c r="DN144" s="1615"/>
      <c r="DO144" s="1615"/>
      <c r="DP144" s="1615"/>
      <c r="DQ144" s="1615"/>
      <c r="DR144" s="1615"/>
      <c r="DS144" s="1615"/>
      <c r="DT144" s="1621"/>
      <c r="DU144" s="392"/>
      <c r="DV144" s="1627"/>
      <c r="DW144" s="1624"/>
      <c r="DX144" s="1624"/>
      <c r="DY144" s="1624"/>
    </row>
    <row r="145" spans="2:129" ht="12.75" customHeight="1" thickBot="1">
      <c r="W145" s="274"/>
      <c r="AY145" s="379"/>
      <c r="BI145" s="396">
        <v>0.2</v>
      </c>
      <c r="BJ145" s="397">
        <v>0.4</v>
      </c>
      <c r="BK145" s="397">
        <v>0.60000000000000009</v>
      </c>
      <c r="BL145" s="397">
        <v>0.8</v>
      </c>
      <c r="BM145" s="397">
        <v>1</v>
      </c>
    </row>
    <row r="146" spans="2:129" s="368" customFormat="1" ht="48" customHeight="1">
      <c r="B146" s="1666" t="s">
        <v>1330</v>
      </c>
      <c r="C146" s="1479">
        <v>22</v>
      </c>
      <c r="D146" s="1482" t="s">
        <v>1463</v>
      </c>
      <c r="E146" s="1485" t="s">
        <v>1464</v>
      </c>
      <c r="F146" s="1482" t="s">
        <v>957</v>
      </c>
      <c r="G146" s="1547" t="s">
        <v>1058</v>
      </c>
      <c r="H146" s="1550" t="s">
        <v>1465</v>
      </c>
      <c r="I146" s="291" t="s">
        <v>1466</v>
      </c>
      <c r="J146" s="292" t="s">
        <v>961</v>
      </c>
      <c r="K146" s="293" t="s">
        <v>1467</v>
      </c>
      <c r="L146" s="294" t="s">
        <v>996</v>
      </c>
      <c r="M146" s="1328" t="str">
        <f>IF(G146="","",(CONCATENATE("Posibilidad de afectación ",G146," ",H146," ",I146," ",I147," ",I148," ",I149," ",I150)))</f>
        <v xml:space="preserve">Posibilidad de afectación reputacional y económica por demandas, sanciones administrativas, penales y disciplinarias  debido a la ejecución del trámite entrega de la copia de Historia Clínica (H.C.) sin el cumplimiento de los requisitos de ley para favorecer a un tercero.    </v>
      </c>
      <c r="N146" s="1553" t="s">
        <v>1006</v>
      </c>
      <c r="O146" s="1556" t="s">
        <v>1038</v>
      </c>
      <c r="P146" s="392"/>
      <c r="Q146" s="1559" t="s">
        <v>1090</v>
      </c>
      <c r="R146" s="1530">
        <f>IF(ISERROR(VLOOKUP($Q146,[3]Listas!$F$21:$G$25,2,FALSE)),"",(VLOOKUP($Q146,[3]Listas!$F$21:$G$25,2,FALSE)))</f>
        <v>0.6</v>
      </c>
      <c r="S146" s="1533" t="str">
        <f>IF(ISERROR(VLOOKUP($R146,[3]Listas!$F$4:$G$8,2,FALSE)),"",(VLOOKUP($R146,[3]Listas!$F$4:$G$8,2,FALSE)))</f>
        <v>MEDIA
El evento podrá ocurrir en algún momento.</v>
      </c>
      <c r="T146" s="1536" t="s">
        <v>1336</v>
      </c>
      <c r="U146" s="1539">
        <f>IF(ISERROR(VLOOKUP($T146,[3]Listas!$F$30:$G$37,2,FALSE)),"",(VLOOKUP($T146,[3]Listas!$F$30:$G$37,2,FALSE)))</f>
        <v>0.8</v>
      </c>
      <c r="V146" s="1541" t="str">
        <f>IF(R146="","",(CONCATENATE("R.INHERENTE
",(IF(AND($R146=0.2,$U146=0.2),1,(IF(AND($R146=0.2,$U146=0.4),6,(IF(AND($R146=0.2,$U146=0.6),11,(IF(AND($R146=0.2,$U146=0.8),16,(IF(AND($R146=0.2,$U146=1),21,(IF(AND($R146=0.4,$U146=0.2),2,(IF(AND($R146=0.4,$U146=0.4),7,(IF(AND($R146=0.4,$U146=0.6),12,(IF(AND($R146=0.4,$U146=0.8),17,(IF(AND($R146=0.4,$U146=1),22,(IF(AND($R146=0.6,$U146=0.2),3,(IF(AND($R146=0.6,$U146=0.4),8,(IF(AND($R146=0.6,$U146=0.6),13,(IF(AND($R146=0.6,$U146=0.8),18,(IF(AND($R146=0.6,$U146=1),23,(IF(AND($R146=0.8,$U146=0.2),4,(IF(AND($R146=0.8,$U146=0.4),9,(IF(AND($R146=0.8,$U146=0.6),14,(IF(AND($R146=0.8,$U146=0.8),19,(IF(AND($R146=0.8,$U146=1),24,(IF(AND($R146=1,$U146=0.2),5,(IF(AND($R146=1,$U146=0.4),10,(IF(AND($R146=1,$U146=0.6),15,(IF(AND($R146=1,$U146=0.8),20,(IF(AND($R146=1,$U146=1),25,"")))))))))))))))))))))))))))))))))))))))))))))))))))))</f>
        <v>R.INHERENTE
18</v>
      </c>
      <c r="W146" s="274"/>
      <c r="X146" s="295" t="s">
        <v>1468</v>
      </c>
      <c r="Y146" s="296" t="s">
        <v>969</v>
      </c>
      <c r="Z146" s="1544" t="s">
        <v>970</v>
      </c>
      <c r="AA146" s="1523">
        <v>25</v>
      </c>
      <c r="AB146" s="1524"/>
      <c r="AC146" s="1523"/>
      <c r="AD146" s="1524"/>
      <c r="AE146" s="1523"/>
      <c r="AF146" s="1524"/>
      <c r="AG146" s="1523"/>
      <c r="AH146" s="1524"/>
      <c r="AI146" s="1523">
        <v>15</v>
      </c>
      <c r="AJ146" s="1524"/>
      <c r="AK146" s="388">
        <f>AA146+AC146+AE146+AG146+AI146</f>
        <v>40</v>
      </c>
      <c r="AL146" s="389">
        <v>0.36</v>
      </c>
      <c r="AM146" s="1525">
        <f>U146</f>
        <v>0.8</v>
      </c>
      <c r="AN146" s="1589" t="s">
        <v>936</v>
      </c>
      <c r="AO146" s="1590"/>
      <c r="AP146" s="1591" t="s">
        <v>971</v>
      </c>
      <c r="AQ146" s="1592"/>
      <c r="AR146" s="1589" t="s">
        <v>936</v>
      </c>
      <c r="AS146" s="1590"/>
      <c r="AT146" s="297" t="s">
        <v>1469</v>
      </c>
      <c r="AU146" s="298" t="s">
        <v>1054</v>
      </c>
      <c r="AV146" s="299" t="s">
        <v>1470</v>
      </c>
      <c r="AW146" s="300" t="s">
        <v>1471</v>
      </c>
      <c r="AX146" s="301" t="s">
        <v>1472</v>
      </c>
      <c r="AY146" s="379"/>
      <c r="AZ146" s="1593">
        <f>+MIN(AL146:AL150)</f>
        <v>0.36</v>
      </c>
      <c r="BA146" s="1497" t="str">
        <f>+(IF($AY138=0.2,"MUY BAJA",(IF($AY138=0.4,"BAJA",(IF($AY138=0.6,"MEDIA",(IF($AY138=0.8,"ALTA",(IF($AY138=1,"MUY ALTA",""))))))))))</f>
        <v>BAJA</v>
      </c>
      <c r="BB146" s="1596">
        <f>+MIN(AM146:AM150)</f>
        <v>0.8</v>
      </c>
      <c r="BC146" s="1497" t="str">
        <f>+(IF($BF146=0.2,"MUY BAJA",(IF($BF146=0.4,"BAJA",(IF($BF146=0.6,"MEDIA",(IF($BF146=0.8,"ALTA",(IF($BF146=1,"MUY ALTA",""))))))))))</f>
        <v>ALTA</v>
      </c>
      <c r="BD146" s="1500" t="str">
        <f>IF($AY138="","",(CONCATENATE("R.RESIDUAL
",(IF(AND($AY138=0.2,$BF146=0.2),1,(IF(AND($AY138=0.2,$BF146=0.4),6,(IF(AND($AY138=0.2,$BF146=0.6),11,(IF(AND($AY138=0.2,$BF146=0.8),16,(IF(AND($AY138=0.2,$BF146=1),21,(IF(AND($AY138=0.4,$BF146=0.2),2,(IF(AND($AY138=0.4,$BF146=0.4),7,(IF(AND($AY138=0.4,$BF146=0.6),12,(IF(AND($AY138=0.4,$BF146=0.8),17,(IF(AND($AY138=0.4,$BF146=1),22,(IF(AND($AY138=0.6,$BF146=0.2),3,(IF(AND($AY138=0.6,$BF146=0.4),8,(IF(AND($AY138=0.6,$BF146=0.6),13,(IF(AND($AY138=0.6,$BF146=0.8),18,(IF(AND($AY138=0.6,$BF146=1),23,(IF(AND($AY138=0.8,$BF146=0.2),4,(IF(AND($AY138=0.8,$BF146=0.4),9,(IF(AND($AY138=0.8,$BF146=0.6),14,(IF(AND($AY138=0.8,$BF146=0.8),19,(IF(AND($AY138=0.8,$BF146=1),24,(IF(AND($AY138=1,$BF146=0.2),5,(IF(AND($AY138=1,$BF146=0.4),10,(IF(AND($AY138=1,$BF146=0.6),15,(IF(AND($AY138=1,$BF146=0.8),20,(IF(AND($AY138=1,$BF146=1),25,"")))))))))))))))))))))))))))))))))))))))))))))))))))))</f>
        <v>R.RESIDUAL
17</v>
      </c>
      <c r="BE146" s="1503" t="s">
        <v>977</v>
      </c>
      <c r="BF146" s="379">
        <f>+(IF(AND($BB146&gt;0,$BB146&lt;=0.2),0.2,(IF(AND($BB146&gt;0.2,$BB146&lt;=0.4),0.4,(IF(AND($BB146&gt;0.4,$BB146&lt;=0.6),0.6,(IF(AND($BB146&gt;0.6,$BB146&lt;=0.8),0.8,(IF($BB146&gt;0.8,1,""))))))))))</f>
        <v>0.8</v>
      </c>
      <c r="BG146" s="275">
        <f>+VLOOKUP($BD146,[3]Listas!$G$114:$H$138,2,FALSE)</f>
        <v>17</v>
      </c>
      <c r="BH146" s="302">
        <v>1</v>
      </c>
      <c r="BI146" s="303" t="str">
        <f>IF(ISERROR(IF(V146="R.INHERENTE
5","R. INHERENTE",(IF(BD146="R.RESIDUAL
5","R. RESIDUAL"," ")))),"",(IF(V146="R.INHERENTE
5","R. INHERENTE",(IF(BD146="R.RESIDUAL
5","R. RESIDUAL"," ")))))</f>
        <v xml:space="preserve"> </v>
      </c>
      <c r="BJ146" s="304" t="str">
        <f>IF(ISERROR(IF(V146="R.INHERENTE
10","R. INHERENTE",(IF(BD146="R.RESIDUAL
10","R. RESIDUAL"," ")))),"",(IF(V146="R.INHERENTE
10","R. INHERENTE",(IF(BD146="R.RESIDUAL
10","R. RESIDUAL"," ")))))</f>
        <v xml:space="preserve"> </v>
      </c>
      <c r="BK146" s="305" t="str">
        <f>IF(ISERROR(IF(V146="R.INHERENTE
15","R. INHERENTE",(IF(BD146="R.RESIDUAL
15","R. RESIDUAL"," ")))),"",(IF(V146="R.INHERENTE
15","R. INHERENTE",(IF(BD146="R.RESIDUAL
15","R. RESIDUAL"," ")))))</f>
        <v xml:space="preserve"> </v>
      </c>
      <c r="BL146" s="305" t="str">
        <f>IF(ISERROR(IF(V146="R.INHERENTE
20","R. INHERENTE",(IF(BD146="R.RESIDUAL
20","R. RESIDUAL"," ")))),"",(IF(V146="R.INHERENTE
20","R. INHERENTE",(IF(BD146="R.RESIDUAL
20","R. RESIDUAL"," ")))))</f>
        <v xml:space="preserve"> </v>
      </c>
      <c r="BM146" s="306" t="str">
        <f>IF(ISERROR(IF(V146="R.INHERENTE
25","R. INHERENTE",(IF(BD146="R.RESIDUAL
25","R. RESIDUAL"," ")))),"",(IF(V146="R.INHERENTE
25","R. INHERENTE",(IF(BD146="R.RESIDUAL
25","R. RESIDUAL"," ")))))</f>
        <v xml:space="preserve"> </v>
      </c>
      <c r="BN146" s="392"/>
      <c r="BO146" s="1676" t="s">
        <v>1473</v>
      </c>
      <c r="BP146" s="1672" t="s">
        <v>1474</v>
      </c>
      <c r="BQ146" s="1582">
        <v>45017</v>
      </c>
      <c r="BR146" s="1582">
        <v>45170</v>
      </c>
      <c r="BS146" s="1562" t="s">
        <v>167</v>
      </c>
      <c r="BT146" s="1586" t="s">
        <v>981</v>
      </c>
      <c r="BU146" s="392"/>
      <c r="BV146" s="1673" t="s">
        <v>1475</v>
      </c>
      <c r="BW146" s="1562" t="s">
        <v>1476</v>
      </c>
      <c r="BX146" s="1639" t="s">
        <v>1477</v>
      </c>
      <c r="BY146" s="392"/>
      <c r="BZ146" s="1568" t="s">
        <v>984</v>
      </c>
      <c r="CA146" s="1571"/>
      <c r="CB146" s="1574"/>
      <c r="CC146" s="1577"/>
      <c r="CD146" s="1616" t="s">
        <v>936</v>
      </c>
      <c r="CE146" s="1616"/>
      <c r="CF146" s="1616"/>
      <c r="CG146" s="1616"/>
      <c r="CH146" s="1616" t="s">
        <v>936</v>
      </c>
      <c r="CI146" s="1616"/>
      <c r="CJ146" s="1616"/>
      <c r="CK146" s="1616"/>
      <c r="CL146" s="1616" t="s">
        <v>937</v>
      </c>
      <c r="CM146" s="1616"/>
      <c r="CN146" s="1616"/>
      <c r="CO146" s="1616"/>
      <c r="CP146" s="1616" t="s">
        <v>936</v>
      </c>
      <c r="CQ146" s="1616"/>
      <c r="CR146" s="1616"/>
      <c r="CS146" s="1616"/>
      <c r="CT146" s="1619" t="s">
        <v>985</v>
      </c>
      <c r="CU146" s="392"/>
      <c r="CV146" s="1568" t="s">
        <v>984</v>
      </c>
      <c r="CW146" s="1571"/>
      <c r="CX146" s="1574"/>
      <c r="CY146" s="1628"/>
      <c r="CZ146" s="1607" t="s">
        <v>937</v>
      </c>
      <c r="DA146" s="1608"/>
      <c r="DB146" s="1607"/>
      <c r="DC146" s="1608"/>
      <c r="DD146" s="1613" t="s">
        <v>936</v>
      </c>
      <c r="DE146" s="1613"/>
      <c r="DF146" s="1613"/>
      <c r="DG146" s="1613"/>
      <c r="DH146" s="1613" t="s">
        <v>936</v>
      </c>
      <c r="DI146" s="1613"/>
      <c r="DJ146" s="1613"/>
      <c r="DK146" s="1613"/>
      <c r="DL146" s="1613" t="s">
        <v>937</v>
      </c>
      <c r="DM146" s="1613"/>
      <c r="DN146" s="1613"/>
      <c r="DO146" s="1613"/>
      <c r="DP146" s="1613" t="s">
        <v>936</v>
      </c>
      <c r="DQ146" s="1613"/>
      <c r="DR146" s="1613"/>
      <c r="DS146" s="1613"/>
      <c r="DT146" s="1619" t="s">
        <v>986</v>
      </c>
      <c r="DU146" s="392"/>
      <c r="DV146" s="1625">
        <v>45397</v>
      </c>
      <c r="DW146" s="1622" t="s">
        <v>1622</v>
      </c>
      <c r="DX146" s="1622" t="s">
        <v>1623</v>
      </c>
      <c r="DY146" s="1622" t="s">
        <v>1624</v>
      </c>
    </row>
    <row r="147" spans="2:129" s="368" customFormat="1" ht="48" customHeight="1">
      <c r="B147" s="1667"/>
      <c r="C147" s="1480"/>
      <c r="D147" s="1483"/>
      <c r="E147" s="1486"/>
      <c r="F147" s="1483"/>
      <c r="G147" s="1548"/>
      <c r="H147" s="1551"/>
      <c r="I147" s="363"/>
      <c r="J147" s="308" t="s">
        <v>988</v>
      </c>
      <c r="K147" s="309" t="s">
        <v>1478</v>
      </c>
      <c r="L147" s="310" t="s">
        <v>1005</v>
      </c>
      <c r="M147" s="1329"/>
      <c r="N147" s="1554"/>
      <c r="O147" s="1557"/>
      <c r="P147" s="392"/>
      <c r="Q147" s="1560"/>
      <c r="R147" s="1531"/>
      <c r="S147" s="1534"/>
      <c r="T147" s="1537"/>
      <c r="U147" s="1540"/>
      <c r="V147" s="1542"/>
      <c r="W147" s="274"/>
      <c r="X147" s="358"/>
      <c r="Y147" s="312"/>
      <c r="Z147" s="1545"/>
      <c r="AA147" s="1528"/>
      <c r="AB147" s="1529"/>
      <c r="AC147" s="1528"/>
      <c r="AD147" s="1529"/>
      <c r="AE147" s="1528"/>
      <c r="AF147" s="1529"/>
      <c r="AG147" s="1528"/>
      <c r="AH147" s="1529"/>
      <c r="AI147" s="1528"/>
      <c r="AJ147" s="1529"/>
      <c r="AK147" s="390">
        <f>AA147+AC147+AE147+AG147+AI147</f>
        <v>0</v>
      </c>
      <c r="AL147" s="391"/>
      <c r="AM147" s="1526"/>
      <c r="AN147" s="1601"/>
      <c r="AO147" s="1602"/>
      <c r="AP147" s="1599"/>
      <c r="AQ147" s="1600"/>
      <c r="AR147" s="1601"/>
      <c r="AS147" s="1602"/>
      <c r="AT147" s="256"/>
      <c r="AU147" s="313"/>
      <c r="AV147" s="314"/>
      <c r="AW147" s="315"/>
      <c r="AX147" s="316"/>
      <c r="AY147" s="379"/>
      <c r="AZ147" s="1594"/>
      <c r="BA147" s="1498"/>
      <c r="BB147" s="1597"/>
      <c r="BC147" s="1498"/>
      <c r="BD147" s="1501"/>
      <c r="BE147" s="1504"/>
      <c r="BF147" s="392"/>
      <c r="BG147" s="317"/>
      <c r="BH147" s="302">
        <v>0.8</v>
      </c>
      <c r="BI147" s="318" t="str">
        <f>IF(ISERROR(IF(V146="R.INHERENTE
4","R. INHERENTE",(IF(BD146="R.RESIDUAL
4","R. RESIDUAL"," ")))),"",(IF(V146="R.INHERENTE
4","R. INHERENTE",(IF(BD146="R.RESIDUAL
4","R. RESIDUAL"," ")))))</f>
        <v xml:space="preserve"> </v>
      </c>
      <c r="BJ147" s="319" t="str">
        <f>IF(ISERROR(IF(V146="R.INHERENTE
9","R. INHERENTE",(IF(BD146="R.RESIDUAL
9","R. RESIDUAL"," ")))),"",(IF(V146="R.INHERENTE
9","R. INHERENTE",(IF(BD146="R.RESIDUAL
9","R. RESIDUAL"," ")))))</f>
        <v xml:space="preserve"> </v>
      </c>
      <c r="BK147" s="320" t="str">
        <f>IF(ISERROR(IF(V146="R.INHERENTE
14","R. INHERENTE",(IF(BD146="R.RESIDUAL
14","R. RESIDUAL"," ")))),"",(IF(V146="R.INHERENTE
14","R. INHERENTE",(IF(BD146="R.RESIDUAL
14","R. RESIDUAL"," ")))))</f>
        <v xml:space="preserve"> </v>
      </c>
      <c r="BL147" s="321" t="str">
        <f>IF(ISERROR(IF(V146="R.INHERENTE
19","R. INHERENTE",(IF(BD146="R.RESIDUAL
19","R. RESIDUAL"," ")))),"",(IF(V146="R.INHERENTE
19","R. INHERENTE",(IF(BD146="R.RESIDUAL
19","R. RESIDUAL"," ")))))</f>
        <v xml:space="preserve"> </v>
      </c>
      <c r="BM147" s="322" t="str">
        <f>IF(ISERROR(IF(V146="R.INHERENTE
24","R. INHERENTE",(IF(BD146="R.RESIDUAL
24","R. RESIDUAL"," ")))),"",(IF(V146="R.INHERENTE
24","R. INHERENTE",(IF(BD146="R.RESIDUAL
24","R. RESIDUAL"," ")))))</f>
        <v xml:space="preserve"> </v>
      </c>
      <c r="BN147" s="392"/>
      <c r="BO147" s="1677"/>
      <c r="BP147" s="1670"/>
      <c r="BQ147" s="1583"/>
      <c r="BR147" s="1583"/>
      <c r="BS147" s="1583"/>
      <c r="BT147" s="1587"/>
      <c r="BU147" s="392"/>
      <c r="BV147" s="1674"/>
      <c r="BW147" s="1583"/>
      <c r="BX147" s="1640"/>
      <c r="BY147" s="392"/>
      <c r="BZ147" s="1569"/>
      <c r="CA147" s="1572"/>
      <c r="CB147" s="1575"/>
      <c r="CC147" s="1578"/>
      <c r="CD147" s="1617"/>
      <c r="CE147" s="1617"/>
      <c r="CF147" s="1617"/>
      <c r="CG147" s="1617"/>
      <c r="CH147" s="1617"/>
      <c r="CI147" s="1617"/>
      <c r="CJ147" s="1617"/>
      <c r="CK147" s="1617"/>
      <c r="CL147" s="1617"/>
      <c r="CM147" s="1617"/>
      <c r="CN147" s="1617"/>
      <c r="CO147" s="1617"/>
      <c r="CP147" s="1617"/>
      <c r="CQ147" s="1617"/>
      <c r="CR147" s="1617"/>
      <c r="CS147" s="1617"/>
      <c r="CT147" s="1620"/>
      <c r="CU147" s="392"/>
      <c r="CV147" s="1569"/>
      <c r="CW147" s="1572"/>
      <c r="CX147" s="1575"/>
      <c r="CY147" s="1629"/>
      <c r="CZ147" s="1609"/>
      <c r="DA147" s="1610"/>
      <c r="DB147" s="1609"/>
      <c r="DC147" s="1610"/>
      <c r="DD147" s="1614"/>
      <c r="DE147" s="1614"/>
      <c r="DF147" s="1614"/>
      <c r="DG147" s="1614"/>
      <c r="DH147" s="1614"/>
      <c r="DI147" s="1614"/>
      <c r="DJ147" s="1614"/>
      <c r="DK147" s="1614"/>
      <c r="DL147" s="1614"/>
      <c r="DM147" s="1614"/>
      <c r="DN147" s="1614"/>
      <c r="DO147" s="1614"/>
      <c r="DP147" s="1614"/>
      <c r="DQ147" s="1614"/>
      <c r="DR147" s="1614"/>
      <c r="DS147" s="1614"/>
      <c r="DT147" s="1620"/>
      <c r="DU147" s="392"/>
      <c r="DV147" s="1626"/>
      <c r="DW147" s="1623"/>
      <c r="DX147" s="1623"/>
      <c r="DY147" s="1623"/>
    </row>
    <row r="148" spans="2:129" s="368" customFormat="1" ht="48" customHeight="1">
      <c r="B148" s="1667"/>
      <c r="C148" s="1480"/>
      <c r="D148" s="1483"/>
      <c r="E148" s="1486"/>
      <c r="F148" s="1483"/>
      <c r="G148" s="1548"/>
      <c r="H148" s="1551"/>
      <c r="I148" s="323"/>
      <c r="J148" s="308" t="s">
        <v>994</v>
      </c>
      <c r="K148" s="348"/>
      <c r="L148" s="310"/>
      <c r="M148" s="1329"/>
      <c r="N148" s="1554"/>
      <c r="O148" s="1557"/>
      <c r="P148" s="392"/>
      <c r="Q148" s="1560"/>
      <c r="R148" s="1531"/>
      <c r="S148" s="1534"/>
      <c r="T148" s="1537"/>
      <c r="U148" s="1540"/>
      <c r="V148" s="1542"/>
      <c r="W148" s="274"/>
      <c r="X148" s="358"/>
      <c r="Y148" s="312"/>
      <c r="Z148" s="1545"/>
      <c r="AA148" s="1528"/>
      <c r="AB148" s="1529"/>
      <c r="AC148" s="1528"/>
      <c r="AD148" s="1529"/>
      <c r="AE148" s="1528"/>
      <c r="AF148" s="1529"/>
      <c r="AG148" s="1528"/>
      <c r="AH148" s="1529"/>
      <c r="AI148" s="1528"/>
      <c r="AJ148" s="1529"/>
      <c r="AK148" s="390">
        <f>AA148+AC148+AE148+AG148+AI148</f>
        <v>0</v>
      </c>
      <c r="AL148" s="391"/>
      <c r="AM148" s="1526"/>
      <c r="AN148" s="1601"/>
      <c r="AO148" s="1602"/>
      <c r="AP148" s="1599"/>
      <c r="AQ148" s="1600"/>
      <c r="AR148" s="1601"/>
      <c r="AS148" s="1602"/>
      <c r="AT148" s="256"/>
      <c r="AU148" s="313"/>
      <c r="AV148" s="314"/>
      <c r="AW148" s="315"/>
      <c r="AX148" s="316"/>
      <c r="AY148" s="379"/>
      <c r="AZ148" s="1594"/>
      <c r="BA148" s="1498"/>
      <c r="BB148" s="1597"/>
      <c r="BC148" s="1498"/>
      <c r="BD148" s="1501"/>
      <c r="BE148" s="1504"/>
      <c r="BF148" s="392"/>
      <c r="BG148" s="317"/>
      <c r="BH148" s="302">
        <v>0.60000000000000009</v>
      </c>
      <c r="BI148" s="318" t="str">
        <f>IF(ISERROR(IF(V146="R.INHERENTE
3","R. INHERENTE",(IF(BD146="R.RESIDUAL
3","R. RESIDUAL"," ")))),"",(IF(V146="R.INHERENTE
3","R. INHERENTE",(IF(BD146="R.RESIDUAL
3","R. RESIDUAL"," ")))))</f>
        <v xml:space="preserve"> </v>
      </c>
      <c r="BJ148" s="319" t="str">
        <f>IF(ISERROR(IF(V146="R.INHERENTE
8","R. INHERENTE",(IF(BD146="R.RESIDUAL
8","R. RESIDUAL"," ")))),"",(IF(V146="R.INHERENTE
8","R. INHERENTE",(IF(BD146="R.RESIDUAL
8","R. RESIDUAL"," ")))))</f>
        <v xml:space="preserve"> </v>
      </c>
      <c r="BK148" s="320" t="str">
        <f>IF(ISERROR(IF(V146="R.INHERENTE
13","R. INHERENTE",(IF(BD146="R.RESIDUAL
13","R. RESIDUAL"," ")))),"",(IF(V146="R.INHERENTE
13","R. INHERENTE",(IF(BD146="R.RESIDUAL
13","R. RESIDUAL"," ")))))</f>
        <v xml:space="preserve"> </v>
      </c>
      <c r="BL148" s="321" t="str">
        <f>IF(ISERROR(IF(V146="R.INHERENTE
18","R. INHERENTE",(IF(BD146="R.RESIDUAL
18","R. RESIDUAL"," ")))),"",(IF(V146="R.INHERENTE
18","R. INHERENTE",(IF(BD146="R.RESIDUAL
18","R. RESIDUAL"," ")))))</f>
        <v>R. INHERENTE</v>
      </c>
      <c r="BM148" s="322" t="str">
        <f>IF(ISERROR(IF(V146="R.INHERENTE
23","R. INHERENTE",(IF(BD146="R.RESIDUAL
23","R. RESIDUAL"," ")))),"",(IF(V146="R.INHERENTE
23","R. INHERENTE",(IF(BD146="R.RESIDUAL
23","R. RESIDUAL"," ")))))</f>
        <v xml:space="preserve"> </v>
      </c>
      <c r="BN148" s="392"/>
      <c r="BO148" s="1677"/>
      <c r="BP148" s="1670"/>
      <c r="BQ148" s="1583"/>
      <c r="BR148" s="1583"/>
      <c r="BS148" s="1583"/>
      <c r="BT148" s="1587"/>
      <c r="BU148" s="392"/>
      <c r="BV148" s="1674"/>
      <c r="BW148" s="1583"/>
      <c r="BX148" s="1640"/>
      <c r="BY148" s="392"/>
      <c r="BZ148" s="1569"/>
      <c r="CA148" s="1572"/>
      <c r="CB148" s="1575"/>
      <c r="CC148" s="1578"/>
      <c r="CD148" s="1617"/>
      <c r="CE148" s="1617"/>
      <c r="CF148" s="1617"/>
      <c r="CG148" s="1617"/>
      <c r="CH148" s="1617"/>
      <c r="CI148" s="1617"/>
      <c r="CJ148" s="1617"/>
      <c r="CK148" s="1617"/>
      <c r="CL148" s="1617"/>
      <c r="CM148" s="1617"/>
      <c r="CN148" s="1617"/>
      <c r="CO148" s="1617"/>
      <c r="CP148" s="1617"/>
      <c r="CQ148" s="1617"/>
      <c r="CR148" s="1617"/>
      <c r="CS148" s="1617"/>
      <c r="CT148" s="1620"/>
      <c r="CU148" s="392"/>
      <c r="CV148" s="1569"/>
      <c r="CW148" s="1572"/>
      <c r="CX148" s="1575"/>
      <c r="CY148" s="1629"/>
      <c r="CZ148" s="1609"/>
      <c r="DA148" s="1610"/>
      <c r="DB148" s="1609"/>
      <c r="DC148" s="1610"/>
      <c r="DD148" s="1614"/>
      <c r="DE148" s="1614"/>
      <c r="DF148" s="1614"/>
      <c r="DG148" s="1614"/>
      <c r="DH148" s="1614"/>
      <c r="DI148" s="1614"/>
      <c r="DJ148" s="1614"/>
      <c r="DK148" s="1614"/>
      <c r="DL148" s="1614"/>
      <c r="DM148" s="1614"/>
      <c r="DN148" s="1614"/>
      <c r="DO148" s="1614"/>
      <c r="DP148" s="1614"/>
      <c r="DQ148" s="1614"/>
      <c r="DR148" s="1614"/>
      <c r="DS148" s="1614"/>
      <c r="DT148" s="1620"/>
      <c r="DU148" s="392"/>
      <c r="DV148" s="1626"/>
      <c r="DW148" s="1623"/>
      <c r="DX148" s="1623"/>
      <c r="DY148" s="1623"/>
    </row>
    <row r="149" spans="2:129" s="368" customFormat="1" ht="48" customHeight="1">
      <c r="B149" s="1667"/>
      <c r="C149" s="1480"/>
      <c r="D149" s="1483"/>
      <c r="E149" s="1486"/>
      <c r="F149" s="1483"/>
      <c r="G149" s="1548"/>
      <c r="H149" s="1551"/>
      <c r="I149" s="323"/>
      <c r="J149" s="308" t="s">
        <v>1000</v>
      </c>
      <c r="K149" s="348"/>
      <c r="L149" s="310"/>
      <c r="M149" s="1329"/>
      <c r="N149" s="1554"/>
      <c r="O149" s="1557"/>
      <c r="P149" s="392"/>
      <c r="Q149" s="1560"/>
      <c r="R149" s="1531"/>
      <c r="S149" s="1534"/>
      <c r="T149" s="1537"/>
      <c r="U149" s="1540"/>
      <c r="V149" s="1542"/>
      <c r="W149" s="274"/>
      <c r="X149" s="324"/>
      <c r="Y149" s="312"/>
      <c r="Z149" s="1545"/>
      <c r="AA149" s="1528"/>
      <c r="AB149" s="1529"/>
      <c r="AC149" s="1528"/>
      <c r="AD149" s="1529"/>
      <c r="AE149" s="1528"/>
      <c r="AF149" s="1529"/>
      <c r="AG149" s="1528"/>
      <c r="AH149" s="1529"/>
      <c r="AI149" s="1528"/>
      <c r="AJ149" s="1529"/>
      <c r="AK149" s="390">
        <f>AA149+AC149+AE149+AG149+AI149</f>
        <v>0</v>
      </c>
      <c r="AL149" s="391"/>
      <c r="AM149" s="1526"/>
      <c r="AN149" s="1601"/>
      <c r="AO149" s="1602"/>
      <c r="AP149" s="1599"/>
      <c r="AQ149" s="1600"/>
      <c r="AR149" s="1601"/>
      <c r="AS149" s="1602"/>
      <c r="AT149" s="325"/>
      <c r="AU149" s="326"/>
      <c r="AV149" s="327"/>
      <c r="AW149" s="328"/>
      <c r="AX149" s="329"/>
      <c r="AY149" s="379"/>
      <c r="AZ149" s="1594"/>
      <c r="BA149" s="1498"/>
      <c r="BB149" s="1597"/>
      <c r="BC149" s="1498"/>
      <c r="BD149" s="1501"/>
      <c r="BE149" s="1504"/>
      <c r="BF149" s="392"/>
      <c r="BG149" s="317"/>
      <c r="BH149" s="302">
        <v>0.4</v>
      </c>
      <c r="BI149" s="318" t="str">
        <f>IF(ISERROR(IF(V146="R.INHERENTE
2","R. INHERENTE",(IF(BD146="R.RESIDUAL
2","R. RESIDUAL"," ")))),"",(IF(V146="R.INHERENTE
2","R. INHERENTE",(IF(BD146="R.RESIDUAL
2","R. RESIDUAL"," ")))))</f>
        <v xml:space="preserve"> </v>
      </c>
      <c r="BJ149" s="319" t="str">
        <f>IF(ISERROR(IF(V146="R.INHERENTE
7","R. INHERENTE",(IF(BD146="R.RESIDUAL
7","R. RESIDUAL"," ")))),"",(IF(V146="R.INHERENTE
7","R. INHERENTE",(IF(BD146="R.RESIDUAL
7","R. RESIDUAL"," ")))))</f>
        <v xml:space="preserve"> </v>
      </c>
      <c r="BK149" s="330" t="str">
        <f>IF(ISERROR(IF(V146="R.INHERENTE
12","R. INHERENTE",(IF(BD146="R.RESIDUAL
12","R. RESIDUAL"," ")))),"",(IF(V146="R.INHERENTE
12","R. INHERENTE",(IF(BD146="R.RESIDUAL
12","R. RESIDUAL"," ")))))</f>
        <v xml:space="preserve"> </v>
      </c>
      <c r="BL149" s="320" t="str">
        <f>IF(ISERROR(IF(V146="R.INHERENTE
17","R. INHERENTE",(IF(BD146="R.RESIDUAL
17","R. RESIDUAL"," ")))),"",(IF(V146="R.INHERENTE
17","R. INHERENTE",(IF(BD146="R.RESIDUAL
17","R. RESIDUAL"," ")))))</f>
        <v>R. RESIDUAL</v>
      </c>
      <c r="BM149" s="322" t="str">
        <f>IF(ISERROR(IF(V146="R.INHERENTE
22","R. INHERENTE",(IF(BD146="R.RESIDUAL
22","R. RESIDUAL"," ")))),"",(IF(V146="R.INHERENTE
22","R. INHERENTE",(IF(BD146="R.RESIDUAL
22","R. RESIDUAL"," ")))))</f>
        <v xml:space="preserve"> </v>
      </c>
      <c r="BN149" s="392"/>
      <c r="BO149" s="1677"/>
      <c r="BP149" s="1670"/>
      <c r="BQ149" s="1583"/>
      <c r="BR149" s="1583"/>
      <c r="BS149" s="1583"/>
      <c r="BT149" s="1587"/>
      <c r="BU149" s="392"/>
      <c r="BV149" s="1674"/>
      <c r="BW149" s="1583"/>
      <c r="BX149" s="1640"/>
      <c r="BY149" s="392"/>
      <c r="BZ149" s="1569"/>
      <c r="CA149" s="1572"/>
      <c r="CB149" s="1575"/>
      <c r="CC149" s="1578"/>
      <c r="CD149" s="1617"/>
      <c r="CE149" s="1617"/>
      <c r="CF149" s="1617"/>
      <c r="CG149" s="1617"/>
      <c r="CH149" s="1617"/>
      <c r="CI149" s="1617"/>
      <c r="CJ149" s="1617"/>
      <c r="CK149" s="1617"/>
      <c r="CL149" s="1617"/>
      <c r="CM149" s="1617"/>
      <c r="CN149" s="1617"/>
      <c r="CO149" s="1617"/>
      <c r="CP149" s="1617"/>
      <c r="CQ149" s="1617"/>
      <c r="CR149" s="1617"/>
      <c r="CS149" s="1617"/>
      <c r="CT149" s="1620"/>
      <c r="CU149" s="392"/>
      <c r="CV149" s="1569"/>
      <c r="CW149" s="1572"/>
      <c r="CX149" s="1575"/>
      <c r="CY149" s="1629"/>
      <c r="CZ149" s="1609"/>
      <c r="DA149" s="1610"/>
      <c r="DB149" s="1609"/>
      <c r="DC149" s="1610"/>
      <c r="DD149" s="1614"/>
      <c r="DE149" s="1614"/>
      <c r="DF149" s="1614"/>
      <c r="DG149" s="1614"/>
      <c r="DH149" s="1614"/>
      <c r="DI149" s="1614"/>
      <c r="DJ149" s="1614"/>
      <c r="DK149" s="1614"/>
      <c r="DL149" s="1614"/>
      <c r="DM149" s="1614"/>
      <c r="DN149" s="1614"/>
      <c r="DO149" s="1614"/>
      <c r="DP149" s="1614"/>
      <c r="DQ149" s="1614"/>
      <c r="DR149" s="1614"/>
      <c r="DS149" s="1614"/>
      <c r="DT149" s="1620"/>
      <c r="DU149" s="392"/>
      <c r="DV149" s="1626"/>
      <c r="DW149" s="1623"/>
      <c r="DX149" s="1623"/>
      <c r="DY149" s="1623"/>
    </row>
    <row r="150" spans="2:129" s="368" customFormat="1" ht="48" customHeight="1" thickBot="1">
      <c r="B150" s="1668"/>
      <c r="C150" s="1481"/>
      <c r="D150" s="1484"/>
      <c r="E150" s="1487"/>
      <c r="F150" s="1484"/>
      <c r="G150" s="1549"/>
      <c r="H150" s="1552"/>
      <c r="I150" s="331"/>
      <c r="J150" s="332" t="s">
        <v>1001</v>
      </c>
      <c r="K150" s="349"/>
      <c r="L150" s="334"/>
      <c r="M150" s="1330"/>
      <c r="N150" s="1555"/>
      <c r="O150" s="1558"/>
      <c r="P150" s="392"/>
      <c r="Q150" s="1561"/>
      <c r="R150" s="1532"/>
      <c r="S150" s="1535"/>
      <c r="T150" s="1538"/>
      <c r="U150" s="1356"/>
      <c r="V150" s="1543"/>
      <c r="W150" s="274"/>
      <c r="X150" s="335"/>
      <c r="Y150" s="336"/>
      <c r="Z150" s="1546"/>
      <c r="AA150" s="1631"/>
      <c r="AB150" s="1632"/>
      <c r="AC150" s="1631"/>
      <c r="AD150" s="1632"/>
      <c r="AE150" s="1631"/>
      <c r="AF150" s="1632"/>
      <c r="AG150" s="1631"/>
      <c r="AH150" s="1632"/>
      <c r="AI150" s="1631"/>
      <c r="AJ150" s="1632"/>
      <c r="AK150" s="393">
        <f>AA150+AC150+AE150+AG150+AI150</f>
        <v>0</v>
      </c>
      <c r="AL150" s="394"/>
      <c r="AM150" s="1527"/>
      <c r="AN150" s="1605"/>
      <c r="AO150" s="1606"/>
      <c r="AP150" s="1603"/>
      <c r="AQ150" s="1604"/>
      <c r="AR150" s="1605"/>
      <c r="AS150" s="1606"/>
      <c r="AT150" s="337"/>
      <c r="AU150" s="338"/>
      <c r="AV150" s="339"/>
      <c r="AW150" s="340"/>
      <c r="AX150" s="341"/>
      <c r="AY150" s="379">
        <f>+(IF(AND($AZ158&gt;0,$AZ158&lt;=0.2),0.2,(IF(AND($AZ158&gt;0.2,$AZ158&lt;=0.4),0.4,(IF(AND($AZ158&gt;0.4,$AZ158&lt;=0.6),0.6,(IF(AND($AZ158&gt;0.6,$AZ158&lt;=0.8),0.8,(IF($AZ158&gt;0.8,1,""))))))))))</f>
        <v>0.4</v>
      </c>
      <c r="AZ150" s="1595"/>
      <c r="BA150" s="1499"/>
      <c r="BB150" s="1598"/>
      <c r="BC150" s="1499"/>
      <c r="BD150" s="1502"/>
      <c r="BE150" s="1505"/>
      <c r="BF150" s="392"/>
      <c r="BG150" s="317"/>
      <c r="BH150" s="342">
        <v>0.2</v>
      </c>
      <c r="BI150" s="343" t="str">
        <f>IF(ISERROR(IF(V146="R.INHERENTE
1","R. INHERENTE",(IF(BD146="R.RESIDUAL
1","R. RESIDUAL"," ")))),"",(IF(V146="R.INHERENTE
1","R. INHERENTE",(IF(BD146="R.RESIDUAL
1","R. RESIDUAL"," ")))))</f>
        <v xml:space="preserve"> </v>
      </c>
      <c r="BJ150" s="344" t="str">
        <f>IF(ISERROR(IF(V146="R.INHERENTE
6","R. INHERENTE",(IF(BD146="R.RESIDUAL
6","R. RESIDUAL"," ")))),"",(IF(V146="R.INHERENTE
6","R. INHERENTE",(IF(BD146="R.RESIDUAL
6","R. RESIDUAL"," ")))))</f>
        <v xml:space="preserve"> </v>
      </c>
      <c r="BK150" s="345" t="str">
        <f>IF(ISERROR(IF(V146="R.INHERENTE
11","R. INHERENTE",(IF(BD146="R.RESIDUAL
11","R. RESIDUAL"," ")))),"",(IF(V146="R.INHERENTE
11","R. INHERENTE",(IF(BD146="R.RESIDUAL
11","R. RESIDUAL"," ")))))</f>
        <v xml:space="preserve"> </v>
      </c>
      <c r="BL150" s="346" t="str">
        <f>IF(ISERROR(IF(V146="R.INHERENTE
16","R. INHERENTE",(IF(BD146="R.RESIDUAL
16","R. RESIDUAL"," ")))),"",(IF(V146="R.INHERENTE
16","R. INHERENTE",(IF(BD146="R.RESIDUAL
16","R. RESIDUAL"," ")))))</f>
        <v xml:space="preserve"> </v>
      </c>
      <c r="BM150" s="347" t="str">
        <f>IF(ISERROR(IF(V146="R.INHERENTE
21","R. INHERENTE",(IF(BD146="R.RESIDUAL
21","R. RESIDUAL"," ")))),"",(IF(V146="R.INHERENTE
21","R. INHERENTE",(IF(BD146="R.RESIDUAL
21","R. RESIDUAL"," ")))))</f>
        <v xml:space="preserve"> </v>
      </c>
      <c r="BN150" s="392"/>
      <c r="BO150" s="1678"/>
      <c r="BP150" s="1671"/>
      <c r="BQ150" s="1584"/>
      <c r="BR150" s="1584"/>
      <c r="BS150" s="1584"/>
      <c r="BT150" s="1588"/>
      <c r="BU150" s="392"/>
      <c r="BV150" s="1675"/>
      <c r="BW150" s="1584"/>
      <c r="BX150" s="1641"/>
      <c r="BY150" s="392"/>
      <c r="BZ150" s="1570"/>
      <c r="CA150" s="1573"/>
      <c r="CB150" s="1576"/>
      <c r="CC150" s="1579"/>
      <c r="CD150" s="1618"/>
      <c r="CE150" s="1618"/>
      <c r="CF150" s="1618"/>
      <c r="CG150" s="1618"/>
      <c r="CH150" s="1618"/>
      <c r="CI150" s="1618"/>
      <c r="CJ150" s="1618"/>
      <c r="CK150" s="1618"/>
      <c r="CL150" s="1618"/>
      <c r="CM150" s="1618"/>
      <c r="CN150" s="1618"/>
      <c r="CO150" s="1618"/>
      <c r="CP150" s="1618"/>
      <c r="CQ150" s="1618"/>
      <c r="CR150" s="1618"/>
      <c r="CS150" s="1618"/>
      <c r="CT150" s="1621"/>
      <c r="CU150" s="392"/>
      <c r="CV150" s="1570"/>
      <c r="CW150" s="1573"/>
      <c r="CX150" s="1576"/>
      <c r="CY150" s="1630"/>
      <c r="CZ150" s="1611"/>
      <c r="DA150" s="1612"/>
      <c r="DB150" s="1611"/>
      <c r="DC150" s="1612"/>
      <c r="DD150" s="1615"/>
      <c r="DE150" s="1615"/>
      <c r="DF150" s="1615"/>
      <c r="DG150" s="1615"/>
      <c r="DH150" s="1615"/>
      <c r="DI150" s="1615"/>
      <c r="DJ150" s="1615"/>
      <c r="DK150" s="1615"/>
      <c r="DL150" s="1615"/>
      <c r="DM150" s="1615"/>
      <c r="DN150" s="1615"/>
      <c r="DO150" s="1615"/>
      <c r="DP150" s="1615"/>
      <c r="DQ150" s="1615"/>
      <c r="DR150" s="1615"/>
      <c r="DS150" s="1615"/>
      <c r="DT150" s="1621"/>
      <c r="DU150" s="392"/>
      <c r="DV150" s="1627"/>
      <c r="DW150" s="1624"/>
      <c r="DX150" s="1624"/>
      <c r="DY150" s="1624"/>
    </row>
    <row r="151" spans="2:129" ht="12.75" customHeight="1" thickBot="1">
      <c r="W151" s="274"/>
      <c r="AY151" s="379"/>
      <c r="BI151" s="396">
        <v>0.2</v>
      </c>
      <c r="BJ151" s="397">
        <v>0.4</v>
      </c>
      <c r="BK151" s="397">
        <v>0.60000000000000009</v>
      </c>
      <c r="BL151" s="397">
        <v>0.8</v>
      </c>
      <c r="BM151" s="397">
        <v>1</v>
      </c>
    </row>
    <row r="152" spans="2:129" s="368" customFormat="1" ht="48" customHeight="1" thickBot="1">
      <c r="B152" s="1679" t="s">
        <v>1479</v>
      </c>
      <c r="C152" s="1479">
        <v>23</v>
      </c>
      <c r="D152" s="1482" t="s">
        <v>1480</v>
      </c>
      <c r="E152" s="1485" t="s">
        <v>1481</v>
      </c>
      <c r="F152" s="1482" t="s">
        <v>957</v>
      </c>
      <c r="G152" s="1547" t="s">
        <v>958</v>
      </c>
      <c r="H152" s="1550" t="s">
        <v>1482</v>
      </c>
      <c r="I152" s="291" t="s">
        <v>1483</v>
      </c>
      <c r="J152" s="292" t="s">
        <v>961</v>
      </c>
      <c r="K152" s="293" t="s">
        <v>1484</v>
      </c>
      <c r="L152" s="294" t="s">
        <v>1005</v>
      </c>
      <c r="M152" s="1328" t="str">
        <f>IF(G152="","",(CONCATENATE("Posibilidad de afectación ",G152," ",H152," ",I152," ",I153," ",I154," ",I155," ",I156)))</f>
        <v xml:space="preserve">Posibilidad de afectación económica y reputacional por toma de decisiones contraria a la ley en beneficio propio o de un tercero, debido a omisión intencional en el seguimiento de control de términos de las etapas procesales  y/o evaluación tardía intencional de las etapas procesales.   </v>
      </c>
      <c r="N152" s="1553" t="s">
        <v>964</v>
      </c>
      <c r="O152" s="1556" t="s">
        <v>1038</v>
      </c>
      <c r="P152" s="392"/>
      <c r="Q152" s="1559" t="s">
        <v>1090</v>
      </c>
      <c r="R152" s="1530">
        <f>IF(ISERROR(VLOOKUP($Q152,[3]Listas!$F$21:$G$25,2,FALSE)),"",(VLOOKUP($Q152,[3]Listas!$F$21:$G$25,2,FALSE)))</f>
        <v>0.6</v>
      </c>
      <c r="S152" s="1533" t="str">
        <f>IF(ISERROR(VLOOKUP($R152,[3]Listas!$F$4:$G$8,2,FALSE)),"",(VLOOKUP($R152,[3]Listas!$F$4:$G$8,2,FALSE)))</f>
        <v>MEDIA
El evento podrá ocurrir en algún momento.</v>
      </c>
      <c r="T152" s="1536" t="s">
        <v>1132</v>
      </c>
      <c r="U152" s="1539">
        <f>IF(ISERROR(VLOOKUP($T152,[3]Listas!$F$30:$G$37,2,FALSE)),"",(VLOOKUP($T152,[3]Listas!$F$30:$G$37,2,FALSE)))</f>
        <v>0.6</v>
      </c>
      <c r="V152" s="1541" t="str">
        <f>IF(R152="","",(CONCATENATE("R.INHERENTE
",(IF(AND($R152=0.2,$U152=0.2),1,(IF(AND($R152=0.2,$U152=0.4),6,(IF(AND($R152=0.2,$U152=0.6),11,(IF(AND($R152=0.2,$U152=0.8),16,(IF(AND($R152=0.2,$U152=1),21,(IF(AND($R152=0.4,$U152=0.2),2,(IF(AND($R152=0.4,$U152=0.4),7,(IF(AND($R152=0.4,$U152=0.6),12,(IF(AND($R152=0.4,$U152=0.8),17,(IF(AND($R152=0.4,$U152=1),22,(IF(AND($R152=0.6,$U152=0.2),3,(IF(AND($R152=0.6,$U152=0.4),8,(IF(AND($R152=0.6,$U152=0.6),13,(IF(AND($R152=0.6,$U152=0.8),18,(IF(AND($R152=0.6,$U152=1),23,(IF(AND($R152=0.8,$U152=0.2),4,(IF(AND($R152=0.8,$U152=0.4),9,(IF(AND($R152=0.8,$U152=0.6),14,(IF(AND($R152=0.8,$U152=0.8),19,(IF(AND($R152=0.8,$U152=1),24,(IF(AND($R152=1,$U152=0.2),5,(IF(AND($R152=1,$U152=0.4),10,(IF(AND($R152=1,$U152=0.6),15,(IF(AND($R152=1,$U152=0.8),20,(IF(AND($R152=1,$U152=1),25,"")))))))))))))))))))))))))))))))))))))))))))))))))))))</f>
        <v>R.INHERENTE
13</v>
      </c>
      <c r="W152" s="274"/>
      <c r="X152" s="295" t="s">
        <v>1485</v>
      </c>
      <c r="Y152" s="296" t="s">
        <v>969</v>
      </c>
      <c r="Z152" s="1544" t="s">
        <v>970</v>
      </c>
      <c r="AA152" s="1523">
        <v>25</v>
      </c>
      <c r="AB152" s="1524"/>
      <c r="AC152" s="1523"/>
      <c r="AD152" s="1524"/>
      <c r="AE152" s="1523"/>
      <c r="AF152" s="1524"/>
      <c r="AG152" s="1523"/>
      <c r="AH152" s="1524"/>
      <c r="AI152" s="1523">
        <v>15</v>
      </c>
      <c r="AJ152" s="1524"/>
      <c r="AK152" s="388">
        <f>AA152+AC152+AE152+AG152+AI152</f>
        <v>40</v>
      </c>
      <c r="AL152" s="389">
        <v>0.36</v>
      </c>
      <c r="AM152" s="1525">
        <f>U152</f>
        <v>0.6</v>
      </c>
      <c r="AN152" s="1589" t="s">
        <v>936</v>
      </c>
      <c r="AO152" s="1590"/>
      <c r="AP152" s="1682" t="s">
        <v>971</v>
      </c>
      <c r="AQ152" s="1682"/>
      <c r="AR152" s="1589" t="s">
        <v>936</v>
      </c>
      <c r="AS152" s="1590"/>
      <c r="AT152" s="297" t="s">
        <v>1486</v>
      </c>
      <c r="AU152" s="298" t="s">
        <v>172</v>
      </c>
      <c r="AV152" s="299" t="s">
        <v>1487</v>
      </c>
      <c r="AW152" s="300" t="s">
        <v>1488</v>
      </c>
      <c r="AX152" s="301" t="s">
        <v>1489</v>
      </c>
      <c r="AY152" s="379"/>
      <c r="AZ152" s="1593">
        <f>+MIN(AL152:AL156)</f>
        <v>0.216</v>
      </c>
      <c r="BA152" s="1497" t="str">
        <f>+(IF($AY144=0.2,"MUY BAJA",(IF($AY144=0.4,"BAJA",(IF($AY144=0.6,"MEDIA",(IF($AY144=0.8,"ALTA",(IF($AY144=1,"MUY ALTA",""))))))))))</f>
        <v>BAJA</v>
      </c>
      <c r="BB152" s="1596">
        <f>+MIN(AM152:AM156)</f>
        <v>0.6</v>
      </c>
      <c r="BC152" s="1497" t="str">
        <f>+(IF($BF152=0.2,"MUY BAJA",(IF($BF152=0.4,"BAJA",(IF($BF152=0.6,"MEDIA",(IF($BF152=0.8,"ALTA",(IF($BF152=1,"MUY ALTA",""))))))))))</f>
        <v>MEDIA</v>
      </c>
      <c r="BD152" s="1500" t="str">
        <f>IF($AY144="","",(CONCATENATE("R.RESIDUAL
",(IF(AND($AY144=0.2,$BF152=0.2),1,(IF(AND($AY144=0.2,$BF152=0.4),6,(IF(AND($AY144=0.2,$BF152=0.6),11,(IF(AND($AY144=0.2,$BF152=0.8),16,(IF(AND($AY144=0.2,$BF152=1),21,(IF(AND($AY144=0.4,$BF152=0.2),2,(IF(AND($AY144=0.4,$BF152=0.4),7,(IF(AND($AY144=0.4,$BF152=0.6),12,(IF(AND($AY144=0.4,$BF152=0.8),17,(IF(AND($AY144=0.4,$BF152=1),22,(IF(AND($AY144=0.6,$BF152=0.2),3,(IF(AND($AY144=0.6,$BF152=0.4),8,(IF(AND($AY144=0.6,$BF152=0.6),13,(IF(AND($AY144=0.6,$BF152=0.8),18,(IF(AND($AY144=0.6,$BF152=1),23,(IF(AND($AY144=0.8,$BF152=0.2),4,(IF(AND($AY144=0.8,$BF152=0.4),9,(IF(AND($AY144=0.8,$BF152=0.6),14,(IF(AND($AY144=0.8,$BF152=0.8),19,(IF(AND($AY144=0.8,$BF152=1),24,(IF(AND($AY144=1,$BF152=0.2),5,(IF(AND($AY144=1,$BF152=0.4),10,(IF(AND($AY144=1,$BF152=0.6),15,(IF(AND($AY144=1,$BF152=0.8),20,(IF(AND($AY144=1,$BF152=1),25,"")))))))))))))))))))))))))))))))))))))))))))))))))))))</f>
        <v>R.RESIDUAL
12</v>
      </c>
      <c r="BE152" s="1503" t="s">
        <v>977</v>
      </c>
      <c r="BF152" s="379">
        <f>+(IF(AND($BB152&gt;0,$BB152&lt;=0.2),0.2,(IF(AND($BB152&gt;0.2,$BB152&lt;=0.4),0.4,(IF(AND($BB152&gt;0.4,$BB152&lt;=0.6),0.6,(IF(AND($BB152&gt;0.6,$BB152&lt;=0.8),0.8,(IF($BB152&gt;0.8,1,""))))))))))</f>
        <v>0.6</v>
      </c>
      <c r="BG152" s="275">
        <f>+VLOOKUP($BD152,[3]Listas!$G$114:$H$138,2,FALSE)</f>
        <v>12</v>
      </c>
      <c r="BH152" s="302">
        <v>1</v>
      </c>
      <c r="BI152" s="303" t="str">
        <f>IF(ISERROR(IF(V152="R.INHERENTE
5","R. INHERENTE",(IF(BD152="R.RESIDUAL
5","R. RESIDUAL"," ")))),"",(IF(V152="R.INHERENTE
5","R. INHERENTE",(IF(BD152="R.RESIDUAL
5","R. RESIDUAL"," ")))))</f>
        <v xml:space="preserve"> </v>
      </c>
      <c r="BJ152" s="304" t="str">
        <f>IF(ISERROR(IF(V152="R.INHERENTE
10","R. INHERENTE",(IF(BD152="R.RESIDUAL
10","R. RESIDUAL"," ")))),"",(IF(V152="R.INHERENTE
10","R. INHERENTE",(IF(BD152="R.RESIDUAL
10","R. RESIDUAL"," ")))))</f>
        <v xml:space="preserve"> </v>
      </c>
      <c r="BK152" s="305" t="str">
        <f>IF(ISERROR(IF(V152="R.INHERENTE
15","R. INHERENTE",(IF(BD152="R.RESIDUAL
15","R. RESIDUAL"," ")))),"",(IF(V152="R.INHERENTE
15","R. INHERENTE",(IF(BD152="R.RESIDUAL
15","R. RESIDUAL"," ")))))</f>
        <v xml:space="preserve"> </v>
      </c>
      <c r="BL152" s="305" t="str">
        <f>IF(ISERROR(IF(V152="R.INHERENTE
20","R. INHERENTE",(IF(BD152="R.RESIDUAL
20","R. RESIDUAL"," ")))),"",(IF(V152="R.INHERENTE
20","R. INHERENTE",(IF(BD152="R.RESIDUAL
20","R. RESIDUAL"," ")))))</f>
        <v xml:space="preserve"> </v>
      </c>
      <c r="BM152" s="306" t="str">
        <f>IF(ISERROR(IF(V152="R.INHERENTE
25","R. INHERENTE",(IF(BD152="R.RESIDUAL
25","R. RESIDUAL"," ")))),"",(IF(V152="R.INHERENTE
25","R. INHERENTE",(IF(BD152="R.RESIDUAL
25","R. RESIDUAL"," ")))))</f>
        <v xml:space="preserve"> </v>
      </c>
      <c r="BN152" s="392"/>
      <c r="BO152" s="1676" t="s">
        <v>1490</v>
      </c>
      <c r="BP152" s="1672" t="s">
        <v>1491</v>
      </c>
      <c r="BQ152" s="1582">
        <v>45017</v>
      </c>
      <c r="BR152" s="1582">
        <v>45170</v>
      </c>
      <c r="BS152" s="1562" t="s">
        <v>172</v>
      </c>
      <c r="BT152" s="1586" t="s">
        <v>981</v>
      </c>
      <c r="BU152" s="392"/>
      <c r="BV152" s="1673" t="s">
        <v>1492</v>
      </c>
      <c r="BW152" s="1562" t="s">
        <v>1493</v>
      </c>
      <c r="BX152" s="1639" t="s">
        <v>1494</v>
      </c>
      <c r="BY152" s="392"/>
      <c r="BZ152" s="1568" t="s">
        <v>984</v>
      </c>
      <c r="CA152" s="1571"/>
      <c r="CB152" s="1574"/>
      <c r="CC152" s="1577"/>
      <c r="CD152" s="1616" t="s">
        <v>936</v>
      </c>
      <c r="CE152" s="1616"/>
      <c r="CF152" s="1616"/>
      <c r="CG152" s="1616"/>
      <c r="CH152" s="1616" t="s">
        <v>936</v>
      </c>
      <c r="CI152" s="1616"/>
      <c r="CJ152" s="1616"/>
      <c r="CK152" s="1616"/>
      <c r="CL152" s="1616" t="s">
        <v>937</v>
      </c>
      <c r="CM152" s="1616"/>
      <c r="CN152" s="1616"/>
      <c r="CO152" s="1616"/>
      <c r="CP152" s="1616" t="s">
        <v>936</v>
      </c>
      <c r="CQ152" s="1616"/>
      <c r="CR152" s="1616"/>
      <c r="CS152" s="1616"/>
      <c r="CT152" s="1619" t="s">
        <v>985</v>
      </c>
      <c r="CU152" s="392"/>
      <c r="CV152" s="1568" t="s">
        <v>984</v>
      </c>
      <c r="CW152" s="1571"/>
      <c r="CX152" s="1574"/>
      <c r="CY152" s="1628"/>
      <c r="CZ152" s="1607" t="s">
        <v>937</v>
      </c>
      <c r="DA152" s="1608"/>
      <c r="DB152" s="1607"/>
      <c r="DC152" s="1608"/>
      <c r="DD152" s="1613" t="s">
        <v>936</v>
      </c>
      <c r="DE152" s="1613"/>
      <c r="DF152" s="1613"/>
      <c r="DG152" s="1613"/>
      <c r="DH152" s="1613" t="s">
        <v>936</v>
      </c>
      <c r="DI152" s="1613"/>
      <c r="DJ152" s="1613"/>
      <c r="DK152" s="1613"/>
      <c r="DL152" s="1613" t="s">
        <v>937</v>
      </c>
      <c r="DM152" s="1613"/>
      <c r="DN152" s="1613"/>
      <c r="DO152" s="1613"/>
      <c r="DP152" s="1613" t="s">
        <v>936</v>
      </c>
      <c r="DQ152" s="1613"/>
      <c r="DR152" s="1613"/>
      <c r="DS152" s="1613"/>
      <c r="DT152" s="1619" t="s">
        <v>986</v>
      </c>
      <c r="DU152" s="392"/>
      <c r="DV152" s="1625">
        <v>45397</v>
      </c>
      <c r="DW152" s="1622" t="s">
        <v>1622</v>
      </c>
      <c r="DX152" s="1622" t="s">
        <v>1623</v>
      </c>
      <c r="DY152" s="1622" t="s">
        <v>1624</v>
      </c>
    </row>
    <row r="153" spans="2:129" s="368" customFormat="1" ht="48" customHeight="1">
      <c r="B153" s="1680"/>
      <c r="C153" s="1480"/>
      <c r="D153" s="1483"/>
      <c r="E153" s="1486"/>
      <c r="F153" s="1483"/>
      <c r="G153" s="1548"/>
      <c r="H153" s="1551"/>
      <c r="I153" s="307" t="s">
        <v>1495</v>
      </c>
      <c r="J153" s="308" t="s">
        <v>988</v>
      </c>
      <c r="K153" s="309" t="s">
        <v>1496</v>
      </c>
      <c r="L153" s="310" t="s">
        <v>963</v>
      </c>
      <c r="M153" s="1329"/>
      <c r="N153" s="1554"/>
      <c r="O153" s="1557"/>
      <c r="P153" s="392"/>
      <c r="Q153" s="1560"/>
      <c r="R153" s="1531"/>
      <c r="S153" s="1534"/>
      <c r="T153" s="1537"/>
      <c r="U153" s="1540"/>
      <c r="V153" s="1542"/>
      <c r="W153" s="274"/>
      <c r="X153" s="295" t="s">
        <v>1497</v>
      </c>
      <c r="Y153" s="312" t="s">
        <v>969</v>
      </c>
      <c r="Z153" s="1545"/>
      <c r="AA153" s="1528">
        <v>25</v>
      </c>
      <c r="AB153" s="1529"/>
      <c r="AC153" s="1528"/>
      <c r="AD153" s="1529"/>
      <c r="AE153" s="1528"/>
      <c r="AF153" s="1529"/>
      <c r="AG153" s="1528"/>
      <c r="AH153" s="1529"/>
      <c r="AI153" s="1528">
        <v>15</v>
      </c>
      <c r="AJ153" s="1529"/>
      <c r="AK153" s="390">
        <f>AA153+AC153+AE153+AG153+AI153</f>
        <v>40</v>
      </c>
      <c r="AL153" s="391">
        <v>0.216</v>
      </c>
      <c r="AM153" s="1526"/>
      <c r="AN153" s="1601" t="s">
        <v>936</v>
      </c>
      <c r="AO153" s="1602"/>
      <c r="AP153" s="1599" t="s">
        <v>971</v>
      </c>
      <c r="AQ153" s="1600"/>
      <c r="AR153" s="1601" t="s">
        <v>936</v>
      </c>
      <c r="AS153" s="1602"/>
      <c r="AT153" s="256" t="s">
        <v>1498</v>
      </c>
      <c r="AU153" s="313" t="s">
        <v>172</v>
      </c>
      <c r="AV153" s="314" t="s">
        <v>1499</v>
      </c>
      <c r="AW153" s="315" t="s">
        <v>1488</v>
      </c>
      <c r="AX153" s="316" t="s">
        <v>1489</v>
      </c>
      <c r="AY153" s="379"/>
      <c r="AZ153" s="1594"/>
      <c r="BA153" s="1498"/>
      <c r="BB153" s="1597"/>
      <c r="BC153" s="1498"/>
      <c r="BD153" s="1501"/>
      <c r="BE153" s="1504"/>
      <c r="BF153" s="392"/>
      <c r="BG153" s="317"/>
      <c r="BH153" s="302">
        <v>0.8</v>
      </c>
      <c r="BI153" s="318" t="str">
        <f>IF(ISERROR(IF(V152="R.INHERENTE
4","R. INHERENTE",(IF(BD152="R.RESIDUAL
4","R. RESIDUAL"," ")))),"",(IF(V152="R.INHERENTE
4","R. INHERENTE",(IF(BD152="R.RESIDUAL
4","R. RESIDUAL"," ")))))</f>
        <v xml:space="preserve"> </v>
      </c>
      <c r="BJ153" s="319" t="str">
        <f>IF(ISERROR(IF(V152="R.INHERENTE
9","R. INHERENTE",(IF(BD152="R.RESIDUAL
9","R. RESIDUAL"," ")))),"",(IF(V152="R.INHERENTE
9","R. INHERENTE",(IF(BD152="R.RESIDUAL
9","R. RESIDUAL"," ")))))</f>
        <v xml:space="preserve"> </v>
      </c>
      <c r="BK153" s="320" t="str">
        <f>IF(ISERROR(IF(V152="R.INHERENTE
14","R. INHERENTE",(IF(BD152="R.RESIDUAL
14","R. RESIDUAL"," ")))),"",(IF(V152="R.INHERENTE
14","R. INHERENTE",(IF(BD152="R.RESIDUAL
14","R. RESIDUAL"," ")))))</f>
        <v xml:space="preserve"> </v>
      </c>
      <c r="BL153" s="321" t="str">
        <f>IF(ISERROR(IF(V152="R.INHERENTE
19","R. INHERENTE",(IF(BD152="R.RESIDUAL
19","R. RESIDUAL"," ")))),"",(IF(V152="R.INHERENTE
19","R. INHERENTE",(IF(BD152="R.RESIDUAL
19","R. RESIDUAL"," ")))))</f>
        <v xml:space="preserve"> </v>
      </c>
      <c r="BM153" s="322" t="str">
        <f>IF(ISERROR(IF(V152="R.INHERENTE
24","R. INHERENTE",(IF(BD152="R.RESIDUAL
24","R. RESIDUAL"," ")))),"",(IF(V152="R.INHERENTE
24","R. INHERENTE",(IF(BD152="R.RESIDUAL
24","R. RESIDUAL"," ")))))</f>
        <v xml:space="preserve"> </v>
      </c>
      <c r="BN153" s="392"/>
      <c r="BO153" s="1677"/>
      <c r="BP153" s="1670"/>
      <c r="BQ153" s="1583"/>
      <c r="BR153" s="1583"/>
      <c r="BS153" s="1583"/>
      <c r="BT153" s="1587"/>
      <c r="BU153" s="392"/>
      <c r="BV153" s="1674"/>
      <c r="BW153" s="1583"/>
      <c r="BX153" s="1640"/>
      <c r="BY153" s="392"/>
      <c r="BZ153" s="1569"/>
      <c r="CA153" s="1572"/>
      <c r="CB153" s="1575"/>
      <c r="CC153" s="1578"/>
      <c r="CD153" s="1617"/>
      <c r="CE153" s="1617"/>
      <c r="CF153" s="1617"/>
      <c r="CG153" s="1617"/>
      <c r="CH153" s="1617"/>
      <c r="CI153" s="1617"/>
      <c r="CJ153" s="1617"/>
      <c r="CK153" s="1617"/>
      <c r="CL153" s="1617"/>
      <c r="CM153" s="1617"/>
      <c r="CN153" s="1617"/>
      <c r="CO153" s="1617"/>
      <c r="CP153" s="1617"/>
      <c r="CQ153" s="1617"/>
      <c r="CR153" s="1617"/>
      <c r="CS153" s="1617"/>
      <c r="CT153" s="1620"/>
      <c r="CU153" s="392"/>
      <c r="CV153" s="1569"/>
      <c r="CW153" s="1572"/>
      <c r="CX153" s="1575"/>
      <c r="CY153" s="1629"/>
      <c r="CZ153" s="1609"/>
      <c r="DA153" s="1610"/>
      <c r="DB153" s="1609"/>
      <c r="DC153" s="1610"/>
      <c r="DD153" s="1614"/>
      <c r="DE153" s="1614"/>
      <c r="DF153" s="1614"/>
      <c r="DG153" s="1614"/>
      <c r="DH153" s="1614"/>
      <c r="DI153" s="1614"/>
      <c r="DJ153" s="1614"/>
      <c r="DK153" s="1614"/>
      <c r="DL153" s="1614"/>
      <c r="DM153" s="1614"/>
      <c r="DN153" s="1614"/>
      <c r="DO153" s="1614"/>
      <c r="DP153" s="1614"/>
      <c r="DQ153" s="1614"/>
      <c r="DR153" s="1614"/>
      <c r="DS153" s="1614"/>
      <c r="DT153" s="1620"/>
      <c r="DU153" s="392"/>
      <c r="DV153" s="1626"/>
      <c r="DW153" s="1623"/>
      <c r="DX153" s="1623"/>
      <c r="DY153" s="1623"/>
    </row>
    <row r="154" spans="2:129" s="368" customFormat="1" ht="48" customHeight="1">
      <c r="B154" s="1680"/>
      <c r="C154" s="1480"/>
      <c r="D154" s="1483"/>
      <c r="E154" s="1486"/>
      <c r="F154" s="1483"/>
      <c r="G154" s="1548"/>
      <c r="H154" s="1551"/>
      <c r="I154" s="323"/>
      <c r="J154" s="308" t="s">
        <v>994</v>
      </c>
      <c r="K154" s="309" t="s">
        <v>1500</v>
      </c>
      <c r="L154" s="310" t="s">
        <v>1005</v>
      </c>
      <c r="M154" s="1329"/>
      <c r="N154" s="1554"/>
      <c r="O154" s="1557"/>
      <c r="P154" s="392"/>
      <c r="Q154" s="1560"/>
      <c r="R154" s="1531"/>
      <c r="S154" s="1534"/>
      <c r="T154" s="1537"/>
      <c r="U154" s="1540"/>
      <c r="V154" s="1542"/>
      <c r="W154" s="274"/>
      <c r="X154" s="358"/>
      <c r="Y154" s="312"/>
      <c r="Z154" s="1545"/>
      <c r="AA154" s="1528"/>
      <c r="AB154" s="1529"/>
      <c r="AC154" s="1528"/>
      <c r="AD154" s="1529"/>
      <c r="AE154" s="1528"/>
      <c r="AF154" s="1529"/>
      <c r="AG154" s="1528"/>
      <c r="AH154" s="1529"/>
      <c r="AI154" s="1528"/>
      <c r="AJ154" s="1529"/>
      <c r="AK154" s="390">
        <f>AA154+AC154+AE154+AG154+AI154</f>
        <v>0</v>
      </c>
      <c r="AL154" s="391"/>
      <c r="AM154" s="1526"/>
      <c r="AN154" s="1601"/>
      <c r="AO154" s="1602"/>
      <c r="AP154" s="1599"/>
      <c r="AQ154" s="1600"/>
      <c r="AR154" s="1601"/>
      <c r="AS154" s="1602"/>
      <c r="AT154" s="256"/>
      <c r="AU154" s="313"/>
      <c r="AV154" s="314"/>
      <c r="AW154" s="315"/>
      <c r="AX154" s="316"/>
      <c r="AY154" s="379"/>
      <c r="AZ154" s="1594"/>
      <c r="BA154" s="1498"/>
      <c r="BB154" s="1597"/>
      <c r="BC154" s="1498"/>
      <c r="BD154" s="1501"/>
      <c r="BE154" s="1504"/>
      <c r="BF154" s="392"/>
      <c r="BG154" s="317"/>
      <c r="BH154" s="302">
        <v>0.60000000000000009</v>
      </c>
      <c r="BI154" s="318" t="str">
        <f>IF(ISERROR(IF(V152="R.INHERENTE
3","R. INHERENTE",(IF(BD152="R.RESIDUAL
3","R. RESIDUAL"," ")))),"",(IF(V152="R.INHERENTE
3","R. INHERENTE",(IF(BD152="R.RESIDUAL
3","R. RESIDUAL"," ")))))</f>
        <v xml:space="preserve"> </v>
      </c>
      <c r="BJ154" s="319" t="str">
        <f>IF(ISERROR(IF(V152="R.INHERENTE
8","R. INHERENTE",(IF(BD152="R.RESIDUAL
8","R. RESIDUAL"," ")))),"",(IF(V152="R.INHERENTE
8","R. INHERENTE",(IF(BD152="R.RESIDUAL
8","R. RESIDUAL"," ")))))</f>
        <v xml:space="preserve"> </v>
      </c>
      <c r="BK154" s="320" t="str">
        <f>IF(ISERROR(IF(V152="R.INHERENTE
13","R. INHERENTE",(IF(BD152="R.RESIDUAL
13","R. RESIDUAL"," ")))),"",(IF(V152="R.INHERENTE
13","R. INHERENTE",(IF(BD152="R.RESIDUAL
13","R. RESIDUAL"," ")))))</f>
        <v>R. INHERENTE</v>
      </c>
      <c r="BL154" s="321" t="str">
        <f>IF(ISERROR(IF(V152="R.INHERENTE
18","R. INHERENTE",(IF(BD152="R.RESIDUAL
18","R. RESIDUAL"," ")))),"",(IF(V152="R.INHERENTE
18","R. INHERENTE",(IF(BD152="R.RESIDUAL
18","R. RESIDUAL"," ")))))</f>
        <v xml:space="preserve"> </v>
      </c>
      <c r="BM154" s="322" t="str">
        <f>IF(ISERROR(IF(V152="R.INHERENTE
23","R. INHERENTE",(IF(BD152="R.RESIDUAL
23","R. RESIDUAL"," ")))),"",(IF(V152="R.INHERENTE
23","R. INHERENTE",(IF(BD152="R.RESIDUAL
23","R. RESIDUAL"," ")))))</f>
        <v xml:space="preserve"> </v>
      </c>
      <c r="BN154" s="392"/>
      <c r="BO154" s="1677"/>
      <c r="BP154" s="1670"/>
      <c r="BQ154" s="1583"/>
      <c r="BR154" s="1583"/>
      <c r="BS154" s="1583"/>
      <c r="BT154" s="1587"/>
      <c r="BU154" s="392"/>
      <c r="BV154" s="1674"/>
      <c r="BW154" s="1583"/>
      <c r="BX154" s="1640"/>
      <c r="BY154" s="392"/>
      <c r="BZ154" s="1569"/>
      <c r="CA154" s="1572"/>
      <c r="CB154" s="1575"/>
      <c r="CC154" s="1578"/>
      <c r="CD154" s="1617"/>
      <c r="CE154" s="1617"/>
      <c r="CF154" s="1617"/>
      <c r="CG154" s="1617"/>
      <c r="CH154" s="1617"/>
      <c r="CI154" s="1617"/>
      <c r="CJ154" s="1617"/>
      <c r="CK154" s="1617"/>
      <c r="CL154" s="1617"/>
      <c r="CM154" s="1617"/>
      <c r="CN154" s="1617"/>
      <c r="CO154" s="1617"/>
      <c r="CP154" s="1617"/>
      <c r="CQ154" s="1617"/>
      <c r="CR154" s="1617"/>
      <c r="CS154" s="1617"/>
      <c r="CT154" s="1620"/>
      <c r="CU154" s="392"/>
      <c r="CV154" s="1569"/>
      <c r="CW154" s="1572"/>
      <c r="CX154" s="1575"/>
      <c r="CY154" s="1629"/>
      <c r="CZ154" s="1609"/>
      <c r="DA154" s="1610"/>
      <c r="DB154" s="1609"/>
      <c r="DC154" s="1610"/>
      <c r="DD154" s="1614"/>
      <c r="DE154" s="1614"/>
      <c r="DF154" s="1614"/>
      <c r="DG154" s="1614"/>
      <c r="DH154" s="1614"/>
      <c r="DI154" s="1614"/>
      <c r="DJ154" s="1614"/>
      <c r="DK154" s="1614"/>
      <c r="DL154" s="1614"/>
      <c r="DM154" s="1614"/>
      <c r="DN154" s="1614"/>
      <c r="DO154" s="1614"/>
      <c r="DP154" s="1614"/>
      <c r="DQ154" s="1614"/>
      <c r="DR154" s="1614"/>
      <c r="DS154" s="1614"/>
      <c r="DT154" s="1620"/>
      <c r="DU154" s="392"/>
      <c r="DV154" s="1626"/>
      <c r="DW154" s="1623"/>
      <c r="DX154" s="1623"/>
      <c r="DY154" s="1623"/>
    </row>
    <row r="155" spans="2:129" s="368" customFormat="1" ht="48" customHeight="1">
      <c r="B155" s="1680"/>
      <c r="C155" s="1480"/>
      <c r="D155" s="1483"/>
      <c r="E155" s="1486"/>
      <c r="F155" s="1483"/>
      <c r="G155" s="1548"/>
      <c r="H155" s="1551"/>
      <c r="I155" s="323"/>
      <c r="J155" s="308" t="s">
        <v>1000</v>
      </c>
      <c r="K155" s="309" t="s">
        <v>1501</v>
      </c>
      <c r="L155" s="310" t="s">
        <v>1005</v>
      </c>
      <c r="M155" s="1329"/>
      <c r="N155" s="1554"/>
      <c r="O155" s="1557"/>
      <c r="P155" s="392"/>
      <c r="Q155" s="1560"/>
      <c r="R155" s="1531"/>
      <c r="S155" s="1534"/>
      <c r="T155" s="1537"/>
      <c r="U155" s="1540"/>
      <c r="V155" s="1542"/>
      <c r="W155" s="274"/>
      <c r="X155" s="324"/>
      <c r="Y155" s="312"/>
      <c r="Z155" s="1545"/>
      <c r="AA155" s="1528"/>
      <c r="AB155" s="1529"/>
      <c r="AC155" s="1528"/>
      <c r="AD155" s="1529"/>
      <c r="AE155" s="1528"/>
      <c r="AF155" s="1529"/>
      <c r="AG155" s="1528"/>
      <c r="AH155" s="1529"/>
      <c r="AI155" s="1528"/>
      <c r="AJ155" s="1529"/>
      <c r="AK155" s="390">
        <f>AA155+AC155+AE155+AG155+AI155</f>
        <v>0</v>
      </c>
      <c r="AL155" s="391"/>
      <c r="AM155" s="1526"/>
      <c r="AN155" s="1601"/>
      <c r="AO155" s="1602"/>
      <c r="AP155" s="1599"/>
      <c r="AQ155" s="1600"/>
      <c r="AR155" s="1601"/>
      <c r="AS155" s="1602"/>
      <c r="AT155" s="256"/>
      <c r="AU155" s="313"/>
      <c r="AV155" s="314"/>
      <c r="AW155" s="315"/>
      <c r="AX155" s="316"/>
      <c r="AY155" s="379"/>
      <c r="AZ155" s="1594"/>
      <c r="BA155" s="1498"/>
      <c r="BB155" s="1597"/>
      <c r="BC155" s="1498"/>
      <c r="BD155" s="1501"/>
      <c r="BE155" s="1504"/>
      <c r="BF155" s="392"/>
      <c r="BG155" s="317"/>
      <c r="BH155" s="302">
        <v>0.4</v>
      </c>
      <c r="BI155" s="318" t="str">
        <f>IF(ISERROR(IF(V152="R.INHERENTE
2","R. INHERENTE",(IF(BD152="R.RESIDUAL
2","R. RESIDUAL"," ")))),"",(IF(V152="R.INHERENTE
2","R. INHERENTE",(IF(BD152="R.RESIDUAL
2","R. RESIDUAL"," ")))))</f>
        <v xml:space="preserve"> </v>
      </c>
      <c r="BJ155" s="319" t="str">
        <f>IF(ISERROR(IF(V152="R.INHERENTE
7","R. INHERENTE",(IF(BD152="R.RESIDUAL
7","R. RESIDUAL"," ")))),"",(IF(V152="R.INHERENTE
7","R. INHERENTE",(IF(BD152="R.RESIDUAL
7","R. RESIDUAL"," ")))))</f>
        <v xml:space="preserve"> </v>
      </c>
      <c r="BK155" s="330" t="str">
        <f>IF(ISERROR(IF(V152="R.INHERENTE
12","R. INHERENTE",(IF(BD152="R.RESIDUAL
12","R. RESIDUAL"," ")))),"",(IF(V152="R.INHERENTE
12","R. INHERENTE",(IF(BD152="R.RESIDUAL
12","R. RESIDUAL"," ")))))</f>
        <v>R. RESIDUAL</v>
      </c>
      <c r="BL155" s="320" t="str">
        <f>IF(ISERROR(IF(V152="R.INHERENTE
17","R. INHERENTE",(IF(BD152="R.RESIDUAL
17","R. RESIDUAL"," ")))),"",(IF(V152="R.INHERENTE
17","R. INHERENTE",(IF(BD152="R.RESIDUAL
17","R. RESIDUAL"," ")))))</f>
        <v xml:space="preserve"> </v>
      </c>
      <c r="BM155" s="322" t="str">
        <f>IF(ISERROR(IF(V152="R.INHERENTE
22","R. INHERENTE",(IF(BD152="R.RESIDUAL
22","R. RESIDUAL"," ")))),"",(IF(V152="R.INHERENTE
22","R. INHERENTE",(IF(BD152="R.RESIDUAL
22","R. RESIDUAL"," ")))))</f>
        <v xml:space="preserve"> </v>
      </c>
      <c r="BN155" s="392"/>
      <c r="BO155" s="1677"/>
      <c r="BP155" s="1670"/>
      <c r="BQ155" s="1583"/>
      <c r="BR155" s="1583"/>
      <c r="BS155" s="1583"/>
      <c r="BT155" s="1587"/>
      <c r="BU155" s="392"/>
      <c r="BV155" s="1674"/>
      <c r="BW155" s="1583"/>
      <c r="BX155" s="1640"/>
      <c r="BY155" s="392"/>
      <c r="BZ155" s="1569"/>
      <c r="CA155" s="1572"/>
      <c r="CB155" s="1575"/>
      <c r="CC155" s="1578"/>
      <c r="CD155" s="1617"/>
      <c r="CE155" s="1617"/>
      <c r="CF155" s="1617"/>
      <c r="CG155" s="1617"/>
      <c r="CH155" s="1617"/>
      <c r="CI155" s="1617"/>
      <c r="CJ155" s="1617"/>
      <c r="CK155" s="1617"/>
      <c r="CL155" s="1617"/>
      <c r="CM155" s="1617"/>
      <c r="CN155" s="1617"/>
      <c r="CO155" s="1617"/>
      <c r="CP155" s="1617"/>
      <c r="CQ155" s="1617"/>
      <c r="CR155" s="1617"/>
      <c r="CS155" s="1617"/>
      <c r="CT155" s="1620"/>
      <c r="CU155" s="392"/>
      <c r="CV155" s="1569"/>
      <c r="CW155" s="1572"/>
      <c r="CX155" s="1575"/>
      <c r="CY155" s="1629"/>
      <c r="CZ155" s="1609"/>
      <c r="DA155" s="1610"/>
      <c r="DB155" s="1609"/>
      <c r="DC155" s="1610"/>
      <c r="DD155" s="1614"/>
      <c r="DE155" s="1614"/>
      <c r="DF155" s="1614"/>
      <c r="DG155" s="1614"/>
      <c r="DH155" s="1614"/>
      <c r="DI155" s="1614"/>
      <c r="DJ155" s="1614"/>
      <c r="DK155" s="1614"/>
      <c r="DL155" s="1614"/>
      <c r="DM155" s="1614"/>
      <c r="DN155" s="1614"/>
      <c r="DO155" s="1614"/>
      <c r="DP155" s="1614"/>
      <c r="DQ155" s="1614"/>
      <c r="DR155" s="1614"/>
      <c r="DS155" s="1614"/>
      <c r="DT155" s="1620"/>
      <c r="DU155" s="392"/>
      <c r="DV155" s="1626"/>
      <c r="DW155" s="1623"/>
      <c r="DX155" s="1623"/>
      <c r="DY155" s="1623"/>
    </row>
    <row r="156" spans="2:129" s="368" customFormat="1" ht="48" customHeight="1" thickBot="1">
      <c r="B156" s="1681"/>
      <c r="C156" s="1481"/>
      <c r="D156" s="1484"/>
      <c r="E156" s="1487"/>
      <c r="F156" s="1484"/>
      <c r="G156" s="1549"/>
      <c r="H156" s="1552"/>
      <c r="I156" s="331"/>
      <c r="J156" s="332" t="s">
        <v>1001</v>
      </c>
      <c r="K156" s="333" t="s">
        <v>1502</v>
      </c>
      <c r="L156" s="334" t="s">
        <v>963</v>
      </c>
      <c r="M156" s="1330"/>
      <c r="N156" s="1555"/>
      <c r="O156" s="1558"/>
      <c r="P156" s="392"/>
      <c r="Q156" s="1561"/>
      <c r="R156" s="1532"/>
      <c r="S156" s="1535"/>
      <c r="T156" s="1538"/>
      <c r="U156" s="1356"/>
      <c r="V156" s="1543"/>
      <c r="W156" s="274"/>
      <c r="X156" s="335"/>
      <c r="Y156" s="336"/>
      <c r="Z156" s="1546"/>
      <c r="AA156" s="1631"/>
      <c r="AB156" s="1632"/>
      <c r="AC156" s="1631"/>
      <c r="AD156" s="1632"/>
      <c r="AE156" s="1631"/>
      <c r="AF156" s="1632"/>
      <c r="AG156" s="1631"/>
      <c r="AH156" s="1632"/>
      <c r="AI156" s="1631"/>
      <c r="AJ156" s="1632"/>
      <c r="AK156" s="393">
        <f>AA156+AC156+AE156+AG156+AI156</f>
        <v>0</v>
      </c>
      <c r="AL156" s="394"/>
      <c r="AM156" s="1527"/>
      <c r="AN156" s="1605"/>
      <c r="AO156" s="1606"/>
      <c r="AP156" s="1603"/>
      <c r="AQ156" s="1604"/>
      <c r="AR156" s="1605"/>
      <c r="AS156" s="1606"/>
      <c r="AT156" s="337"/>
      <c r="AU156" s="338"/>
      <c r="AV156" s="339"/>
      <c r="AW156" s="340"/>
      <c r="AX156" s="341"/>
      <c r="AY156" s="379" t="e">
        <f>+(IF(AND(#REF!&gt;0,#REF!&lt;=0.2),0.2,(IF(AND(#REF!&gt;0.2,#REF!&lt;=0.4),0.4,(IF(AND(#REF!&gt;0.4,#REF!&lt;=0.6),0.6,(IF(AND(#REF!&gt;0.6,#REF!&lt;=0.8),0.8,(IF(#REF!&gt;0.8,1,""))))))))))</f>
        <v>#REF!</v>
      </c>
      <c r="AZ156" s="1595"/>
      <c r="BA156" s="1499"/>
      <c r="BB156" s="1598"/>
      <c r="BC156" s="1499"/>
      <c r="BD156" s="1502"/>
      <c r="BE156" s="1505"/>
      <c r="BF156" s="392"/>
      <c r="BG156" s="317"/>
      <c r="BH156" s="342">
        <v>0.2</v>
      </c>
      <c r="BI156" s="343" t="str">
        <f>IF(ISERROR(IF(V152="R.INHERENTE
1","R. INHERENTE",(IF(BD152="R.RESIDUAL
1","R. RESIDUAL"," ")))),"",(IF(V152="R.INHERENTE
1","R. INHERENTE",(IF(BD152="R.RESIDUAL
1","R. RESIDUAL"," ")))))</f>
        <v xml:space="preserve"> </v>
      </c>
      <c r="BJ156" s="344" t="str">
        <f>IF(ISERROR(IF(V152="R.INHERENTE
6","R. INHERENTE",(IF(BD152="R.RESIDUAL
6","R. RESIDUAL"," ")))),"",(IF(V152="R.INHERENTE
6","R. INHERENTE",(IF(BD152="R.RESIDUAL
6","R. RESIDUAL"," ")))))</f>
        <v xml:space="preserve"> </v>
      </c>
      <c r="BK156" s="345" t="str">
        <f>IF(ISERROR(IF(V152="R.INHERENTE
11","R. INHERENTE",(IF(BD152="R.RESIDUAL
11","R. RESIDUAL"," ")))),"",(IF(V152="R.INHERENTE
11","R. INHERENTE",(IF(BD152="R.RESIDUAL
11","R. RESIDUAL"," ")))))</f>
        <v xml:space="preserve"> </v>
      </c>
      <c r="BL156" s="346" t="str">
        <f>IF(ISERROR(IF(V152="R.INHERENTE
16","R. INHERENTE",(IF(BD152="R.RESIDUAL
16","R. RESIDUAL"," ")))),"",(IF(V152="R.INHERENTE
16","R. INHERENTE",(IF(BD152="R.RESIDUAL
16","R. RESIDUAL"," ")))))</f>
        <v xml:space="preserve"> </v>
      </c>
      <c r="BM156" s="347" t="str">
        <f>IF(ISERROR(IF(V152="R.INHERENTE
21","R. INHERENTE",(IF(BD152="R.RESIDUAL
21","R. RESIDUAL"," ")))),"",(IF(V152="R.INHERENTE
21","R. INHERENTE",(IF(BD152="R.RESIDUAL
21","R. RESIDUAL"," ")))))</f>
        <v xml:space="preserve"> </v>
      </c>
      <c r="BN156" s="392"/>
      <c r="BO156" s="1678"/>
      <c r="BP156" s="1671"/>
      <c r="BQ156" s="1584"/>
      <c r="BR156" s="1584"/>
      <c r="BS156" s="1584"/>
      <c r="BT156" s="1588"/>
      <c r="BU156" s="392"/>
      <c r="BV156" s="1675"/>
      <c r="BW156" s="1584"/>
      <c r="BX156" s="1641"/>
      <c r="BY156" s="392"/>
      <c r="BZ156" s="1570"/>
      <c r="CA156" s="1573"/>
      <c r="CB156" s="1576"/>
      <c r="CC156" s="1579"/>
      <c r="CD156" s="1618"/>
      <c r="CE156" s="1618"/>
      <c r="CF156" s="1618"/>
      <c r="CG156" s="1618"/>
      <c r="CH156" s="1618"/>
      <c r="CI156" s="1618"/>
      <c r="CJ156" s="1618"/>
      <c r="CK156" s="1618"/>
      <c r="CL156" s="1618"/>
      <c r="CM156" s="1618"/>
      <c r="CN156" s="1618"/>
      <c r="CO156" s="1618"/>
      <c r="CP156" s="1618"/>
      <c r="CQ156" s="1618"/>
      <c r="CR156" s="1618"/>
      <c r="CS156" s="1618"/>
      <c r="CT156" s="1621"/>
      <c r="CU156" s="392"/>
      <c r="CV156" s="1570"/>
      <c r="CW156" s="1573"/>
      <c r="CX156" s="1576"/>
      <c r="CY156" s="1630"/>
      <c r="CZ156" s="1611"/>
      <c r="DA156" s="1612"/>
      <c r="DB156" s="1611"/>
      <c r="DC156" s="1612"/>
      <c r="DD156" s="1615"/>
      <c r="DE156" s="1615"/>
      <c r="DF156" s="1615"/>
      <c r="DG156" s="1615"/>
      <c r="DH156" s="1615"/>
      <c r="DI156" s="1615"/>
      <c r="DJ156" s="1615"/>
      <c r="DK156" s="1615"/>
      <c r="DL156" s="1615"/>
      <c r="DM156" s="1615"/>
      <c r="DN156" s="1615"/>
      <c r="DO156" s="1615"/>
      <c r="DP156" s="1615"/>
      <c r="DQ156" s="1615"/>
      <c r="DR156" s="1615"/>
      <c r="DS156" s="1615"/>
      <c r="DT156" s="1621"/>
      <c r="DU156" s="392"/>
      <c r="DV156" s="1627"/>
      <c r="DW156" s="1624"/>
      <c r="DX156" s="1624"/>
      <c r="DY156" s="1624"/>
    </row>
    <row r="157" spans="2:129" ht="12.75" customHeight="1" thickBot="1">
      <c r="W157" s="274"/>
      <c r="AY157" s="379"/>
      <c r="BI157" s="396">
        <v>0.2</v>
      </c>
      <c r="BJ157" s="397">
        <v>0.4</v>
      </c>
      <c r="BK157" s="397">
        <v>0.60000000000000009</v>
      </c>
      <c r="BL157" s="397">
        <v>0.8</v>
      </c>
      <c r="BM157" s="397">
        <v>1</v>
      </c>
    </row>
    <row r="158" spans="2:129" s="368" customFormat="1" ht="48" customHeight="1">
      <c r="B158" s="1679" t="s">
        <v>1479</v>
      </c>
      <c r="C158" s="1479">
        <v>24</v>
      </c>
      <c r="D158" s="1482" t="s">
        <v>1503</v>
      </c>
      <c r="E158" s="1485" t="s">
        <v>1504</v>
      </c>
      <c r="F158" s="1482" t="s">
        <v>1176</v>
      </c>
      <c r="G158" s="1547" t="s">
        <v>958</v>
      </c>
      <c r="H158" s="1550" t="s">
        <v>1505</v>
      </c>
      <c r="I158" s="291" t="s">
        <v>1506</v>
      </c>
      <c r="J158" s="292" t="s">
        <v>961</v>
      </c>
      <c r="K158" s="293" t="s">
        <v>1507</v>
      </c>
      <c r="L158" s="294" t="s">
        <v>996</v>
      </c>
      <c r="M158" s="1328" t="str">
        <f>IF(G158="","",(CONCATENATE("Posibilidad de afectación ",G158," ",H158," ",I158," ",I159," ",I160," ",I161," ",I162)))</f>
        <v xml:space="preserve">Posibilidad de afectación económica y reputacional por recibir o solicitar dadivas o beneficio a nombre propio o para terceros con el fin de omitir, modificar o consignar información sesgada en los informes generados por control interno, debido a falta de ética por parte de los involucrados en el procedimiento y conflicto de intereses.    </v>
      </c>
      <c r="N158" s="1553" t="s">
        <v>1006</v>
      </c>
      <c r="O158" s="1556" t="s">
        <v>1007</v>
      </c>
      <c r="P158" s="392"/>
      <c r="Q158" s="1559" t="s">
        <v>1090</v>
      </c>
      <c r="R158" s="1530">
        <f>IF(ISERROR(VLOOKUP($Q158,[3]Listas!$F$21:$G$25,2,FALSE)),"",(VLOOKUP($Q158,[3]Listas!$F$21:$G$25,2,FALSE)))</f>
        <v>0.6</v>
      </c>
      <c r="S158" s="1533" t="str">
        <f>IF(ISERROR(VLOOKUP($R158,[3]Listas!$F$4:$G$8,2,FALSE)),"",(VLOOKUP($R158,[3]Listas!$F$4:$G$8,2,FALSE)))</f>
        <v>MEDIA
El evento podrá ocurrir en algún momento.</v>
      </c>
      <c r="T158" s="1536" t="s">
        <v>1336</v>
      </c>
      <c r="U158" s="1539">
        <f>IF(ISERROR(VLOOKUP($T158,[3]Listas!$F$30:$G$37,2,FALSE)),"",(VLOOKUP($T158,[3]Listas!$F$30:$G$37,2,FALSE)))</f>
        <v>0.8</v>
      </c>
      <c r="V158" s="1541" t="str">
        <f>IF(R158="","",(CONCATENATE("R.INHERENTE
",(IF(AND($R158=0.2,$U158=0.2),1,(IF(AND($R158=0.2,$U158=0.4),6,(IF(AND($R158=0.2,$U158=0.6),11,(IF(AND($R158=0.2,$U158=0.8),16,(IF(AND($R158=0.2,$U158=1),21,(IF(AND($R158=0.4,$U158=0.2),2,(IF(AND($R158=0.4,$U158=0.4),7,(IF(AND($R158=0.4,$U158=0.6),12,(IF(AND($R158=0.4,$U158=0.8),17,(IF(AND($R158=0.4,$U158=1),22,(IF(AND($R158=0.6,$U158=0.2),3,(IF(AND($R158=0.6,$U158=0.4),8,(IF(AND($R158=0.6,$U158=0.6),13,(IF(AND($R158=0.6,$U158=0.8),18,(IF(AND($R158=0.6,$U158=1),23,(IF(AND($R158=0.8,$U158=0.2),4,(IF(AND($R158=0.8,$U158=0.4),9,(IF(AND($R158=0.8,$U158=0.6),14,(IF(AND($R158=0.8,$U158=0.8),19,(IF(AND($R158=0.8,$U158=1),24,(IF(AND($R158=1,$U158=0.2),5,(IF(AND($R158=1,$U158=0.4),10,(IF(AND($R158=1,$U158=0.6),15,(IF(AND($R158=1,$U158=0.8),20,(IF(AND($R158=1,$U158=1),25,"")))))))))))))))))))))))))))))))))))))))))))))))))))))</f>
        <v>R.INHERENTE
18</v>
      </c>
      <c r="W158" s="274"/>
      <c r="X158" s="295" t="s">
        <v>1508</v>
      </c>
      <c r="Y158" s="296" t="s">
        <v>969</v>
      </c>
      <c r="Z158" s="1544" t="s">
        <v>970</v>
      </c>
      <c r="AA158" s="1523">
        <v>25</v>
      </c>
      <c r="AB158" s="1524"/>
      <c r="AC158" s="1523"/>
      <c r="AD158" s="1524"/>
      <c r="AE158" s="1523"/>
      <c r="AF158" s="1524"/>
      <c r="AG158" s="1523"/>
      <c r="AH158" s="1524"/>
      <c r="AI158" s="1523">
        <v>15</v>
      </c>
      <c r="AJ158" s="1524"/>
      <c r="AK158" s="388">
        <f>AA158+AC158+AE158+AG158+AI158</f>
        <v>40</v>
      </c>
      <c r="AL158" s="389">
        <v>0.36</v>
      </c>
      <c r="AM158" s="1525">
        <f>U158</f>
        <v>0.8</v>
      </c>
      <c r="AN158" s="1589" t="s">
        <v>936</v>
      </c>
      <c r="AO158" s="1590"/>
      <c r="AP158" s="1591" t="s">
        <v>971</v>
      </c>
      <c r="AQ158" s="1592"/>
      <c r="AR158" s="1589" t="s">
        <v>936</v>
      </c>
      <c r="AS158" s="1590"/>
      <c r="AT158" s="297" t="s">
        <v>1509</v>
      </c>
      <c r="AU158" s="298" t="s">
        <v>980</v>
      </c>
      <c r="AV158" s="299" t="s">
        <v>1510</v>
      </c>
      <c r="AW158" s="300" t="s">
        <v>1511</v>
      </c>
      <c r="AX158" s="301" t="s">
        <v>1512</v>
      </c>
      <c r="AY158" s="379"/>
      <c r="AZ158" s="1593">
        <f>+MIN(AL158:AL162)</f>
        <v>0.36</v>
      </c>
      <c r="BA158" s="1497" t="str">
        <f>+(IF($AY150=0.2,"MUY BAJA",(IF($AY150=0.4,"BAJA",(IF($AY150=0.6,"MEDIA",(IF($AY150=0.8,"ALTA",(IF($AY150=1,"MUY ALTA",""))))))))))</f>
        <v>BAJA</v>
      </c>
      <c r="BB158" s="1596">
        <f>+MIN(AM158:AM162)</f>
        <v>0.8</v>
      </c>
      <c r="BC158" s="1497" t="str">
        <f>+(IF($BF158=0.2,"MUY BAJA",(IF($BF158=0.4,"BAJA",(IF($BF158=0.6,"MEDIA",(IF($BF158=0.8,"ALTA",(IF($BF158=1,"MUY ALTA",""))))))))))</f>
        <v>ALTA</v>
      </c>
      <c r="BD158" s="1500" t="str">
        <f>IF($AY150="","",(CONCATENATE("R.RESIDUAL
",(IF(AND($AY150=0.2,$BF158=0.2),1,(IF(AND($AY150=0.2,$BF158=0.4),6,(IF(AND($AY150=0.2,$BF158=0.6),11,(IF(AND($AY150=0.2,$BF158=0.8),16,(IF(AND($AY150=0.2,$BF158=1),21,(IF(AND($AY150=0.4,$BF158=0.2),2,(IF(AND($AY150=0.4,$BF158=0.4),7,(IF(AND($AY150=0.4,$BF158=0.6),12,(IF(AND($AY150=0.4,$BF158=0.8),17,(IF(AND($AY150=0.4,$BF158=1),22,(IF(AND($AY150=0.6,$BF158=0.2),3,(IF(AND($AY150=0.6,$BF158=0.4),8,(IF(AND($AY150=0.6,$BF158=0.6),13,(IF(AND($AY150=0.6,$BF158=0.8),18,(IF(AND($AY150=0.6,$BF158=1),23,(IF(AND($AY150=0.8,$BF158=0.2),4,(IF(AND($AY150=0.8,$BF158=0.4),9,(IF(AND($AY150=0.8,$BF158=0.6),14,(IF(AND($AY150=0.8,$BF158=0.8),19,(IF(AND($AY150=0.8,$BF158=1),24,(IF(AND($AY150=1,$BF158=0.2),5,(IF(AND($AY150=1,$BF158=0.4),10,(IF(AND($AY150=1,$BF158=0.6),15,(IF(AND($AY150=1,$BF158=0.8),20,(IF(AND($AY150=1,$BF158=1),25,"")))))))))))))))))))))))))))))))))))))))))))))))))))))</f>
        <v>R.RESIDUAL
17</v>
      </c>
      <c r="BE158" s="1503" t="s">
        <v>977</v>
      </c>
      <c r="BF158" s="379">
        <f>+(IF(AND($BB158&gt;0,$BB158&lt;=0.2),0.2,(IF(AND($BB158&gt;0.2,$BB158&lt;=0.4),0.4,(IF(AND($BB158&gt;0.4,$BB158&lt;=0.6),0.6,(IF(AND($BB158&gt;0.6,$BB158&lt;=0.8),0.8,(IF($BB158&gt;0.8,1,""))))))))))</f>
        <v>0.8</v>
      </c>
      <c r="BG158" s="275">
        <f>+VLOOKUP($BD158,[3]Listas!$G$114:$H$138,2,FALSE)</f>
        <v>17</v>
      </c>
      <c r="BH158" s="302">
        <v>1</v>
      </c>
      <c r="BI158" s="303" t="str">
        <f>IF(ISERROR(IF(V158="R.INHERENTE
5","R. INHERENTE",(IF(BD158="R.RESIDUAL
5","R. RESIDUAL"," ")))),"",(IF(V158="R.INHERENTE
5","R. INHERENTE",(IF(BD158="R.RESIDUAL
5","R. RESIDUAL"," ")))))</f>
        <v xml:space="preserve"> </v>
      </c>
      <c r="BJ158" s="304" t="str">
        <f>IF(ISERROR(IF(V158="R.INHERENTE
10","R. INHERENTE",(IF(BD158="R.RESIDUAL
10","R. RESIDUAL"," ")))),"",(IF(V158="R.INHERENTE
10","R. INHERENTE",(IF(BD158="R.RESIDUAL
10","R. RESIDUAL"," ")))))</f>
        <v xml:space="preserve"> </v>
      </c>
      <c r="BK158" s="305" t="str">
        <f>IF(ISERROR(IF(V158="R.INHERENTE
15","R. INHERENTE",(IF(BD158="R.RESIDUAL
15","R. RESIDUAL"," ")))),"",(IF(V158="R.INHERENTE
15","R. INHERENTE",(IF(BD158="R.RESIDUAL
15","R. RESIDUAL"," ")))))</f>
        <v xml:space="preserve"> </v>
      </c>
      <c r="BL158" s="305" t="str">
        <f>IF(ISERROR(IF(V158="R.INHERENTE
20","R. INHERENTE",(IF(BD158="R.RESIDUAL
20","R. RESIDUAL"," ")))),"",(IF(V158="R.INHERENTE
20","R. INHERENTE",(IF(BD158="R.RESIDUAL
20","R. RESIDUAL"," ")))))</f>
        <v xml:space="preserve"> </v>
      </c>
      <c r="BM158" s="306" t="str">
        <f>IF(ISERROR(IF(V158="R.INHERENTE
25","R. INHERENTE",(IF(BD158="R.RESIDUAL
25","R. RESIDUAL"," ")))),"",(IF(V158="R.INHERENTE
25","R. INHERENTE",(IF(BD158="R.RESIDUAL
25","R. RESIDUAL"," ")))))</f>
        <v xml:space="preserve"> </v>
      </c>
      <c r="BN158" s="392"/>
      <c r="BO158" s="1676" t="s">
        <v>1513</v>
      </c>
      <c r="BP158" s="1672" t="s">
        <v>1514</v>
      </c>
      <c r="BQ158" s="1582">
        <v>45017</v>
      </c>
      <c r="BR158" s="1582">
        <v>45200</v>
      </c>
      <c r="BS158" s="1683" t="s">
        <v>935</v>
      </c>
      <c r="BT158" s="1586" t="s">
        <v>981</v>
      </c>
      <c r="BU158" s="392"/>
      <c r="BV158" s="1673" t="s">
        <v>1515</v>
      </c>
      <c r="BW158" s="1616" t="s">
        <v>1516</v>
      </c>
      <c r="BX158" s="1653" t="s">
        <v>1517</v>
      </c>
      <c r="BY158" s="392"/>
      <c r="BZ158" s="1568" t="s">
        <v>984</v>
      </c>
      <c r="CA158" s="1571"/>
      <c r="CB158" s="1574"/>
      <c r="CC158" s="1577"/>
      <c r="CD158" s="1616" t="s">
        <v>936</v>
      </c>
      <c r="CE158" s="1616"/>
      <c r="CF158" s="1616"/>
      <c r="CG158" s="1616"/>
      <c r="CH158" s="1616" t="s">
        <v>936</v>
      </c>
      <c r="CI158" s="1616"/>
      <c r="CJ158" s="1616"/>
      <c r="CK158" s="1616"/>
      <c r="CL158" s="1616" t="s">
        <v>937</v>
      </c>
      <c r="CM158" s="1616"/>
      <c r="CN158" s="1616"/>
      <c r="CO158" s="1616"/>
      <c r="CP158" s="1616" t="s">
        <v>936</v>
      </c>
      <c r="CQ158" s="1616"/>
      <c r="CR158" s="1616"/>
      <c r="CS158" s="1616"/>
      <c r="CT158" s="1619" t="s">
        <v>985</v>
      </c>
      <c r="CU158" s="392"/>
      <c r="CV158" s="1568" t="s">
        <v>984</v>
      </c>
      <c r="CW158" s="1571"/>
      <c r="CX158" s="1574"/>
      <c r="CY158" s="1628"/>
      <c r="CZ158" s="1607" t="s">
        <v>937</v>
      </c>
      <c r="DA158" s="1608"/>
      <c r="DB158" s="1607"/>
      <c r="DC158" s="1608"/>
      <c r="DD158" s="1613" t="s">
        <v>936</v>
      </c>
      <c r="DE158" s="1613"/>
      <c r="DF158" s="1613"/>
      <c r="DG158" s="1613"/>
      <c r="DH158" s="1613" t="s">
        <v>936</v>
      </c>
      <c r="DI158" s="1613"/>
      <c r="DJ158" s="1613"/>
      <c r="DK158" s="1613"/>
      <c r="DL158" s="1613" t="s">
        <v>937</v>
      </c>
      <c r="DM158" s="1613"/>
      <c r="DN158" s="1613"/>
      <c r="DO158" s="1613"/>
      <c r="DP158" s="1613" t="s">
        <v>936</v>
      </c>
      <c r="DQ158" s="1613"/>
      <c r="DR158" s="1613"/>
      <c r="DS158" s="1613"/>
      <c r="DT158" s="1619" t="s">
        <v>986</v>
      </c>
      <c r="DU158" s="392"/>
      <c r="DV158" s="1625">
        <v>45397</v>
      </c>
      <c r="DW158" s="1622" t="s">
        <v>1622</v>
      </c>
      <c r="DX158" s="1622" t="s">
        <v>1623</v>
      </c>
      <c r="DY158" s="1622" t="s">
        <v>1624</v>
      </c>
    </row>
    <row r="159" spans="2:129" s="368" customFormat="1" ht="48" customHeight="1">
      <c r="B159" s="1680"/>
      <c r="C159" s="1480"/>
      <c r="D159" s="1483"/>
      <c r="E159" s="1486"/>
      <c r="F159" s="1483"/>
      <c r="G159" s="1548"/>
      <c r="H159" s="1551"/>
      <c r="I159" s="363"/>
      <c r="J159" s="308" t="s">
        <v>988</v>
      </c>
      <c r="K159" s="309" t="s">
        <v>1518</v>
      </c>
      <c r="L159" s="310" t="s">
        <v>963</v>
      </c>
      <c r="M159" s="1329"/>
      <c r="N159" s="1554"/>
      <c r="O159" s="1557"/>
      <c r="P159" s="392"/>
      <c r="Q159" s="1560"/>
      <c r="R159" s="1531"/>
      <c r="S159" s="1534"/>
      <c r="T159" s="1537"/>
      <c r="U159" s="1540"/>
      <c r="V159" s="1542"/>
      <c r="W159" s="274"/>
      <c r="X159" s="358"/>
      <c r="Y159" s="312"/>
      <c r="Z159" s="1545"/>
      <c r="AA159" s="1528"/>
      <c r="AB159" s="1529"/>
      <c r="AC159" s="1528"/>
      <c r="AD159" s="1529"/>
      <c r="AE159" s="1528"/>
      <c r="AF159" s="1529"/>
      <c r="AG159" s="1528"/>
      <c r="AH159" s="1529"/>
      <c r="AI159" s="1528"/>
      <c r="AJ159" s="1529"/>
      <c r="AK159" s="390">
        <f>AA159+AC159+AE159+AG159+AI159</f>
        <v>0</v>
      </c>
      <c r="AL159" s="391"/>
      <c r="AM159" s="1526"/>
      <c r="AN159" s="1601"/>
      <c r="AO159" s="1602"/>
      <c r="AP159" s="1599"/>
      <c r="AQ159" s="1600"/>
      <c r="AR159" s="1601"/>
      <c r="AS159" s="1602"/>
      <c r="AT159" s="256"/>
      <c r="AU159" s="313"/>
      <c r="AV159" s="314"/>
      <c r="AW159" s="315"/>
      <c r="AX159" s="316"/>
      <c r="AY159" s="379"/>
      <c r="AZ159" s="1594"/>
      <c r="BA159" s="1498"/>
      <c r="BB159" s="1597"/>
      <c r="BC159" s="1498"/>
      <c r="BD159" s="1501"/>
      <c r="BE159" s="1504"/>
      <c r="BF159" s="392"/>
      <c r="BG159" s="317"/>
      <c r="BH159" s="302">
        <v>0.8</v>
      </c>
      <c r="BI159" s="318" t="str">
        <f>IF(ISERROR(IF(V158="R.INHERENTE
4","R. INHERENTE",(IF(BD158="R.RESIDUAL
4","R. RESIDUAL"," ")))),"",(IF(V158="R.INHERENTE
4","R. INHERENTE",(IF(BD158="R.RESIDUAL
4","R. RESIDUAL"," ")))))</f>
        <v xml:space="preserve"> </v>
      </c>
      <c r="BJ159" s="319" t="str">
        <f>IF(ISERROR(IF(V158="R.INHERENTE
9","R. INHERENTE",(IF(BD158="R.RESIDUAL
9","R. RESIDUAL"," ")))),"",(IF(V158="R.INHERENTE
9","R. INHERENTE",(IF(BD158="R.RESIDUAL
9","R. RESIDUAL"," ")))))</f>
        <v xml:space="preserve"> </v>
      </c>
      <c r="BK159" s="320" t="str">
        <f>IF(ISERROR(IF(V158="R.INHERENTE
14","R. INHERENTE",(IF(BD158="R.RESIDUAL
14","R. RESIDUAL"," ")))),"",(IF(V158="R.INHERENTE
14","R. INHERENTE",(IF(BD158="R.RESIDUAL
14","R. RESIDUAL"," ")))))</f>
        <v xml:space="preserve"> </v>
      </c>
      <c r="BL159" s="321" t="str">
        <f>IF(ISERROR(IF(V158="R.INHERENTE
19","R. INHERENTE",(IF(BD158="R.RESIDUAL
19","R. RESIDUAL"," ")))),"",(IF(V158="R.INHERENTE
19","R. INHERENTE",(IF(BD158="R.RESIDUAL
19","R. RESIDUAL"," ")))))</f>
        <v xml:space="preserve"> </v>
      </c>
      <c r="BM159" s="322" t="str">
        <f>IF(ISERROR(IF(V158="R.INHERENTE
24","R. INHERENTE",(IF(BD158="R.RESIDUAL
24","R. RESIDUAL"," ")))),"",(IF(V158="R.INHERENTE
24","R. INHERENTE",(IF(BD158="R.RESIDUAL
24","R. RESIDUAL"," ")))))</f>
        <v xml:space="preserve"> </v>
      </c>
      <c r="BN159" s="392"/>
      <c r="BO159" s="1677"/>
      <c r="BP159" s="1670"/>
      <c r="BQ159" s="1583"/>
      <c r="BR159" s="1583"/>
      <c r="BS159" s="1670"/>
      <c r="BT159" s="1587"/>
      <c r="BU159" s="392"/>
      <c r="BV159" s="1674"/>
      <c r="BW159" s="1617"/>
      <c r="BX159" s="1654"/>
      <c r="BY159" s="392"/>
      <c r="BZ159" s="1569"/>
      <c r="CA159" s="1572"/>
      <c r="CB159" s="1575"/>
      <c r="CC159" s="1578"/>
      <c r="CD159" s="1617"/>
      <c r="CE159" s="1617"/>
      <c r="CF159" s="1617"/>
      <c r="CG159" s="1617"/>
      <c r="CH159" s="1617"/>
      <c r="CI159" s="1617"/>
      <c r="CJ159" s="1617"/>
      <c r="CK159" s="1617"/>
      <c r="CL159" s="1617"/>
      <c r="CM159" s="1617"/>
      <c r="CN159" s="1617"/>
      <c r="CO159" s="1617"/>
      <c r="CP159" s="1617"/>
      <c r="CQ159" s="1617"/>
      <c r="CR159" s="1617"/>
      <c r="CS159" s="1617"/>
      <c r="CT159" s="1620"/>
      <c r="CU159" s="392"/>
      <c r="CV159" s="1569"/>
      <c r="CW159" s="1572"/>
      <c r="CX159" s="1575"/>
      <c r="CY159" s="1629"/>
      <c r="CZ159" s="1609"/>
      <c r="DA159" s="1610"/>
      <c r="DB159" s="1609"/>
      <c r="DC159" s="1610"/>
      <c r="DD159" s="1614"/>
      <c r="DE159" s="1614"/>
      <c r="DF159" s="1614"/>
      <c r="DG159" s="1614"/>
      <c r="DH159" s="1614"/>
      <c r="DI159" s="1614"/>
      <c r="DJ159" s="1614"/>
      <c r="DK159" s="1614"/>
      <c r="DL159" s="1614"/>
      <c r="DM159" s="1614"/>
      <c r="DN159" s="1614"/>
      <c r="DO159" s="1614"/>
      <c r="DP159" s="1614"/>
      <c r="DQ159" s="1614"/>
      <c r="DR159" s="1614"/>
      <c r="DS159" s="1614"/>
      <c r="DT159" s="1620"/>
      <c r="DU159" s="392"/>
      <c r="DV159" s="1626"/>
      <c r="DW159" s="1623"/>
      <c r="DX159" s="1623"/>
      <c r="DY159" s="1623"/>
    </row>
    <row r="160" spans="2:129" s="368" customFormat="1" ht="48" customHeight="1">
      <c r="B160" s="1680"/>
      <c r="C160" s="1480"/>
      <c r="D160" s="1483"/>
      <c r="E160" s="1486"/>
      <c r="F160" s="1483"/>
      <c r="G160" s="1548"/>
      <c r="H160" s="1551"/>
      <c r="I160" s="323"/>
      <c r="J160" s="308" t="s">
        <v>994</v>
      </c>
      <c r="K160" s="348"/>
      <c r="L160" s="310"/>
      <c r="M160" s="1329"/>
      <c r="N160" s="1554"/>
      <c r="O160" s="1557"/>
      <c r="P160" s="392"/>
      <c r="Q160" s="1560"/>
      <c r="R160" s="1531"/>
      <c r="S160" s="1534"/>
      <c r="T160" s="1537"/>
      <c r="U160" s="1540"/>
      <c r="V160" s="1542"/>
      <c r="W160" s="274"/>
      <c r="X160" s="358"/>
      <c r="Y160" s="312"/>
      <c r="Z160" s="1545"/>
      <c r="AA160" s="1528"/>
      <c r="AB160" s="1529"/>
      <c r="AC160" s="1528"/>
      <c r="AD160" s="1529"/>
      <c r="AE160" s="1528"/>
      <c r="AF160" s="1529"/>
      <c r="AG160" s="1528"/>
      <c r="AH160" s="1529"/>
      <c r="AI160" s="1528"/>
      <c r="AJ160" s="1529"/>
      <c r="AK160" s="390">
        <f>AA160+AC160+AE160+AG160+AI160</f>
        <v>0</v>
      </c>
      <c r="AL160" s="391"/>
      <c r="AM160" s="1526"/>
      <c r="AN160" s="1601"/>
      <c r="AO160" s="1602"/>
      <c r="AP160" s="1599"/>
      <c r="AQ160" s="1600"/>
      <c r="AR160" s="1601"/>
      <c r="AS160" s="1602"/>
      <c r="AT160" s="256"/>
      <c r="AU160" s="313"/>
      <c r="AV160" s="314"/>
      <c r="AW160" s="315"/>
      <c r="AX160" s="316"/>
      <c r="AY160" s="379"/>
      <c r="AZ160" s="1594"/>
      <c r="BA160" s="1498"/>
      <c r="BB160" s="1597"/>
      <c r="BC160" s="1498"/>
      <c r="BD160" s="1501"/>
      <c r="BE160" s="1504"/>
      <c r="BF160" s="392"/>
      <c r="BG160" s="317"/>
      <c r="BH160" s="302">
        <v>0.60000000000000009</v>
      </c>
      <c r="BI160" s="318" t="str">
        <f>IF(ISERROR(IF(V158="R.INHERENTE
3","R. INHERENTE",(IF(BD158="R.RESIDUAL
3","R. RESIDUAL"," ")))),"",(IF(V158="R.INHERENTE
3","R. INHERENTE",(IF(BD158="R.RESIDUAL
3","R. RESIDUAL"," ")))))</f>
        <v xml:space="preserve"> </v>
      </c>
      <c r="BJ160" s="319" t="str">
        <f>IF(ISERROR(IF(V158="R.INHERENTE
8","R. INHERENTE",(IF(BD158="R.RESIDUAL
8","R. RESIDUAL"," ")))),"",(IF(V158="R.INHERENTE
8","R. INHERENTE",(IF(BD158="R.RESIDUAL
8","R. RESIDUAL"," ")))))</f>
        <v xml:space="preserve"> </v>
      </c>
      <c r="BK160" s="320" t="str">
        <f>IF(ISERROR(IF(V158="R.INHERENTE
13","R. INHERENTE",(IF(BD158="R.RESIDUAL
13","R. RESIDUAL"," ")))),"",(IF(V158="R.INHERENTE
13","R. INHERENTE",(IF(BD158="R.RESIDUAL
13","R. RESIDUAL"," ")))))</f>
        <v xml:space="preserve"> </v>
      </c>
      <c r="BL160" s="321" t="str">
        <f>IF(ISERROR(IF(V158="R.INHERENTE
18","R. INHERENTE",(IF(BD158="R.RESIDUAL
18","R. RESIDUAL"," ")))),"",(IF(V158="R.INHERENTE
18","R. INHERENTE",(IF(BD158="R.RESIDUAL
18","R. RESIDUAL"," ")))))</f>
        <v>R. INHERENTE</v>
      </c>
      <c r="BM160" s="322" t="str">
        <f>IF(ISERROR(IF(V158="R.INHERENTE
23","R. INHERENTE",(IF(BD158="R.RESIDUAL
23","R. RESIDUAL"," ")))),"",(IF(V158="R.INHERENTE
23","R. INHERENTE",(IF(BD158="R.RESIDUAL
23","R. RESIDUAL"," ")))))</f>
        <v xml:space="preserve"> </v>
      </c>
      <c r="BN160" s="392"/>
      <c r="BO160" s="1677"/>
      <c r="BP160" s="1670"/>
      <c r="BQ160" s="1583"/>
      <c r="BR160" s="1583"/>
      <c r="BS160" s="1670"/>
      <c r="BT160" s="1587"/>
      <c r="BU160" s="392"/>
      <c r="BV160" s="1674"/>
      <c r="BW160" s="1617"/>
      <c r="BX160" s="1654"/>
      <c r="BY160" s="392"/>
      <c r="BZ160" s="1569"/>
      <c r="CA160" s="1572"/>
      <c r="CB160" s="1575"/>
      <c r="CC160" s="1578"/>
      <c r="CD160" s="1617"/>
      <c r="CE160" s="1617"/>
      <c r="CF160" s="1617"/>
      <c r="CG160" s="1617"/>
      <c r="CH160" s="1617"/>
      <c r="CI160" s="1617"/>
      <c r="CJ160" s="1617"/>
      <c r="CK160" s="1617"/>
      <c r="CL160" s="1617"/>
      <c r="CM160" s="1617"/>
      <c r="CN160" s="1617"/>
      <c r="CO160" s="1617"/>
      <c r="CP160" s="1617"/>
      <c r="CQ160" s="1617"/>
      <c r="CR160" s="1617"/>
      <c r="CS160" s="1617"/>
      <c r="CT160" s="1620"/>
      <c r="CU160" s="392"/>
      <c r="CV160" s="1569"/>
      <c r="CW160" s="1572"/>
      <c r="CX160" s="1575"/>
      <c r="CY160" s="1629"/>
      <c r="CZ160" s="1609"/>
      <c r="DA160" s="1610"/>
      <c r="DB160" s="1609"/>
      <c r="DC160" s="1610"/>
      <c r="DD160" s="1614"/>
      <c r="DE160" s="1614"/>
      <c r="DF160" s="1614"/>
      <c r="DG160" s="1614"/>
      <c r="DH160" s="1614"/>
      <c r="DI160" s="1614"/>
      <c r="DJ160" s="1614"/>
      <c r="DK160" s="1614"/>
      <c r="DL160" s="1614"/>
      <c r="DM160" s="1614"/>
      <c r="DN160" s="1614"/>
      <c r="DO160" s="1614"/>
      <c r="DP160" s="1614"/>
      <c r="DQ160" s="1614"/>
      <c r="DR160" s="1614"/>
      <c r="DS160" s="1614"/>
      <c r="DT160" s="1620"/>
      <c r="DU160" s="392"/>
      <c r="DV160" s="1626"/>
      <c r="DW160" s="1623"/>
      <c r="DX160" s="1623"/>
      <c r="DY160" s="1623"/>
    </row>
    <row r="161" spans="2:129" s="368" customFormat="1" ht="48" customHeight="1">
      <c r="B161" s="1680"/>
      <c r="C161" s="1480"/>
      <c r="D161" s="1483"/>
      <c r="E161" s="1486"/>
      <c r="F161" s="1483"/>
      <c r="G161" s="1548"/>
      <c r="H161" s="1551"/>
      <c r="I161" s="323"/>
      <c r="J161" s="308" t="s">
        <v>1000</v>
      </c>
      <c r="K161" s="348"/>
      <c r="L161" s="310"/>
      <c r="M161" s="1329"/>
      <c r="N161" s="1554"/>
      <c r="O161" s="1557"/>
      <c r="P161" s="392"/>
      <c r="Q161" s="1560"/>
      <c r="R161" s="1531"/>
      <c r="S161" s="1534"/>
      <c r="T161" s="1537"/>
      <c r="U161" s="1540"/>
      <c r="V161" s="1542"/>
      <c r="W161" s="274"/>
      <c r="X161" s="324"/>
      <c r="Y161" s="312"/>
      <c r="Z161" s="1545"/>
      <c r="AA161" s="1528"/>
      <c r="AB161" s="1529"/>
      <c r="AC161" s="1528"/>
      <c r="AD161" s="1529"/>
      <c r="AE161" s="1528"/>
      <c r="AF161" s="1529"/>
      <c r="AG161" s="1528"/>
      <c r="AH161" s="1529"/>
      <c r="AI161" s="1528"/>
      <c r="AJ161" s="1529"/>
      <c r="AK161" s="390">
        <f>AA161+AC161+AE161+AG161+AI161</f>
        <v>0</v>
      </c>
      <c r="AL161" s="391"/>
      <c r="AM161" s="1526"/>
      <c r="AN161" s="1601"/>
      <c r="AO161" s="1602"/>
      <c r="AP161" s="1599"/>
      <c r="AQ161" s="1600"/>
      <c r="AR161" s="1601"/>
      <c r="AS161" s="1602"/>
      <c r="AT161" s="325"/>
      <c r="AU161" s="326"/>
      <c r="AV161" s="327"/>
      <c r="AW161" s="328"/>
      <c r="AX161" s="329"/>
      <c r="AY161" s="379"/>
      <c r="AZ161" s="1594"/>
      <c r="BA161" s="1498"/>
      <c r="BB161" s="1597"/>
      <c r="BC161" s="1498"/>
      <c r="BD161" s="1501"/>
      <c r="BE161" s="1504"/>
      <c r="BF161" s="392"/>
      <c r="BG161" s="317"/>
      <c r="BH161" s="302">
        <v>0.4</v>
      </c>
      <c r="BI161" s="318" t="str">
        <f>IF(ISERROR(IF(V158="R.INHERENTE
2","R. INHERENTE",(IF(BD158="R.RESIDUAL
2","R. RESIDUAL"," ")))),"",(IF(V158="R.INHERENTE
2","R. INHERENTE",(IF(BD158="R.RESIDUAL
2","R. RESIDUAL"," ")))))</f>
        <v xml:space="preserve"> </v>
      </c>
      <c r="BJ161" s="319" t="str">
        <f>IF(ISERROR(IF(V158="R.INHERENTE
7","R. INHERENTE",(IF(BD158="R.RESIDUAL
7","R. RESIDUAL"," ")))),"",(IF(V158="R.INHERENTE
7","R. INHERENTE",(IF(BD158="R.RESIDUAL
7","R. RESIDUAL"," ")))))</f>
        <v xml:space="preserve"> </v>
      </c>
      <c r="BK161" s="330" t="str">
        <f>IF(ISERROR(IF(V158="R.INHERENTE
12","R. INHERENTE",(IF(BD158="R.RESIDUAL
12","R. RESIDUAL"," ")))),"",(IF(V158="R.INHERENTE
12","R. INHERENTE",(IF(BD158="R.RESIDUAL
12","R. RESIDUAL"," ")))))</f>
        <v xml:space="preserve"> </v>
      </c>
      <c r="BL161" s="320" t="str">
        <f>IF(ISERROR(IF(V158="R.INHERENTE
17","R. INHERENTE",(IF(BD158="R.RESIDUAL
17","R. RESIDUAL"," ")))),"",(IF(V158="R.INHERENTE
17","R. INHERENTE",(IF(BD158="R.RESIDUAL
17","R. RESIDUAL"," ")))))</f>
        <v>R. RESIDUAL</v>
      </c>
      <c r="BM161" s="322" t="str">
        <f>IF(ISERROR(IF(V158="R.INHERENTE
22","R. INHERENTE",(IF(BD158="R.RESIDUAL
22","R. RESIDUAL"," ")))),"",(IF(V158="R.INHERENTE
22","R. INHERENTE",(IF(BD158="R.RESIDUAL
22","R. RESIDUAL"," ")))))</f>
        <v xml:space="preserve"> </v>
      </c>
      <c r="BN161" s="392"/>
      <c r="BO161" s="1677"/>
      <c r="BP161" s="1670"/>
      <c r="BQ161" s="1583"/>
      <c r="BR161" s="1583"/>
      <c r="BS161" s="1670"/>
      <c r="BT161" s="1587"/>
      <c r="BU161" s="392"/>
      <c r="BV161" s="1674"/>
      <c r="BW161" s="1617"/>
      <c r="BX161" s="1654"/>
      <c r="BY161" s="392"/>
      <c r="BZ161" s="1569"/>
      <c r="CA161" s="1572"/>
      <c r="CB161" s="1575"/>
      <c r="CC161" s="1578"/>
      <c r="CD161" s="1617"/>
      <c r="CE161" s="1617"/>
      <c r="CF161" s="1617"/>
      <c r="CG161" s="1617"/>
      <c r="CH161" s="1617"/>
      <c r="CI161" s="1617"/>
      <c r="CJ161" s="1617"/>
      <c r="CK161" s="1617"/>
      <c r="CL161" s="1617"/>
      <c r="CM161" s="1617"/>
      <c r="CN161" s="1617"/>
      <c r="CO161" s="1617"/>
      <c r="CP161" s="1617"/>
      <c r="CQ161" s="1617"/>
      <c r="CR161" s="1617"/>
      <c r="CS161" s="1617"/>
      <c r="CT161" s="1620"/>
      <c r="CU161" s="392"/>
      <c r="CV161" s="1569"/>
      <c r="CW161" s="1572"/>
      <c r="CX161" s="1575"/>
      <c r="CY161" s="1629"/>
      <c r="CZ161" s="1609"/>
      <c r="DA161" s="1610"/>
      <c r="DB161" s="1609"/>
      <c r="DC161" s="1610"/>
      <c r="DD161" s="1614"/>
      <c r="DE161" s="1614"/>
      <c r="DF161" s="1614"/>
      <c r="DG161" s="1614"/>
      <c r="DH161" s="1614"/>
      <c r="DI161" s="1614"/>
      <c r="DJ161" s="1614"/>
      <c r="DK161" s="1614"/>
      <c r="DL161" s="1614"/>
      <c r="DM161" s="1614"/>
      <c r="DN161" s="1614"/>
      <c r="DO161" s="1614"/>
      <c r="DP161" s="1614"/>
      <c r="DQ161" s="1614"/>
      <c r="DR161" s="1614"/>
      <c r="DS161" s="1614"/>
      <c r="DT161" s="1620"/>
      <c r="DU161" s="392"/>
      <c r="DV161" s="1626"/>
      <c r="DW161" s="1623"/>
      <c r="DX161" s="1623"/>
      <c r="DY161" s="1623"/>
    </row>
    <row r="162" spans="2:129" s="368" customFormat="1" ht="48" customHeight="1" thickBot="1">
      <c r="B162" s="1681"/>
      <c r="C162" s="1481"/>
      <c r="D162" s="1484"/>
      <c r="E162" s="1487"/>
      <c r="F162" s="1484"/>
      <c r="G162" s="1549"/>
      <c r="H162" s="1552"/>
      <c r="I162" s="331"/>
      <c r="J162" s="332" t="s">
        <v>1001</v>
      </c>
      <c r="K162" s="349"/>
      <c r="L162" s="334"/>
      <c r="M162" s="1330"/>
      <c r="N162" s="1555"/>
      <c r="O162" s="1558"/>
      <c r="P162" s="392"/>
      <c r="Q162" s="1561"/>
      <c r="R162" s="1532"/>
      <c r="S162" s="1535"/>
      <c r="T162" s="1538"/>
      <c r="U162" s="1356"/>
      <c r="V162" s="1543"/>
      <c r="W162" s="274"/>
      <c r="X162" s="335"/>
      <c r="Y162" s="336"/>
      <c r="Z162" s="1546"/>
      <c r="AA162" s="1631"/>
      <c r="AB162" s="1632"/>
      <c r="AC162" s="1631"/>
      <c r="AD162" s="1632"/>
      <c r="AE162" s="1631"/>
      <c r="AF162" s="1632"/>
      <c r="AG162" s="1631"/>
      <c r="AH162" s="1632"/>
      <c r="AI162" s="1631"/>
      <c r="AJ162" s="1632"/>
      <c r="AK162" s="393">
        <f>AA162+AC162+AE162+AG162+AI162</f>
        <v>0</v>
      </c>
      <c r="AL162" s="394"/>
      <c r="AM162" s="1527"/>
      <c r="AN162" s="1605"/>
      <c r="AO162" s="1606"/>
      <c r="AP162" s="1603"/>
      <c r="AQ162" s="1604"/>
      <c r="AR162" s="1605"/>
      <c r="AS162" s="1606"/>
      <c r="AT162" s="337"/>
      <c r="AU162" s="338"/>
      <c r="AV162" s="339"/>
      <c r="AW162" s="340"/>
      <c r="AX162" s="341"/>
      <c r="AY162" s="379" t="str">
        <f>+(IF(AND($AZ164&gt;0,$AZ164&lt;=0.2),0.2,(IF(AND($AZ164&gt;0.2,$AZ164&lt;=0.4),0.4,(IF(AND($AZ164&gt;0.4,$AZ164&lt;=0.6),0.6,(IF(AND($AZ164&gt;0.6,$AZ164&lt;=0.8),0.8,(IF($AZ164&gt;0.8,1,""))))))))))</f>
        <v/>
      </c>
      <c r="AZ162" s="1595"/>
      <c r="BA162" s="1499"/>
      <c r="BB162" s="1598"/>
      <c r="BC162" s="1499"/>
      <c r="BD162" s="1502"/>
      <c r="BE162" s="1505"/>
      <c r="BF162" s="392"/>
      <c r="BG162" s="317"/>
      <c r="BH162" s="342">
        <v>0.2</v>
      </c>
      <c r="BI162" s="343" t="str">
        <f>IF(ISERROR(IF(V158="R.INHERENTE
1","R. INHERENTE",(IF(BD158="R.RESIDUAL
1","R. RESIDUAL"," ")))),"",(IF(V158="R.INHERENTE
1","R. INHERENTE",(IF(BD158="R.RESIDUAL
1","R. RESIDUAL"," ")))))</f>
        <v xml:space="preserve"> </v>
      </c>
      <c r="BJ162" s="344" t="str">
        <f>IF(ISERROR(IF(V158="R.INHERENTE
6","R. INHERENTE",(IF(BD158="R.RESIDUAL
6","R. RESIDUAL"," ")))),"",(IF(V158="R.INHERENTE
6","R. INHERENTE",(IF(BD158="R.RESIDUAL
6","R. RESIDUAL"," ")))))</f>
        <v xml:space="preserve"> </v>
      </c>
      <c r="BK162" s="345" t="str">
        <f>IF(ISERROR(IF(V158="R.INHERENTE
11","R. INHERENTE",(IF(BD158="R.RESIDUAL
11","R. RESIDUAL"," ")))),"",(IF(V158="R.INHERENTE
11","R. INHERENTE",(IF(BD158="R.RESIDUAL
11","R. RESIDUAL"," ")))))</f>
        <v xml:space="preserve"> </v>
      </c>
      <c r="BL162" s="346" t="str">
        <f>IF(ISERROR(IF(V158="R.INHERENTE
16","R. INHERENTE",(IF(BD158="R.RESIDUAL
16","R. RESIDUAL"," ")))),"",(IF(V158="R.INHERENTE
16","R. INHERENTE",(IF(BD158="R.RESIDUAL
16","R. RESIDUAL"," ")))))</f>
        <v xml:space="preserve"> </v>
      </c>
      <c r="BM162" s="347" t="str">
        <f>IF(ISERROR(IF(V158="R.INHERENTE
21","R. INHERENTE",(IF(BD158="R.RESIDUAL
21","R. RESIDUAL"," ")))),"",(IF(V158="R.INHERENTE
21","R. INHERENTE",(IF(BD158="R.RESIDUAL
21","R. RESIDUAL"," ")))))</f>
        <v xml:space="preserve"> </v>
      </c>
      <c r="BN162" s="392"/>
      <c r="BO162" s="1678"/>
      <c r="BP162" s="1671"/>
      <c r="BQ162" s="1584"/>
      <c r="BR162" s="1584"/>
      <c r="BS162" s="1671"/>
      <c r="BT162" s="1588"/>
      <c r="BU162" s="392"/>
      <c r="BV162" s="1675"/>
      <c r="BW162" s="1618"/>
      <c r="BX162" s="1655"/>
      <c r="BY162" s="392"/>
      <c r="BZ162" s="1570"/>
      <c r="CA162" s="1573"/>
      <c r="CB162" s="1576"/>
      <c r="CC162" s="1579"/>
      <c r="CD162" s="1618"/>
      <c r="CE162" s="1618"/>
      <c r="CF162" s="1618"/>
      <c r="CG162" s="1618"/>
      <c r="CH162" s="1618"/>
      <c r="CI162" s="1618"/>
      <c r="CJ162" s="1618"/>
      <c r="CK162" s="1618"/>
      <c r="CL162" s="1618"/>
      <c r="CM162" s="1618"/>
      <c r="CN162" s="1618"/>
      <c r="CO162" s="1618"/>
      <c r="CP162" s="1618"/>
      <c r="CQ162" s="1618"/>
      <c r="CR162" s="1618"/>
      <c r="CS162" s="1618"/>
      <c r="CT162" s="1621"/>
      <c r="CU162" s="392"/>
      <c r="CV162" s="1570"/>
      <c r="CW162" s="1573"/>
      <c r="CX162" s="1576"/>
      <c r="CY162" s="1630"/>
      <c r="CZ162" s="1611"/>
      <c r="DA162" s="1612"/>
      <c r="DB162" s="1611"/>
      <c r="DC162" s="1612"/>
      <c r="DD162" s="1615"/>
      <c r="DE162" s="1615"/>
      <c r="DF162" s="1615"/>
      <c r="DG162" s="1615"/>
      <c r="DH162" s="1615"/>
      <c r="DI162" s="1615"/>
      <c r="DJ162" s="1615"/>
      <c r="DK162" s="1615"/>
      <c r="DL162" s="1615"/>
      <c r="DM162" s="1615"/>
      <c r="DN162" s="1615"/>
      <c r="DO162" s="1615"/>
      <c r="DP162" s="1615"/>
      <c r="DQ162" s="1615"/>
      <c r="DR162" s="1615"/>
      <c r="DS162" s="1615"/>
      <c r="DT162" s="1621"/>
      <c r="DU162" s="392"/>
      <c r="DV162" s="1627"/>
      <c r="DW162" s="1624"/>
      <c r="DX162" s="1624"/>
      <c r="DY162" s="1624"/>
    </row>
    <row r="163" spans="2:129" ht="12.75" customHeight="1">
      <c r="W163" s="274"/>
      <c r="AY163" s="379"/>
      <c r="BI163" s="396">
        <v>0.2</v>
      </c>
      <c r="BJ163" s="397">
        <v>0.4</v>
      </c>
      <c r="BK163" s="397">
        <v>0.60000000000000009</v>
      </c>
      <c r="BL163" s="397">
        <v>0.8</v>
      </c>
      <c r="BM163" s="397">
        <v>1</v>
      </c>
    </row>
  </sheetData>
  <sheetProtection algorithmName="SHA-512" hashValue="FyVeClBp3T0lESCr+qq0GSiG8VZBt1ZWFrK7dEls41ZOwc6Lrnw8B4G6aUmhpAkrm/8yYunVqUVDf7j4+QsJUQ==" saltValue="bl7rECUmjZUmfQA127CdSg==" spinCount="100000" sheet="1" selectLockedCells="1" selectUnlockedCells="1"/>
  <protectedRanges>
    <protectedRange password="CC55" sqref="AS8:AS18 BO14 AT17:AY17 BP15:BY16 AZ8:DU10 BI15:BN16 AS164:DU1048447 AS2:DU7 AT8:AX15 AY8:AY11 AY13:AY15 AZ12:BC18 BO12 BD12:BN13 BP12:DU13 BU11:BY11 CU11:DU11" name="Rango1"/>
  </protectedRanges>
  <dataConsolidate/>
  <mergeCells count="3043">
    <mergeCell ref="DT158:DT162"/>
    <mergeCell ref="DV158:DV162"/>
    <mergeCell ref="DW158:DW162"/>
    <mergeCell ref="DX158:DX162"/>
    <mergeCell ref="DY158:DY162"/>
    <mergeCell ref="AA159:AB159"/>
    <mergeCell ref="AC159:AD159"/>
    <mergeCell ref="AE159:AF159"/>
    <mergeCell ref="AG159:AH159"/>
    <mergeCell ref="AI159:AJ159"/>
    <mergeCell ref="DN158:DN162"/>
    <mergeCell ref="DO158:DO162"/>
    <mergeCell ref="DP158:DP162"/>
    <mergeCell ref="DQ158:DQ162"/>
    <mergeCell ref="DR158:DR162"/>
    <mergeCell ref="DS158:DS162"/>
    <mergeCell ref="DH158:DH162"/>
    <mergeCell ref="DI158:DI162"/>
    <mergeCell ref="DJ158:DJ162"/>
    <mergeCell ref="DK158:DK162"/>
    <mergeCell ref="DL158:DL162"/>
    <mergeCell ref="DM158:DM162"/>
    <mergeCell ref="CZ158:DA162"/>
    <mergeCell ref="DB158:DC162"/>
    <mergeCell ref="DD158:DD162"/>
    <mergeCell ref="DE158:DE162"/>
    <mergeCell ref="DF158:DF162"/>
    <mergeCell ref="DG158:DG162"/>
    <mergeCell ref="CS158:CS162"/>
    <mergeCell ref="CT158:CT162"/>
    <mergeCell ref="CV158:CV162"/>
    <mergeCell ref="CW158:CW162"/>
    <mergeCell ref="CX158:CX162"/>
    <mergeCell ref="CY158:CY162"/>
    <mergeCell ref="CM158:CM162"/>
    <mergeCell ref="CN158:CN162"/>
    <mergeCell ref="CO158:CO162"/>
    <mergeCell ref="CP158:CP162"/>
    <mergeCell ref="CQ158:CQ162"/>
    <mergeCell ref="CR158:CR162"/>
    <mergeCell ref="CG158:CG162"/>
    <mergeCell ref="CH158:CH162"/>
    <mergeCell ref="CI158:CI162"/>
    <mergeCell ref="CJ158:CJ162"/>
    <mergeCell ref="CK158:CK162"/>
    <mergeCell ref="CL158:CL162"/>
    <mergeCell ref="CA158:CA162"/>
    <mergeCell ref="CB158:CB162"/>
    <mergeCell ref="CC158:CC162"/>
    <mergeCell ref="CD158:CD162"/>
    <mergeCell ref="CE158:CE162"/>
    <mergeCell ref="CF158:CF162"/>
    <mergeCell ref="BS158:BS162"/>
    <mergeCell ref="BT158:BT162"/>
    <mergeCell ref="BV158:BV162"/>
    <mergeCell ref="BW158:BW162"/>
    <mergeCell ref="BX158:BX162"/>
    <mergeCell ref="BZ158:BZ162"/>
    <mergeCell ref="BD158:BD162"/>
    <mergeCell ref="BE158:BE162"/>
    <mergeCell ref="BO158:BO162"/>
    <mergeCell ref="BP158:BP162"/>
    <mergeCell ref="BQ158:BQ162"/>
    <mergeCell ref="BR158:BR162"/>
    <mergeCell ref="AP158:AQ158"/>
    <mergeCell ref="AR158:AS158"/>
    <mergeCell ref="AZ158:AZ162"/>
    <mergeCell ref="BA158:BA162"/>
    <mergeCell ref="BB158:BB162"/>
    <mergeCell ref="BC158:BC162"/>
    <mergeCell ref="AP159:AQ159"/>
    <mergeCell ref="AR159:AS159"/>
    <mergeCell ref="AP161:AQ161"/>
    <mergeCell ref="AR161:AS161"/>
    <mergeCell ref="AR162:AS162"/>
    <mergeCell ref="AP162:AQ162"/>
    <mergeCell ref="AP160:AQ160"/>
    <mergeCell ref="AR160:AS160"/>
    <mergeCell ref="AC158:AD158"/>
    <mergeCell ref="AE158:AF158"/>
    <mergeCell ref="AG158:AH158"/>
    <mergeCell ref="AI158:AJ158"/>
    <mergeCell ref="AM158:AM162"/>
    <mergeCell ref="AN158:AO158"/>
    <mergeCell ref="AN159:AO159"/>
    <mergeCell ref="AC160:AD160"/>
    <mergeCell ref="AE160:AF160"/>
    <mergeCell ref="AG160:AH160"/>
    <mergeCell ref="S158:S162"/>
    <mergeCell ref="T158:T162"/>
    <mergeCell ref="U158:U162"/>
    <mergeCell ref="V158:V162"/>
    <mergeCell ref="Z158:Z162"/>
    <mergeCell ref="AA158:AB158"/>
    <mergeCell ref="AA160:AB160"/>
    <mergeCell ref="AA162:AB162"/>
    <mergeCell ref="AC162:AD162"/>
    <mergeCell ref="AE162:AF162"/>
    <mergeCell ref="AG162:AH162"/>
    <mergeCell ref="AI162:AJ162"/>
    <mergeCell ref="AN162:AO162"/>
    <mergeCell ref="AI160:AJ160"/>
    <mergeCell ref="AN160:AO160"/>
    <mergeCell ref="AA161:AB161"/>
    <mergeCell ref="AC161:AD161"/>
    <mergeCell ref="AE161:AF161"/>
    <mergeCell ref="AG161:AH161"/>
    <mergeCell ref="AI161:AJ161"/>
    <mergeCell ref="AN161:AO161"/>
    <mergeCell ref="H158:H162"/>
    <mergeCell ref="M158:M162"/>
    <mergeCell ref="N158:N162"/>
    <mergeCell ref="O158:O162"/>
    <mergeCell ref="Q158:Q162"/>
    <mergeCell ref="R158:R162"/>
    <mergeCell ref="B158:B162"/>
    <mergeCell ref="C158:C162"/>
    <mergeCell ref="D158:D162"/>
    <mergeCell ref="E158:E162"/>
    <mergeCell ref="F158:F162"/>
    <mergeCell ref="G158:G162"/>
    <mergeCell ref="AP155:AQ155"/>
    <mergeCell ref="AR155:AS155"/>
    <mergeCell ref="AA156:AB156"/>
    <mergeCell ref="AC156:AD156"/>
    <mergeCell ref="AE156:AF156"/>
    <mergeCell ref="AG156:AH156"/>
    <mergeCell ref="AI156:AJ156"/>
    <mergeCell ref="AN156:AO156"/>
    <mergeCell ref="AP156:AQ156"/>
    <mergeCell ref="AR156:AS156"/>
    <mergeCell ref="AA155:AB155"/>
    <mergeCell ref="AC155:AD155"/>
    <mergeCell ref="AE155:AF155"/>
    <mergeCell ref="AG155:AH155"/>
    <mergeCell ref="AI155:AJ155"/>
    <mergeCell ref="AN155:AO155"/>
    <mergeCell ref="O152:O156"/>
    <mergeCell ref="Q152:Q156"/>
    <mergeCell ref="R152:R156"/>
    <mergeCell ref="S152:S156"/>
    <mergeCell ref="DX152:DX156"/>
    <mergeCell ref="DY152:DY156"/>
    <mergeCell ref="AA153:AB153"/>
    <mergeCell ref="AC153:AD153"/>
    <mergeCell ref="AE153:AF153"/>
    <mergeCell ref="AG153:AH153"/>
    <mergeCell ref="AI153:AJ153"/>
    <mergeCell ref="AN153:AO153"/>
    <mergeCell ref="AP153:AQ153"/>
    <mergeCell ref="AR153:AS153"/>
    <mergeCell ref="DQ152:DQ156"/>
    <mergeCell ref="DR152:DR156"/>
    <mergeCell ref="DS152:DS156"/>
    <mergeCell ref="DT152:DT156"/>
    <mergeCell ref="DV152:DV156"/>
    <mergeCell ref="DW152:DW156"/>
    <mergeCell ref="DK152:DK156"/>
    <mergeCell ref="DL152:DL156"/>
    <mergeCell ref="DM152:DM156"/>
    <mergeCell ref="DN152:DN156"/>
    <mergeCell ref="DO152:DO156"/>
    <mergeCell ref="DP152:DP156"/>
    <mergeCell ref="DE152:DE156"/>
    <mergeCell ref="DF152:DF156"/>
    <mergeCell ref="DG152:DG156"/>
    <mergeCell ref="DH152:DH156"/>
    <mergeCell ref="DI152:DI156"/>
    <mergeCell ref="DJ152:DJ156"/>
    <mergeCell ref="CW152:CW156"/>
    <mergeCell ref="CX152:CX156"/>
    <mergeCell ref="CY152:CY156"/>
    <mergeCell ref="CZ152:DA156"/>
    <mergeCell ref="DB152:DC156"/>
    <mergeCell ref="DD152:DD156"/>
    <mergeCell ref="CP152:CP156"/>
    <mergeCell ref="CQ152:CQ156"/>
    <mergeCell ref="CR152:CR156"/>
    <mergeCell ref="CS152:CS156"/>
    <mergeCell ref="CT152:CT156"/>
    <mergeCell ref="CV152:CV156"/>
    <mergeCell ref="CJ152:CJ156"/>
    <mergeCell ref="CK152:CK156"/>
    <mergeCell ref="CL152:CL156"/>
    <mergeCell ref="CM152:CM156"/>
    <mergeCell ref="CN152:CN156"/>
    <mergeCell ref="CO152:CO156"/>
    <mergeCell ref="CD152:CD156"/>
    <mergeCell ref="CE152:CE156"/>
    <mergeCell ref="CF152:CF156"/>
    <mergeCell ref="CG152:CG156"/>
    <mergeCell ref="CH152:CH156"/>
    <mergeCell ref="CI152:CI156"/>
    <mergeCell ref="BW152:BW156"/>
    <mergeCell ref="BX152:BX156"/>
    <mergeCell ref="BZ152:BZ156"/>
    <mergeCell ref="CA152:CA156"/>
    <mergeCell ref="CB152:CB156"/>
    <mergeCell ref="CC152:CC156"/>
    <mergeCell ref="BP152:BP156"/>
    <mergeCell ref="BQ152:BQ156"/>
    <mergeCell ref="BR152:BR156"/>
    <mergeCell ref="BS152:BS156"/>
    <mergeCell ref="BT152:BT156"/>
    <mergeCell ref="BV152:BV156"/>
    <mergeCell ref="BA152:BA156"/>
    <mergeCell ref="BB152:BB156"/>
    <mergeCell ref="BC152:BC156"/>
    <mergeCell ref="BD152:BD156"/>
    <mergeCell ref="BE152:BE156"/>
    <mergeCell ref="BO152:BO156"/>
    <mergeCell ref="AI152:AJ152"/>
    <mergeCell ref="AM152:AM156"/>
    <mergeCell ref="AN152:AO152"/>
    <mergeCell ref="AP152:AQ152"/>
    <mergeCell ref="AR152:AS152"/>
    <mergeCell ref="AZ152:AZ156"/>
    <mergeCell ref="AI154:AJ154"/>
    <mergeCell ref="AN154:AO154"/>
    <mergeCell ref="AP154:AQ154"/>
    <mergeCell ref="AR154:AS154"/>
    <mergeCell ref="V152:V156"/>
    <mergeCell ref="Z152:Z156"/>
    <mergeCell ref="AA152:AB152"/>
    <mergeCell ref="AC152:AD152"/>
    <mergeCell ref="AE152:AF152"/>
    <mergeCell ref="AG152:AH152"/>
    <mergeCell ref="AA154:AB154"/>
    <mergeCell ref="AC154:AD154"/>
    <mergeCell ref="AE154:AF154"/>
    <mergeCell ref="AG154:AH154"/>
    <mergeCell ref="T152:T156"/>
    <mergeCell ref="U152:U156"/>
    <mergeCell ref="AR150:AS150"/>
    <mergeCell ref="B152:B156"/>
    <mergeCell ref="C152:C156"/>
    <mergeCell ref="D152:D156"/>
    <mergeCell ref="E152:E156"/>
    <mergeCell ref="F152:F156"/>
    <mergeCell ref="G152:G156"/>
    <mergeCell ref="H152:H156"/>
    <mergeCell ref="M152:M156"/>
    <mergeCell ref="N152:N156"/>
    <mergeCell ref="AC150:AD150"/>
    <mergeCell ref="AE150:AF150"/>
    <mergeCell ref="AG150:AH150"/>
    <mergeCell ref="AI150:AJ150"/>
    <mergeCell ref="AN150:AO150"/>
    <mergeCell ref="AP150:AQ150"/>
    <mergeCell ref="S146:S150"/>
    <mergeCell ref="T146:T150"/>
    <mergeCell ref="U146:U150"/>
    <mergeCell ref="V146:V150"/>
    <mergeCell ref="Z146:Z150"/>
    <mergeCell ref="AA146:AB146"/>
    <mergeCell ref="AA148:AB148"/>
    <mergeCell ref="AA150:AB150"/>
    <mergeCell ref="H146:H150"/>
    <mergeCell ref="M146:M150"/>
    <mergeCell ref="N146:N150"/>
    <mergeCell ref="O146:O150"/>
    <mergeCell ref="Q146:Q150"/>
    <mergeCell ref="R146:R150"/>
    <mergeCell ref="DT146:DT150"/>
    <mergeCell ref="DV146:DV150"/>
    <mergeCell ref="DW146:DW150"/>
    <mergeCell ref="DX146:DX150"/>
    <mergeCell ref="DY146:DY150"/>
    <mergeCell ref="AA147:AB147"/>
    <mergeCell ref="AC147:AD147"/>
    <mergeCell ref="AE147:AF147"/>
    <mergeCell ref="AG147:AH147"/>
    <mergeCell ref="AI147:AJ147"/>
    <mergeCell ref="DN146:DN150"/>
    <mergeCell ref="DO146:DO150"/>
    <mergeCell ref="DP146:DP150"/>
    <mergeCell ref="DQ146:DQ150"/>
    <mergeCell ref="DR146:DR150"/>
    <mergeCell ref="DS146:DS150"/>
    <mergeCell ref="DH146:DH150"/>
    <mergeCell ref="DI146:DI150"/>
    <mergeCell ref="DJ146:DJ150"/>
    <mergeCell ref="DK146:DK150"/>
    <mergeCell ref="DL146:DL150"/>
    <mergeCell ref="DM146:DM150"/>
    <mergeCell ref="CZ146:DA150"/>
    <mergeCell ref="DB146:DC150"/>
    <mergeCell ref="DD146:DD150"/>
    <mergeCell ref="DE146:DE150"/>
    <mergeCell ref="DF146:DF150"/>
    <mergeCell ref="DG146:DG150"/>
    <mergeCell ref="CS146:CS150"/>
    <mergeCell ref="CT146:CT150"/>
    <mergeCell ref="CV146:CV150"/>
    <mergeCell ref="CW146:CW150"/>
    <mergeCell ref="CX146:CX150"/>
    <mergeCell ref="CY146:CY150"/>
    <mergeCell ref="CM146:CM150"/>
    <mergeCell ref="CN146:CN150"/>
    <mergeCell ref="CO146:CO150"/>
    <mergeCell ref="CP146:CP150"/>
    <mergeCell ref="CQ146:CQ150"/>
    <mergeCell ref="CR146:CR150"/>
    <mergeCell ref="CG146:CG150"/>
    <mergeCell ref="CH146:CH150"/>
    <mergeCell ref="CI146:CI150"/>
    <mergeCell ref="CJ146:CJ150"/>
    <mergeCell ref="CK146:CK150"/>
    <mergeCell ref="CL146:CL150"/>
    <mergeCell ref="CA146:CA150"/>
    <mergeCell ref="CB146:CB150"/>
    <mergeCell ref="CC146:CC150"/>
    <mergeCell ref="CD146:CD150"/>
    <mergeCell ref="CE146:CE150"/>
    <mergeCell ref="CF146:CF150"/>
    <mergeCell ref="BS146:BS150"/>
    <mergeCell ref="BT146:BT150"/>
    <mergeCell ref="BV146:BV150"/>
    <mergeCell ref="BW146:BW150"/>
    <mergeCell ref="BX146:BX150"/>
    <mergeCell ref="BZ146:BZ150"/>
    <mergeCell ref="BD146:BD150"/>
    <mergeCell ref="BE146:BE150"/>
    <mergeCell ref="BO146:BO150"/>
    <mergeCell ref="BP146:BP150"/>
    <mergeCell ref="BQ146:BQ150"/>
    <mergeCell ref="BR146:BR150"/>
    <mergeCell ref="AP146:AQ146"/>
    <mergeCell ref="AR146:AS146"/>
    <mergeCell ref="AZ146:AZ150"/>
    <mergeCell ref="BA146:BA150"/>
    <mergeCell ref="BB146:BB150"/>
    <mergeCell ref="BC146:BC150"/>
    <mergeCell ref="AP147:AQ147"/>
    <mergeCell ref="AR147:AS147"/>
    <mergeCell ref="AP149:AQ149"/>
    <mergeCell ref="AR149:AS149"/>
    <mergeCell ref="AC146:AD146"/>
    <mergeCell ref="AE146:AF146"/>
    <mergeCell ref="AG146:AH146"/>
    <mergeCell ref="AI146:AJ146"/>
    <mergeCell ref="AM146:AM150"/>
    <mergeCell ref="AN146:AO146"/>
    <mergeCell ref="AN147:AO147"/>
    <mergeCell ref="AC148:AD148"/>
    <mergeCell ref="AE148:AF148"/>
    <mergeCell ref="AG148:AH148"/>
    <mergeCell ref="AI148:AJ148"/>
    <mergeCell ref="AN148:AO148"/>
    <mergeCell ref="AP148:AQ148"/>
    <mergeCell ref="AR148:AS148"/>
    <mergeCell ref="AC149:AD149"/>
    <mergeCell ref="AE149:AF149"/>
    <mergeCell ref="B146:B150"/>
    <mergeCell ref="C146:C150"/>
    <mergeCell ref="D146:D150"/>
    <mergeCell ref="E146:E150"/>
    <mergeCell ref="F146:F150"/>
    <mergeCell ref="G146:G150"/>
    <mergeCell ref="AA149:AB149"/>
    <mergeCell ref="AG149:AH149"/>
    <mergeCell ref="AI149:AJ149"/>
    <mergeCell ref="AN149:AO149"/>
    <mergeCell ref="AI144:AJ144"/>
    <mergeCell ref="AN144:AO144"/>
    <mergeCell ref="AP144:AQ144"/>
    <mergeCell ref="AR144:AS144"/>
    <mergeCell ref="AA143:AB143"/>
    <mergeCell ref="AC143:AD143"/>
    <mergeCell ref="AE143:AF143"/>
    <mergeCell ref="AG143:AH143"/>
    <mergeCell ref="AI143:AJ143"/>
    <mergeCell ref="AN143:AO143"/>
    <mergeCell ref="O140:O144"/>
    <mergeCell ref="Q140:Q144"/>
    <mergeCell ref="R140:R144"/>
    <mergeCell ref="S140:S144"/>
    <mergeCell ref="T140:T144"/>
    <mergeCell ref="U140:U144"/>
    <mergeCell ref="AN140:AO140"/>
    <mergeCell ref="AP140:AQ140"/>
    <mergeCell ref="AR140:AS140"/>
    <mergeCell ref="DX140:DX144"/>
    <mergeCell ref="DY140:DY144"/>
    <mergeCell ref="AA141:AB141"/>
    <mergeCell ref="AC141:AD141"/>
    <mergeCell ref="AE141:AF141"/>
    <mergeCell ref="AG141:AH141"/>
    <mergeCell ref="AI141:AJ141"/>
    <mergeCell ref="AN141:AO141"/>
    <mergeCell ref="AP141:AQ141"/>
    <mergeCell ref="AR141:AS141"/>
    <mergeCell ref="DQ140:DQ144"/>
    <mergeCell ref="DR140:DR144"/>
    <mergeCell ref="DS140:DS144"/>
    <mergeCell ref="DT140:DT144"/>
    <mergeCell ref="DV140:DV144"/>
    <mergeCell ref="DW140:DW144"/>
    <mergeCell ref="DK140:DK144"/>
    <mergeCell ref="DL140:DL144"/>
    <mergeCell ref="DM140:DM144"/>
    <mergeCell ref="DN140:DN144"/>
    <mergeCell ref="DO140:DO144"/>
    <mergeCell ref="DP140:DP144"/>
    <mergeCell ref="DE140:DE144"/>
    <mergeCell ref="DF140:DF144"/>
    <mergeCell ref="DG140:DG144"/>
    <mergeCell ref="DH140:DH144"/>
    <mergeCell ref="DI140:DI144"/>
    <mergeCell ref="DJ140:DJ144"/>
    <mergeCell ref="CW140:CW144"/>
    <mergeCell ref="CX140:CX144"/>
    <mergeCell ref="CY140:CY144"/>
    <mergeCell ref="CZ140:DA144"/>
    <mergeCell ref="DB140:DC144"/>
    <mergeCell ref="DD140:DD144"/>
    <mergeCell ref="CP140:CP144"/>
    <mergeCell ref="CQ140:CQ144"/>
    <mergeCell ref="CR140:CR144"/>
    <mergeCell ref="CS140:CS144"/>
    <mergeCell ref="CT140:CT144"/>
    <mergeCell ref="CV140:CV144"/>
    <mergeCell ref="CJ140:CJ144"/>
    <mergeCell ref="CK140:CK144"/>
    <mergeCell ref="CL140:CL144"/>
    <mergeCell ref="CM140:CM144"/>
    <mergeCell ref="CN140:CN144"/>
    <mergeCell ref="CO140:CO144"/>
    <mergeCell ref="CD140:CD144"/>
    <mergeCell ref="CE140:CE144"/>
    <mergeCell ref="CF140:CF144"/>
    <mergeCell ref="CG140:CG144"/>
    <mergeCell ref="CH140:CH144"/>
    <mergeCell ref="CI140:CI144"/>
    <mergeCell ref="BW140:BW144"/>
    <mergeCell ref="BX140:BX144"/>
    <mergeCell ref="BZ140:BZ144"/>
    <mergeCell ref="CA140:CA144"/>
    <mergeCell ref="CB140:CB144"/>
    <mergeCell ref="CC140:CC144"/>
    <mergeCell ref="BP140:BP144"/>
    <mergeCell ref="BQ140:BQ144"/>
    <mergeCell ref="BR140:BR144"/>
    <mergeCell ref="BS140:BS144"/>
    <mergeCell ref="BT140:BT144"/>
    <mergeCell ref="BV140:BV144"/>
    <mergeCell ref="BA140:BA144"/>
    <mergeCell ref="BB140:BB144"/>
    <mergeCell ref="BC140:BC144"/>
    <mergeCell ref="BD140:BD144"/>
    <mergeCell ref="BE140:BE144"/>
    <mergeCell ref="BO140:BO144"/>
    <mergeCell ref="AZ140:AZ144"/>
    <mergeCell ref="AI142:AJ142"/>
    <mergeCell ref="AN142:AO142"/>
    <mergeCell ref="AP142:AQ142"/>
    <mergeCell ref="AR142:AS142"/>
    <mergeCell ref="V140:V144"/>
    <mergeCell ref="Z140:Z144"/>
    <mergeCell ref="AA140:AB140"/>
    <mergeCell ref="AC140:AD140"/>
    <mergeCell ref="AE140:AF140"/>
    <mergeCell ref="AG140:AH140"/>
    <mergeCell ref="AA142:AB142"/>
    <mergeCell ref="AC142:AD142"/>
    <mergeCell ref="AE142:AF142"/>
    <mergeCell ref="AG142:AH142"/>
    <mergeCell ref="B140:B144"/>
    <mergeCell ref="C140:C144"/>
    <mergeCell ref="D140:D144"/>
    <mergeCell ref="E140:E144"/>
    <mergeCell ref="F140:F144"/>
    <mergeCell ref="G140:G144"/>
    <mergeCell ref="H140:H144"/>
    <mergeCell ref="M140:M144"/>
    <mergeCell ref="N140:N144"/>
    <mergeCell ref="AI140:AJ140"/>
    <mergeCell ref="AM140:AM144"/>
    <mergeCell ref="AP143:AQ143"/>
    <mergeCell ref="AR143:AS143"/>
    <mergeCell ref="AA144:AB144"/>
    <mergeCell ref="AC144:AD144"/>
    <mergeCell ref="AE144:AF144"/>
    <mergeCell ref="AG144:AH144"/>
    <mergeCell ref="AC138:AD138"/>
    <mergeCell ref="AE138:AF138"/>
    <mergeCell ref="AG138:AH138"/>
    <mergeCell ref="AI138:AJ138"/>
    <mergeCell ref="AN138:AO138"/>
    <mergeCell ref="AP138:AQ138"/>
    <mergeCell ref="AI136:AJ136"/>
    <mergeCell ref="AN136:AO136"/>
    <mergeCell ref="AP136:AQ136"/>
    <mergeCell ref="AA137:AB137"/>
    <mergeCell ref="AC137:AD137"/>
    <mergeCell ref="AE137:AF137"/>
    <mergeCell ref="AG137:AH137"/>
    <mergeCell ref="AI137:AJ137"/>
    <mergeCell ref="AN137:AO137"/>
    <mergeCell ref="H134:H138"/>
    <mergeCell ref="M134:M138"/>
    <mergeCell ref="N134:N138"/>
    <mergeCell ref="O134:O138"/>
    <mergeCell ref="Q134:Q138"/>
    <mergeCell ref="R134:R138"/>
    <mergeCell ref="AM134:AM138"/>
    <mergeCell ref="AN134:AO134"/>
    <mergeCell ref="AN135:AO135"/>
    <mergeCell ref="AC136:AD136"/>
    <mergeCell ref="AE136:AF136"/>
    <mergeCell ref="AG136:AH136"/>
    <mergeCell ref="S134:S138"/>
    <mergeCell ref="T134:T138"/>
    <mergeCell ref="U134:U138"/>
    <mergeCell ref="V134:V138"/>
    <mergeCell ref="Z134:Z138"/>
    <mergeCell ref="DT134:DT138"/>
    <mergeCell ref="DV134:DV138"/>
    <mergeCell ref="DW134:DW138"/>
    <mergeCell ref="DX134:DX138"/>
    <mergeCell ref="DY134:DY138"/>
    <mergeCell ref="AA135:AB135"/>
    <mergeCell ref="AC135:AD135"/>
    <mergeCell ref="AE135:AF135"/>
    <mergeCell ref="AG135:AH135"/>
    <mergeCell ref="AI135:AJ135"/>
    <mergeCell ref="DN134:DN138"/>
    <mergeCell ref="DO134:DO138"/>
    <mergeCell ref="DP134:DP138"/>
    <mergeCell ref="DQ134:DQ138"/>
    <mergeCell ref="DR134:DR138"/>
    <mergeCell ref="DS134:DS138"/>
    <mergeCell ref="DH134:DH138"/>
    <mergeCell ref="DI134:DI138"/>
    <mergeCell ref="DJ134:DJ138"/>
    <mergeCell ref="DK134:DK138"/>
    <mergeCell ref="DL134:DL138"/>
    <mergeCell ref="DM134:DM138"/>
    <mergeCell ref="CZ134:DA138"/>
    <mergeCell ref="DB134:DC138"/>
    <mergeCell ref="DD134:DD138"/>
    <mergeCell ref="DE134:DE138"/>
    <mergeCell ref="DF134:DF138"/>
    <mergeCell ref="DG134:DG138"/>
    <mergeCell ref="CS134:CS138"/>
    <mergeCell ref="CT134:CT138"/>
    <mergeCell ref="CV134:CV138"/>
    <mergeCell ref="CW134:CW138"/>
    <mergeCell ref="CX134:CX138"/>
    <mergeCell ref="CY134:CY138"/>
    <mergeCell ref="CM134:CM138"/>
    <mergeCell ref="CN134:CN138"/>
    <mergeCell ref="CO134:CO138"/>
    <mergeCell ref="CP134:CP138"/>
    <mergeCell ref="CQ134:CQ138"/>
    <mergeCell ref="CR134:CR138"/>
    <mergeCell ref="CG134:CG138"/>
    <mergeCell ref="CH134:CH138"/>
    <mergeCell ref="CI134:CI138"/>
    <mergeCell ref="CJ134:CJ138"/>
    <mergeCell ref="CK134:CK138"/>
    <mergeCell ref="CL134:CL138"/>
    <mergeCell ref="CA134:CA138"/>
    <mergeCell ref="CB134:CB138"/>
    <mergeCell ref="CC134:CC138"/>
    <mergeCell ref="CD134:CD138"/>
    <mergeCell ref="CE134:CE138"/>
    <mergeCell ref="CF134:CF138"/>
    <mergeCell ref="BW134:BW138"/>
    <mergeCell ref="BX134:BX138"/>
    <mergeCell ref="BZ134:BZ138"/>
    <mergeCell ref="BD134:BD138"/>
    <mergeCell ref="BE134:BE138"/>
    <mergeCell ref="BO134:BO138"/>
    <mergeCell ref="BP134:BP138"/>
    <mergeCell ref="BQ134:BQ138"/>
    <mergeCell ref="BR134:BR138"/>
    <mergeCell ref="AP134:AQ134"/>
    <mergeCell ref="AR134:AS134"/>
    <mergeCell ref="AZ134:AZ138"/>
    <mergeCell ref="BA134:BA138"/>
    <mergeCell ref="BB134:BB138"/>
    <mergeCell ref="BC134:BC138"/>
    <mergeCell ref="AP135:AQ135"/>
    <mergeCell ref="AR135:AS135"/>
    <mergeCell ref="AP137:AQ137"/>
    <mergeCell ref="AR137:AS137"/>
    <mergeCell ref="AR138:AS138"/>
    <mergeCell ref="AR136:AS136"/>
    <mergeCell ref="AA134:AB134"/>
    <mergeCell ref="AA136:AB136"/>
    <mergeCell ref="AA138:AB138"/>
    <mergeCell ref="BS134:BS138"/>
    <mergeCell ref="BT134:BT138"/>
    <mergeCell ref="BV134:BV138"/>
    <mergeCell ref="B134:B138"/>
    <mergeCell ref="C134:C138"/>
    <mergeCell ref="D134:D138"/>
    <mergeCell ref="E134:E138"/>
    <mergeCell ref="F134:F138"/>
    <mergeCell ref="G134:G138"/>
    <mergeCell ref="AP131:AQ131"/>
    <mergeCell ref="AR131:AS131"/>
    <mergeCell ref="AA132:AB132"/>
    <mergeCell ref="AC132:AD132"/>
    <mergeCell ref="AE132:AF132"/>
    <mergeCell ref="AG132:AH132"/>
    <mergeCell ref="AI132:AJ132"/>
    <mergeCell ref="AN132:AO132"/>
    <mergeCell ref="AP132:AQ132"/>
    <mergeCell ref="AR132:AS132"/>
    <mergeCell ref="AA131:AB131"/>
    <mergeCell ref="AC131:AD131"/>
    <mergeCell ref="AE131:AF131"/>
    <mergeCell ref="AG131:AH131"/>
    <mergeCell ref="AI131:AJ131"/>
    <mergeCell ref="AN131:AO131"/>
    <mergeCell ref="O128:O132"/>
    <mergeCell ref="Q128:Q132"/>
    <mergeCell ref="R128:R132"/>
    <mergeCell ref="S128:S132"/>
    <mergeCell ref="T128:T132"/>
    <mergeCell ref="U128:U132"/>
    <mergeCell ref="AC134:AD134"/>
    <mergeCell ref="AE134:AF134"/>
    <mergeCell ref="AG134:AH134"/>
    <mergeCell ref="AI134:AJ134"/>
    <mergeCell ref="DX128:DX132"/>
    <mergeCell ref="DY128:DY132"/>
    <mergeCell ref="AA129:AB129"/>
    <mergeCell ref="AC129:AD129"/>
    <mergeCell ref="AE129:AF129"/>
    <mergeCell ref="AG129:AH129"/>
    <mergeCell ref="AI129:AJ129"/>
    <mergeCell ref="AN129:AO129"/>
    <mergeCell ref="AP129:AQ129"/>
    <mergeCell ref="AR129:AS129"/>
    <mergeCell ref="DQ128:DQ132"/>
    <mergeCell ref="DR128:DR132"/>
    <mergeCell ref="DS128:DS132"/>
    <mergeCell ref="DT128:DT132"/>
    <mergeCell ref="DV128:DV132"/>
    <mergeCell ref="DW128:DW132"/>
    <mergeCell ref="DK128:DK132"/>
    <mergeCell ref="DL128:DL132"/>
    <mergeCell ref="DM128:DM132"/>
    <mergeCell ref="DN128:DN132"/>
    <mergeCell ref="DO128:DO132"/>
    <mergeCell ref="DP128:DP132"/>
    <mergeCell ref="DE128:DE132"/>
    <mergeCell ref="DF128:DF132"/>
    <mergeCell ref="DG128:DG132"/>
    <mergeCell ref="DH128:DH132"/>
    <mergeCell ref="DI128:DI132"/>
    <mergeCell ref="DJ128:DJ132"/>
    <mergeCell ref="CW128:CW132"/>
    <mergeCell ref="CX128:CX132"/>
    <mergeCell ref="CY128:CY132"/>
    <mergeCell ref="CZ128:DA132"/>
    <mergeCell ref="DB128:DC132"/>
    <mergeCell ref="DD128:DD132"/>
    <mergeCell ref="CP128:CP132"/>
    <mergeCell ref="CQ128:CQ132"/>
    <mergeCell ref="CR128:CR132"/>
    <mergeCell ref="CS128:CS132"/>
    <mergeCell ref="CT128:CT132"/>
    <mergeCell ref="CV128:CV132"/>
    <mergeCell ref="CJ128:CJ132"/>
    <mergeCell ref="CK128:CK132"/>
    <mergeCell ref="CL128:CL132"/>
    <mergeCell ref="CM128:CM132"/>
    <mergeCell ref="CN128:CN132"/>
    <mergeCell ref="CO128:CO132"/>
    <mergeCell ref="CD128:CD132"/>
    <mergeCell ref="CE128:CE132"/>
    <mergeCell ref="CF128:CF132"/>
    <mergeCell ref="CG128:CG132"/>
    <mergeCell ref="CH128:CH132"/>
    <mergeCell ref="CI128:CI132"/>
    <mergeCell ref="BW128:BW132"/>
    <mergeCell ref="BX128:BX132"/>
    <mergeCell ref="BZ128:BZ132"/>
    <mergeCell ref="CA128:CA132"/>
    <mergeCell ref="CB128:CB132"/>
    <mergeCell ref="CC128:CC132"/>
    <mergeCell ref="BP128:BP132"/>
    <mergeCell ref="BQ128:BQ132"/>
    <mergeCell ref="BR128:BR132"/>
    <mergeCell ref="BS128:BS132"/>
    <mergeCell ref="BT128:BT132"/>
    <mergeCell ref="BV128:BV132"/>
    <mergeCell ref="BA128:BA132"/>
    <mergeCell ref="BB128:BB132"/>
    <mergeCell ref="BC128:BC132"/>
    <mergeCell ref="BD128:BD132"/>
    <mergeCell ref="BE128:BE132"/>
    <mergeCell ref="BO128:BO132"/>
    <mergeCell ref="AN128:AO128"/>
    <mergeCell ref="AP128:AQ128"/>
    <mergeCell ref="AR128:AS128"/>
    <mergeCell ref="AZ128:AZ132"/>
    <mergeCell ref="AI130:AJ130"/>
    <mergeCell ref="AN130:AO130"/>
    <mergeCell ref="AP130:AQ130"/>
    <mergeCell ref="AR130:AS130"/>
    <mergeCell ref="V128:V132"/>
    <mergeCell ref="Z128:Z132"/>
    <mergeCell ref="AA128:AB128"/>
    <mergeCell ref="AC128:AD128"/>
    <mergeCell ref="AE128:AF128"/>
    <mergeCell ref="AG128:AH128"/>
    <mergeCell ref="AA130:AB130"/>
    <mergeCell ref="AC130:AD130"/>
    <mergeCell ref="AE130:AF130"/>
    <mergeCell ref="AG130:AH130"/>
    <mergeCell ref="B128:B132"/>
    <mergeCell ref="C128:C132"/>
    <mergeCell ref="D128:D132"/>
    <mergeCell ref="E128:E132"/>
    <mergeCell ref="F128:F132"/>
    <mergeCell ref="G128:G132"/>
    <mergeCell ref="H128:H132"/>
    <mergeCell ref="M128:M132"/>
    <mergeCell ref="N128:N132"/>
    <mergeCell ref="AC126:AD126"/>
    <mergeCell ref="AE126:AF126"/>
    <mergeCell ref="AG126:AH126"/>
    <mergeCell ref="AI126:AJ126"/>
    <mergeCell ref="AN126:AO126"/>
    <mergeCell ref="AP126:AQ126"/>
    <mergeCell ref="AI124:AJ124"/>
    <mergeCell ref="AN124:AO124"/>
    <mergeCell ref="AP124:AQ124"/>
    <mergeCell ref="AA125:AB125"/>
    <mergeCell ref="AC125:AD125"/>
    <mergeCell ref="AE125:AF125"/>
    <mergeCell ref="AG125:AH125"/>
    <mergeCell ref="AI125:AJ125"/>
    <mergeCell ref="AN125:AO125"/>
    <mergeCell ref="H122:H126"/>
    <mergeCell ref="M122:M126"/>
    <mergeCell ref="N122:N126"/>
    <mergeCell ref="O122:O126"/>
    <mergeCell ref="Q122:Q126"/>
    <mergeCell ref="R122:R126"/>
    <mergeCell ref="AI128:AJ128"/>
    <mergeCell ref="AM128:AM132"/>
    <mergeCell ref="DT122:DT126"/>
    <mergeCell ref="DV122:DV126"/>
    <mergeCell ref="DW122:DW126"/>
    <mergeCell ref="DX122:DX126"/>
    <mergeCell ref="DY122:DY126"/>
    <mergeCell ref="AA123:AB123"/>
    <mergeCell ref="AC123:AD123"/>
    <mergeCell ref="AE123:AF123"/>
    <mergeCell ref="AG123:AH123"/>
    <mergeCell ref="AI123:AJ123"/>
    <mergeCell ref="DN122:DN126"/>
    <mergeCell ref="DO122:DO126"/>
    <mergeCell ref="DP122:DP126"/>
    <mergeCell ref="DQ122:DQ126"/>
    <mergeCell ref="DR122:DR126"/>
    <mergeCell ref="DS122:DS126"/>
    <mergeCell ref="DH122:DH126"/>
    <mergeCell ref="DI122:DI126"/>
    <mergeCell ref="DJ122:DJ126"/>
    <mergeCell ref="DK122:DK126"/>
    <mergeCell ref="DL122:DL126"/>
    <mergeCell ref="DM122:DM126"/>
    <mergeCell ref="CZ122:DA126"/>
    <mergeCell ref="DB122:DC126"/>
    <mergeCell ref="DD122:DD126"/>
    <mergeCell ref="DE122:DE126"/>
    <mergeCell ref="DF122:DF126"/>
    <mergeCell ref="DG122:DG126"/>
    <mergeCell ref="CS122:CS126"/>
    <mergeCell ref="CT122:CT126"/>
    <mergeCell ref="CV122:CV126"/>
    <mergeCell ref="CW122:CW126"/>
    <mergeCell ref="CX122:CX126"/>
    <mergeCell ref="CY122:CY126"/>
    <mergeCell ref="CM122:CM126"/>
    <mergeCell ref="CN122:CN126"/>
    <mergeCell ref="CO122:CO126"/>
    <mergeCell ref="CP122:CP126"/>
    <mergeCell ref="CQ122:CQ126"/>
    <mergeCell ref="CR122:CR126"/>
    <mergeCell ref="CG122:CG126"/>
    <mergeCell ref="CH122:CH126"/>
    <mergeCell ref="CI122:CI126"/>
    <mergeCell ref="CJ122:CJ126"/>
    <mergeCell ref="CK122:CK126"/>
    <mergeCell ref="CL122:CL126"/>
    <mergeCell ref="CA122:CA126"/>
    <mergeCell ref="CB122:CB126"/>
    <mergeCell ref="CC122:CC126"/>
    <mergeCell ref="CD122:CD126"/>
    <mergeCell ref="CE122:CE126"/>
    <mergeCell ref="CF122:CF126"/>
    <mergeCell ref="BW122:BW126"/>
    <mergeCell ref="BX122:BX126"/>
    <mergeCell ref="BZ122:BZ126"/>
    <mergeCell ref="BD122:BD126"/>
    <mergeCell ref="BE122:BE126"/>
    <mergeCell ref="BO122:BO126"/>
    <mergeCell ref="BP122:BP126"/>
    <mergeCell ref="BQ122:BQ126"/>
    <mergeCell ref="BR122:BR126"/>
    <mergeCell ref="AP122:AQ122"/>
    <mergeCell ref="AR122:AS122"/>
    <mergeCell ref="AZ122:AZ126"/>
    <mergeCell ref="BA122:BA126"/>
    <mergeCell ref="BB122:BB126"/>
    <mergeCell ref="BC122:BC126"/>
    <mergeCell ref="AP123:AQ123"/>
    <mergeCell ref="AR123:AS123"/>
    <mergeCell ref="AP125:AQ125"/>
    <mergeCell ref="AR125:AS125"/>
    <mergeCell ref="AR126:AS126"/>
    <mergeCell ref="AR124:AS124"/>
    <mergeCell ref="AM122:AM126"/>
    <mergeCell ref="AN122:AO122"/>
    <mergeCell ref="AN123:AO123"/>
    <mergeCell ref="AC124:AD124"/>
    <mergeCell ref="AE124:AF124"/>
    <mergeCell ref="AG124:AH124"/>
    <mergeCell ref="S122:S126"/>
    <mergeCell ref="T122:T126"/>
    <mergeCell ref="U122:U126"/>
    <mergeCell ref="V122:V126"/>
    <mergeCell ref="Z122:Z126"/>
    <mergeCell ref="AA122:AB122"/>
    <mergeCell ref="AA124:AB124"/>
    <mergeCell ref="AA126:AB126"/>
    <mergeCell ref="BS122:BS126"/>
    <mergeCell ref="BT122:BT126"/>
    <mergeCell ref="BV122:BV126"/>
    <mergeCell ref="B122:B126"/>
    <mergeCell ref="C122:C126"/>
    <mergeCell ref="D122:D126"/>
    <mergeCell ref="E122:E126"/>
    <mergeCell ref="F122:F126"/>
    <mergeCell ref="G122:G126"/>
    <mergeCell ref="AP119:AQ119"/>
    <mergeCell ref="AR119:AS119"/>
    <mergeCell ref="AA120:AB120"/>
    <mergeCell ref="AC120:AD120"/>
    <mergeCell ref="AE120:AF120"/>
    <mergeCell ref="AG120:AH120"/>
    <mergeCell ref="AI120:AJ120"/>
    <mergeCell ref="AN120:AO120"/>
    <mergeCell ref="AP120:AQ120"/>
    <mergeCell ref="AR120:AS120"/>
    <mergeCell ref="AA119:AB119"/>
    <mergeCell ref="AC119:AD119"/>
    <mergeCell ref="AE119:AF119"/>
    <mergeCell ref="AG119:AH119"/>
    <mergeCell ref="AI119:AJ119"/>
    <mergeCell ref="AN119:AO119"/>
    <mergeCell ref="O116:O120"/>
    <mergeCell ref="Q116:Q120"/>
    <mergeCell ref="R116:R120"/>
    <mergeCell ref="S116:S120"/>
    <mergeCell ref="T116:T120"/>
    <mergeCell ref="U116:U120"/>
    <mergeCell ref="AC122:AD122"/>
    <mergeCell ref="AE122:AF122"/>
    <mergeCell ref="AG122:AH122"/>
    <mergeCell ref="AI122:AJ122"/>
    <mergeCell ref="DX116:DX120"/>
    <mergeCell ref="DY116:DY120"/>
    <mergeCell ref="AA117:AB117"/>
    <mergeCell ref="AC117:AD117"/>
    <mergeCell ref="AE117:AF117"/>
    <mergeCell ref="AG117:AH117"/>
    <mergeCell ref="AI117:AJ117"/>
    <mergeCell ref="AN117:AO117"/>
    <mergeCell ref="AP117:AQ117"/>
    <mergeCell ref="AR117:AS117"/>
    <mergeCell ref="DQ116:DQ120"/>
    <mergeCell ref="DR116:DR120"/>
    <mergeCell ref="DS116:DS120"/>
    <mergeCell ref="DT116:DT120"/>
    <mergeCell ref="DV116:DV120"/>
    <mergeCell ref="DW116:DW120"/>
    <mergeCell ref="DK116:DK120"/>
    <mergeCell ref="DL116:DL120"/>
    <mergeCell ref="DM116:DM120"/>
    <mergeCell ref="DN116:DN120"/>
    <mergeCell ref="DO116:DO120"/>
    <mergeCell ref="DP116:DP120"/>
    <mergeCell ref="DE116:DE120"/>
    <mergeCell ref="DF116:DF120"/>
    <mergeCell ref="DG116:DG120"/>
    <mergeCell ref="DH116:DH120"/>
    <mergeCell ref="DI116:DI120"/>
    <mergeCell ref="DJ116:DJ120"/>
    <mergeCell ref="CW116:CW120"/>
    <mergeCell ref="CX116:CX120"/>
    <mergeCell ref="CY116:CY120"/>
    <mergeCell ref="CZ116:DA120"/>
    <mergeCell ref="DB116:DC120"/>
    <mergeCell ref="DD116:DD120"/>
    <mergeCell ref="CP116:CP120"/>
    <mergeCell ref="CQ116:CQ120"/>
    <mergeCell ref="CR116:CR120"/>
    <mergeCell ref="CS116:CS120"/>
    <mergeCell ref="CT116:CT120"/>
    <mergeCell ref="CV116:CV120"/>
    <mergeCell ref="CJ116:CJ120"/>
    <mergeCell ref="CK116:CK120"/>
    <mergeCell ref="CL116:CL120"/>
    <mergeCell ref="CM116:CM120"/>
    <mergeCell ref="CN116:CN120"/>
    <mergeCell ref="CO116:CO120"/>
    <mergeCell ref="CD116:CD120"/>
    <mergeCell ref="CE116:CE120"/>
    <mergeCell ref="CF116:CF120"/>
    <mergeCell ref="CG116:CG120"/>
    <mergeCell ref="CH116:CH120"/>
    <mergeCell ref="CI116:CI120"/>
    <mergeCell ref="BW116:BW120"/>
    <mergeCell ref="BX116:BX120"/>
    <mergeCell ref="BZ116:BZ120"/>
    <mergeCell ref="CA116:CA120"/>
    <mergeCell ref="CB116:CB120"/>
    <mergeCell ref="CC116:CC120"/>
    <mergeCell ref="BP116:BP120"/>
    <mergeCell ref="BQ116:BQ120"/>
    <mergeCell ref="BR116:BR120"/>
    <mergeCell ref="BS116:BS120"/>
    <mergeCell ref="BT116:BT120"/>
    <mergeCell ref="BV116:BV120"/>
    <mergeCell ref="BA116:BA120"/>
    <mergeCell ref="BB116:BB120"/>
    <mergeCell ref="BC116:BC120"/>
    <mergeCell ref="BD116:BD120"/>
    <mergeCell ref="BE116:BE120"/>
    <mergeCell ref="BO116:BO120"/>
    <mergeCell ref="AN116:AO116"/>
    <mergeCell ref="AP116:AQ116"/>
    <mergeCell ref="AR116:AS116"/>
    <mergeCell ref="AZ116:AZ120"/>
    <mergeCell ref="AI118:AJ118"/>
    <mergeCell ref="AN118:AO118"/>
    <mergeCell ref="AP118:AQ118"/>
    <mergeCell ref="AR118:AS118"/>
    <mergeCell ref="V116:V120"/>
    <mergeCell ref="Z116:Z120"/>
    <mergeCell ref="AA116:AB116"/>
    <mergeCell ref="AC116:AD116"/>
    <mergeCell ref="AE116:AF116"/>
    <mergeCell ref="AG116:AH116"/>
    <mergeCell ref="AA118:AB118"/>
    <mergeCell ref="AC118:AD118"/>
    <mergeCell ref="AE118:AF118"/>
    <mergeCell ref="AG118:AH118"/>
    <mergeCell ref="B116:B120"/>
    <mergeCell ref="C116:C120"/>
    <mergeCell ref="D116:D120"/>
    <mergeCell ref="E116:E120"/>
    <mergeCell ref="F116:F120"/>
    <mergeCell ref="G116:G120"/>
    <mergeCell ref="H116:H120"/>
    <mergeCell ref="M116:M120"/>
    <mergeCell ref="N116:N120"/>
    <mergeCell ref="AC114:AD114"/>
    <mergeCell ref="AE114:AF114"/>
    <mergeCell ref="AG114:AH114"/>
    <mergeCell ref="AI114:AJ114"/>
    <mergeCell ref="AN114:AO114"/>
    <mergeCell ref="AP114:AQ114"/>
    <mergeCell ref="AI112:AJ112"/>
    <mergeCell ref="AN112:AO112"/>
    <mergeCell ref="AP112:AQ112"/>
    <mergeCell ref="AA113:AB113"/>
    <mergeCell ref="AC113:AD113"/>
    <mergeCell ref="AE113:AF113"/>
    <mergeCell ref="AG113:AH113"/>
    <mergeCell ref="AI113:AJ113"/>
    <mergeCell ref="AN113:AO113"/>
    <mergeCell ref="H110:H114"/>
    <mergeCell ref="M110:M114"/>
    <mergeCell ref="N110:N114"/>
    <mergeCell ref="O110:O114"/>
    <mergeCell ref="Q110:Q114"/>
    <mergeCell ref="R110:R114"/>
    <mergeCell ref="AI116:AJ116"/>
    <mergeCell ref="AM116:AM120"/>
    <mergeCell ref="DT110:DT114"/>
    <mergeCell ref="DV110:DV114"/>
    <mergeCell ref="DW110:DW114"/>
    <mergeCell ref="DX110:DX114"/>
    <mergeCell ref="DY110:DY114"/>
    <mergeCell ref="AA111:AB111"/>
    <mergeCell ref="AC111:AD111"/>
    <mergeCell ref="AE111:AF111"/>
    <mergeCell ref="AG111:AH111"/>
    <mergeCell ref="AI111:AJ111"/>
    <mergeCell ref="DN110:DN114"/>
    <mergeCell ref="DO110:DO114"/>
    <mergeCell ref="DP110:DP114"/>
    <mergeCell ref="DQ110:DQ114"/>
    <mergeCell ref="DR110:DR114"/>
    <mergeCell ref="DS110:DS114"/>
    <mergeCell ref="DH110:DH114"/>
    <mergeCell ref="DI110:DI114"/>
    <mergeCell ref="DJ110:DJ114"/>
    <mergeCell ref="DK110:DK114"/>
    <mergeCell ref="DL110:DL114"/>
    <mergeCell ref="DM110:DM114"/>
    <mergeCell ref="CZ110:DA114"/>
    <mergeCell ref="DB110:DC114"/>
    <mergeCell ref="DD110:DD114"/>
    <mergeCell ref="DE110:DE114"/>
    <mergeCell ref="DF110:DF114"/>
    <mergeCell ref="DG110:DG114"/>
    <mergeCell ref="CS110:CS114"/>
    <mergeCell ref="CT110:CT114"/>
    <mergeCell ref="CV110:CV114"/>
    <mergeCell ref="CW110:CW114"/>
    <mergeCell ref="CX110:CX114"/>
    <mergeCell ref="CY110:CY114"/>
    <mergeCell ref="CM110:CM114"/>
    <mergeCell ref="CN110:CN114"/>
    <mergeCell ref="CO110:CO114"/>
    <mergeCell ref="CP110:CP114"/>
    <mergeCell ref="CQ110:CQ114"/>
    <mergeCell ref="CR110:CR114"/>
    <mergeCell ref="CG110:CG114"/>
    <mergeCell ref="CH110:CH114"/>
    <mergeCell ref="CI110:CI114"/>
    <mergeCell ref="CJ110:CJ114"/>
    <mergeCell ref="CK110:CK114"/>
    <mergeCell ref="CL110:CL114"/>
    <mergeCell ref="CA110:CA114"/>
    <mergeCell ref="CB110:CB114"/>
    <mergeCell ref="CC110:CC114"/>
    <mergeCell ref="CD110:CD114"/>
    <mergeCell ref="CE110:CE114"/>
    <mergeCell ref="CF110:CF114"/>
    <mergeCell ref="BW110:BW114"/>
    <mergeCell ref="BX110:BX114"/>
    <mergeCell ref="BZ110:BZ114"/>
    <mergeCell ref="BD110:BD114"/>
    <mergeCell ref="BE110:BE114"/>
    <mergeCell ref="BO110:BO114"/>
    <mergeCell ref="BP110:BP114"/>
    <mergeCell ref="BQ110:BQ114"/>
    <mergeCell ref="BR110:BR114"/>
    <mergeCell ref="AP110:AQ110"/>
    <mergeCell ref="AR110:AS110"/>
    <mergeCell ref="AZ110:AZ114"/>
    <mergeCell ref="BA110:BA114"/>
    <mergeCell ref="BB110:BB114"/>
    <mergeCell ref="BC110:BC114"/>
    <mergeCell ref="AP111:AQ111"/>
    <mergeCell ref="AR111:AS111"/>
    <mergeCell ref="AP113:AQ113"/>
    <mergeCell ref="AR113:AS113"/>
    <mergeCell ref="AR114:AS114"/>
    <mergeCell ref="AR112:AS112"/>
    <mergeCell ref="AM110:AM114"/>
    <mergeCell ref="AN110:AO110"/>
    <mergeCell ref="AN111:AO111"/>
    <mergeCell ref="AC112:AD112"/>
    <mergeCell ref="AE112:AF112"/>
    <mergeCell ref="AG112:AH112"/>
    <mergeCell ref="S110:S114"/>
    <mergeCell ref="T110:T114"/>
    <mergeCell ref="U110:U114"/>
    <mergeCell ref="V110:V114"/>
    <mergeCell ref="Z110:Z114"/>
    <mergeCell ref="AA110:AB110"/>
    <mergeCell ref="AA112:AB112"/>
    <mergeCell ref="AA114:AB114"/>
    <mergeCell ref="BS110:BS114"/>
    <mergeCell ref="BT110:BT114"/>
    <mergeCell ref="BV110:BV114"/>
    <mergeCell ref="B110:B114"/>
    <mergeCell ref="C110:C114"/>
    <mergeCell ref="D110:D114"/>
    <mergeCell ref="E110:E114"/>
    <mergeCell ref="F110:F114"/>
    <mergeCell ref="G110:G114"/>
    <mergeCell ref="AP107:AQ107"/>
    <mergeCell ref="AR107:AS107"/>
    <mergeCell ref="AA108:AB108"/>
    <mergeCell ref="AC108:AD108"/>
    <mergeCell ref="AE108:AF108"/>
    <mergeCell ref="AG108:AH108"/>
    <mergeCell ref="AI108:AJ108"/>
    <mergeCell ref="AN108:AO108"/>
    <mergeCell ref="AP108:AQ108"/>
    <mergeCell ref="AR108:AS108"/>
    <mergeCell ref="AA107:AB107"/>
    <mergeCell ref="AC107:AD107"/>
    <mergeCell ref="AE107:AF107"/>
    <mergeCell ref="AG107:AH107"/>
    <mergeCell ref="AI107:AJ107"/>
    <mergeCell ref="AN107:AO107"/>
    <mergeCell ref="O104:O108"/>
    <mergeCell ref="Q104:Q108"/>
    <mergeCell ref="R104:R108"/>
    <mergeCell ref="S104:S108"/>
    <mergeCell ref="T104:T108"/>
    <mergeCell ref="U104:U108"/>
    <mergeCell ref="AC110:AD110"/>
    <mergeCell ref="AE110:AF110"/>
    <mergeCell ref="AG110:AH110"/>
    <mergeCell ref="AI110:AJ110"/>
    <mergeCell ref="DX104:DX108"/>
    <mergeCell ref="DY104:DY108"/>
    <mergeCell ref="AA105:AB105"/>
    <mergeCell ref="AC105:AD105"/>
    <mergeCell ref="AE105:AF105"/>
    <mergeCell ref="AG105:AH105"/>
    <mergeCell ref="AI105:AJ105"/>
    <mergeCell ref="AN105:AO105"/>
    <mergeCell ref="AP105:AQ105"/>
    <mergeCell ref="AR105:AS105"/>
    <mergeCell ref="DQ104:DQ108"/>
    <mergeCell ref="DR104:DR108"/>
    <mergeCell ref="DS104:DS108"/>
    <mergeCell ref="DT104:DT108"/>
    <mergeCell ref="DV104:DV108"/>
    <mergeCell ref="DW104:DW108"/>
    <mergeCell ref="DK104:DK108"/>
    <mergeCell ref="DL104:DL108"/>
    <mergeCell ref="DM104:DM108"/>
    <mergeCell ref="DN104:DN108"/>
    <mergeCell ref="DO104:DO108"/>
    <mergeCell ref="DP104:DP108"/>
    <mergeCell ref="DE104:DE108"/>
    <mergeCell ref="DF104:DF108"/>
    <mergeCell ref="DG104:DG108"/>
    <mergeCell ref="DH104:DH108"/>
    <mergeCell ref="DI104:DI108"/>
    <mergeCell ref="DJ104:DJ108"/>
    <mergeCell ref="CW104:CW108"/>
    <mergeCell ref="CX104:CX108"/>
    <mergeCell ref="CY104:CY108"/>
    <mergeCell ref="CZ104:DA108"/>
    <mergeCell ref="DB104:DC108"/>
    <mergeCell ref="DD104:DD108"/>
    <mergeCell ref="CP104:CP108"/>
    <mergeCell ref="CQ104:CQ108"/>
    <mergeCell ref="CR104:CR108"/>
    <mergeCell ref="CS104:CS108"/>
    <mergeCell ref="CT104:CT108"/>
    <mergeCell ref="CV104:CV108"/>
    <mergeCell ref="CJ104:CJ108"/>
    <mergeCell ref="CK104:CK108"/>
    <mergeCell ref="CL104:CL108"/>
    <mergeCell ref="CM104:CM108"/>
    <mergeCell ref="CN104:CN108"/>
    <mergeCell ref="CO104:CO108"/>
    <mergeCell ref="CD104:CD108"/>
    <mergeCell ref="CE104:CE108"/>
    <mergeCell ref="CF104:CF108"/>
    <mergeCell ref="CG104:CG108"/>
    <mergeCell ref="CH104:CH108"/>
    <mergeCell ref="CI104:CI108"/>
    <mergeCell ref="BW104:BW108"/>
    <mergeCell ref="BX104:BX108"/>
    <mergeCell ref="BZ104:BZ108"/>
    <mergeCell ref="CA104:CA108"/>
    <mergeCell ref="CB104:CB108"/>
    <mergeCell ref="CC104:CC108"/>
    <mergeCell ref="BP104:BP108"/>
    <mergeCell ref="BQ104:BQ108"/>
    <mergeCell ref="BR104:BR108"/>
    <mergeCell ref="BS104:BS108"/>
    <mergeCell ref="BT104:BT108"/>
    <mergeCell ref="BV104:BV108"/>
    <mergeCell ref="BA104:BA108"/>
    <mergeCell ref="BB104:BB108"/>
    <mergeCell ref="BC104:BC108"/>
    <mergeCell ref="BD104:BD108"/>
    <mergeCell ref="BE104:BE108"/>
    <mergeCell ref="BO104:BO108"/>
    <mergeCell ref="AN104:AO104"/>
    <mergeCell ref="AP104:AQ104"/>
    <mergeCell ref="AR104:AS104"/>
    <mergeCell ref="AZ104:AZ108"/>
    <mergeCell ref="AI106:AJ106"/>
    <mergeCell ref="AN106:AO106"/>
    <mergeCell ref="AP106:AQ106"/>
    <mergeCell ref="AR106:AS106"/>
    <mergeCell ref="V104:V108"/>
    <mergeCell ref="Z104:Z108"/>
    <mergeCell ref="AA104:AB104"/>
    <mergeCell ref="AC104:AD104"/>
    <mergeCell ref="AE104:AF104"/>
    <mergeCell ref="AG104:AH104"/>
    <mergeCell ref="AA106:AB106"/>
    <mergeCell ref="AC106:AD106"/>
    <mergeCell ref="AE106:AF106"/>
    <mergeCell ref="AG106:AH106"/>
    <mergeCell ref="B104:B108"/>
    <mergeCell ref="C104:C108"/>
    <mergeCell ref="D104:D108"/>
    <mergeCell ref="E104:E108"/>
    <mergeCell ref="F104:F108"/>
    <mergeCell ref="G104:G108"/>
    <mergeCell ref="H104:H108"/>
    <mergeCell ref="M104:M108"/>
    <mergeCell ref="N104:N108"/>
    <mergeCell ref="AC102:AD102"/>
    <mergeCell ref="AE102:AF102"/>
    <mergeCell ref="AG102:AH102"/>
    <mergeCell ref="AI102:AJ102"/>
    <mergeCell ref="AN102:AO102"/>
    <mergeCell ref="AP102:AQ102"/>
    <mergeCell ref="AI100:AJ100"/>
    <mergeCell ref="AN100:AO100"/>
    <mergeCell ref="AP100:AQ100"/>
    <mergeCell ref="AA101:AB101"/>
    <mergeCell ref="AC101:AD101"/>
    <mergeCell ref="AE101:AF101"/>
    <mergeCell ref="AG101:AH101"/>
    <mergeCell ref="AI101:AJ101"/>
    <mergeCell ref="AN101:AO101"/>
    <mergeCell ref="H98:H102"/>
    <mergeCell ref="M98:M102"/>
    <mergeCell ref="N98:N102"/>
    <mergeCell ref="O98:O102"/>
    <mergeCell ref="Q98:Q102"/>
    <mergeCell ref="R98:R102"/>
    <mergeCell ref="AI104:AJ104"/>
    <mergeCell ref="AM104:AM108"/>
    <mergeCell ref="DT98:DT102"/>
    <mergeCell ref="DV98:DV102"/>
    <mergeCell ref="DW98:DW102"/>
    <mergeCell ref="DX98:DX102"/>
    <mergeCell ref="DY98:DY102"/>
    <mergeCell ref="AA99:AB99"/>
    <mergeCell ref="AC99:AD99"/>
    <mergeCell ref="AE99:AF99"/>
    <mergeCell ref="AG99:AH99"/>
    <mergeCell ref="AI99:AJ99"/>
    <mergeCell ref="DN98:DN102"/>
    <mergeCell ref="DO98:DO102"/>
    <mergeCell ref="DP98:DP102"/>
    <mergeCell ref="DQ98:DQ102"/>
    <mergeCell ref="DR98:DR102"/>
    <mergeCell ref="DS98:DS102"/>
    <mergeCell ref="DH98:DH102"/>
    <mergeCell ref="DI98:DI102"/>
    <mergeCell ref="DJ98:DJ102"/>
    <mergeCell ref="DK98:DK102"/>
    <mergeCell ref="DL98:DL102"/>
    <mergeCell ref="DM98:DM102"/>
    <mergeCell ref="CZ98:DA102"/>
    <mergeCell ref="DB98:DC102"/>
    <mergeCell ref="DD98:DD102"/>
    <mergeCell ref="DE98:DE102"/>
    <mergeCell ref="DF98:DF102"/>
    <mergeCell ref="DG98:DG102"/>
    <mergeCell ref="CS98:CS102"/>
    <mergeCell ref="CT98:CT102"/>
    <mergeCell ref="CV98:CV102"/>
    <mergeCell ref="CW98:CW102"/>
    <mergeCell ref="CX98:CX102"/>
    <mergeCell ref="CY98:CY102"/>
    <mergeCell ref="CM98:CM102"/>
    <mergeCell ref="CN98:CN102"/>
    <mergeCell ref="CO98:CO102"/>
    <mergeCell ref="CP98:CP102"/>
    <mergeCell ref="CQ98:CQ102"/>
    <mergeCell ref="CR98:CR102"/>
    <mergeCell ref="CG98:CG102"/>
    <mergeCell ref="CH98:CH102"/>
    <mergeCell ref="CI98:CI102"/>
    <mergeCell ref="CJ98:CJ102"/>
    <mergeCell ref="CK98:CK102"/>
    <mergeCell ref="CL98:CL102"/>
    <mergeCell ref="CA98:CA102"/>
    <mergeCell ref="CB98:CB102"/>
    <mergeCell ref="CC98:CC102"/>
    <mergeCell ref="CD98:CD102"/>
    <mergeCell ref="CE98:CE102"/>
    <mergeCell ref="CF98:CF102"/>
    <mergeCell ref="BW98:BW102"/>
    <mergeCell ref="BX98:BX102"/>
    <mergeCell ref="BZ98:BZ102"/>
    <mergeCell ref="BD98:BD102"/>
    <mergeCell ref="BE98:BE102"/>
    <mergeCell ref="BO98:BO102"/>
    <mergeCell ref="BP98:BP102"/>
    <mergeCell ref="BQ98:BQ102"/>
    <mergeCell ref="BR98:BR102"/>
    <mergeCell ref="AP98:AQ98"/>
    <mergeCell ref="AR98:AS98"/>
    <mergeCell ref="AZ98:AZ102"/>
    <mergeCell ref="BA98:BA102"/>
    <mergeCell ref="BB98:BB102"/>
    <mergeCell ref="BC98:BC102"/>
    <mergeCell ref="AP99:AQ99"/>
    <mergeCell ref="AR99:AS99"/>
    <mergeCell ref="AP101:AQ101"/>
    <mergeCell ref="AR101:AS101"/>
    <mergeCell ref="AR102:AS102"/>
    <mergeCell ref="AR100:AS100"/>
    <mergeCell ref="AM98:AM102"/>
    <mergeCell ref="AN98:AO98"/>
    <mergeCell ref="AN99:AO99"/>
    <mergeCell ref="AC100:AD100"/>
    <mergeCell ref="AE100:AF100"/>
    <mergeCell ref="AG100:AH100"/>
    <mergeCell ref="S98:S102"/>
    <mergeCell ref="T98:T102"/>
    <mergeCell ref="U98:U102"/>
    <mergeCell ref="V98:V102"/>
    <mergeCell ref="Z98:Z102"/>
    <mergeCell ref="AA98:AB98"/>
    <mergeCell ref="AA100:AB100"/>
    <mergeCell ref="AA102:AB102"/>
    <mergeCell ref="BS98:BS102"/>
    <mergeCell ref="BT98:BT102"/>
    <mergeCell ref="BV98:BV102"/>
    <mergeCell ref="B98:B102"/>
    <mergeCell ref="C98:C102"/>
    <mergeCell ref="D98:D102"/>
    <mergeCell ref="E98:E102"/>
    <mergeCell ref="F98:F102"/>
    <mergeCell ref="G98:G102"/>
    <mergeCell ref="AP95:AQ95"/>
    <mergeCell ref="AR95:AS95"/>
    <mergeCell ref="AA96:AB96"/>
    <mergeCell ref="AC96:AD96"/>
    <mergeCell ref="AE96:AF96"/>
    <mergeCell ref="AG96:AH96"/>
    <mergeCell ref="AI96:AJ96"/>
    <mergeCell ref="AN96:AO96"/>
    <mergeCell ref="AP96:AQ96"/>
    <mergeCell ref="AR96:AS96"/>
    <mergeCell ref="AA95:AB95"/>
    <mergeCell ref="AC95:AD95"/>
    <mergeCell ref="AE95:AF95"/>
    <mergeCell ref="AG95:AH95"/>
    <mergeCell ref="AI95:AJ95"/>
    <mergeCell ref="AN95:AO95"/>
    <mergeCell ref="O92:O96"/>
    <mergeCell ref="Q92:Q96"/>
    <mergeCell ref="R92:R96"/>
    <mergeCell ref="S92:S96"/>
    <mergeCell ref="T92:T96"/>
    <mergeCell ref="U92:U96"/>
    <mergeCell ref="AC98:AD98"/>
    <mergeCell ref="AE98:AF98"/>
    <mergeCell ref="AG98:AH98"/>
    <mergeCell ref="AI98:AJ98"/>
    <mergeCell ref="DX92:DX96"/>
    <mergeCell ref="DY92:DY96"/>
    <mergeCell ref="AA93:AB93"/>
    <mergeCell ref="AC93:AD93"/>
    <mergeCell ref="AE93:AF93"/>
    <mergeCell ref="AG93:AH93"/>
    <mergeCell ref="AI93:AJ93"/>
    <mergeCell ref="AN93:AO93"/>
    <mergeCell ref="AP93:AQ93"/>
    <mergeCell ref="AR93:AS93"/>
    <mergeCell ref="DQ92:DQ96"/>
    <mergeCell ref="DR92:DR96"/>
    <mergeCell ref="DS92:DS96"/>
    <mergeCell ref="DT92:DT96"/>
    <mergeCell ref="DV92:DV96"/>
    <mergeCell ref="DW92:DW96"/>
    <mergeCell ref="DK92:DK96"/>
    <mergeCell ref="DL92:DL96"/>
    <mergeCell ref="DM92:DM96"/>
    <mergeCell ref="DN92:DN96"/>
    <mergeCell ref="DO92:DO96"/>
    <mergeCell ref="DP92:DP96"/>
    <mergeCell ref="DE92:DE96"/>
    <mergeCell ref="DF92:DF96"/>
    <mergeCell ref="DG92:DG96"/>
    <mergeCell ref="DH92:DH96"/>
    <mergeCell ref="DI92:DI96"/>
    <mergeCell ref="DJ92:DJ96"/>
    <mergeCell ref="CW92:CW96"/>
    <mergeCell ref="CX92:CX96"/>
    <mergeCell ref="CY92:CY96"/>
    <mergeCell ref="CZ92:DA96"/>
    <mergeCell ref="DB92:DC96"/>
    <mergeCell ref="DD92:DD96"/>
    <mergeCell ref="CP92:CP96"/>
    <mergeCell ref="CQ92:CQ96"/>
    <mergeCell ref="CR92:CR96"/>
    <mergeCell ref="CS92:CS96"/>
    <mergeCell ref="CT92:CT96"/>
    <mergeCell ref="CV92:CV96"/>
    <mergeCell ref="CJ92:CJ96"/>
    <mergeCell ref="CK92:CK96"/>
    <mergeCell ref="CL92:CL96"/>
    <mergeCell ref="CM92:CM96"/>
    <mergeCell ref="CN92:CN96"/>
    <mergeCell ref="CO92:CO96"/>
    <mergeCell ref="CD92:CD96"/>
    <mergeCell ref="CE92:CE96"/>
    <mergeCell ref="CF92:CF96"/>
    <mergeCell ref="CG92:CG96"/>
    <mergeCell ref="CH92:CH96"/>
    <mergeCell ref="CI92:CI96"/>
    <mergeCell ref="BW92:BW96"/>
    <mergeCell ref="BX92:BX96"/>
    <mergeCell ref="BZ92:BZ96"/>
    <mergeCell ref="CA92:CA96"/>
    <mergeCell ref="CB92:CB96"/>
    <mergeCell ref="CC92:CC96"/>
    <mergeCell ref="BP92:BP96"/>
    <mergeCell ref="BQ92:BQ96"/>
    <mergeCell ref="BR92:BR96"/>
    <mergeCell ref="BS92:BS96"/>
    <mergeCell ref="BT92:BT96"/>
    <mergeCell ref="BV92:BV96"/>
    <mergeCell ref="BA92:BA96"/>
    <mergeCell ref="BB92:BB96"/>
    <mergeCell ref="BC92:BC96"/>
    <mergeCell ref="BD92:BD96"/>
    <mergeCell ref="BE92:BE96"/>
    <mergeCell ref="BO92:BO96"/>
    <mergeCell ref="AN92:AO92"/>
    <mergeCell ref="AP92:AQ92"/>
    <mergeCell ref="AR92:AS92"/>
    <mergeCell ref="AZ92:AZ96"/>
    <mergeCell ref="AI94:AJ94"/>
    <mergeCell ref="AN94:AO94"/>
    <mergeCell ref="AP94:AQ94"/>
    <mergeCell ref="AR94:AS94"/>
    <mergeCell ref="V92:V96"/>
    <mergeCell ref="Z92:Z96"/>
    <mergeCell ref="AA92:AB92"/>
    <mergeCell ref="AC92:AD92"/>
    <mergeCell ref="AE92:AF92"/>
    <mergeCell ref="AG92:AH92"/>
    <mergeCell ref="AA94:AB94"/>
    <mergeCell ref="AC94:AD94"/>
    <mergeCell ref="AE94:AF94"/>
    <mergeCell ref="AG94:AH94"/>
    <mergeCell ref="B92:B96"/>
    <mergeCell ref="C92:C96"/>
    <mergeCell ref="D92:D96"/>
    <mergeCell ref="E92:E96"/>
    <mergeCell ref="F92:F96"/>
    <mergeCell ref="G92:G96"/>
    <mergeCell ref="H92:H96"/>
    <mergeCell ref="M92:M96"/>
    <mergeCell ref="N92:N96"/>
    <mergeCell ref="AC90:AD90"/>
    <mergeCell ref="AE90:AF90"/>
    <mergeCell ref="AG90:AH90"/>
    <mergeCell ref="AI90:AJ90"/>
    <mergeCell ref="AN90:AO90"/>
    <mergeCell ref="AP90:AQ90"/>
    <mergeCell ref="AI88:AJ88"/>
    <mergeCell ref="AN88:AO88"/>
    <mergeCell ref="AP88:AQ88"/>
    <mergeCell ref="AA89:AB89"/>
    <mergeCell ref="AC89:AD89"/>
    <mergeCell ref="AE89:AF89"/>
    <mergeCell ref="AG89:AH89"/>
    <mergeCell ref="AI89:AJ89"/>
    <mergeCell ref="AN89:AO89"/>
    <mergeCell ref="H86:H90"/>
    <mergeCell ref="M86:M90"/>
    <mergeCell ref="N86:N90"/>
    <mergeCell ref="O86:O90"/>
    <mergeCell ref="Q86:Q90"/>
    <mergeCell ref="R86:R90"/>
    <mergeCell ref="AI92:AJ92"/>
    <mergeCell ref="AM92:AM96"/>
    <mergeCell ref="DT86:DT90"/>
    <mergeCell ref="DV86:DV90"/>
    <mergeCell ref="DW86:DW90"/>
    <mergeCell ref="DX86:DX90"/>
    <mergeCell ref="DY86:DY90"/>
    <mergeCell ref="AA87:AB87"/>
    <mergeCell ref="AC87:AD87"/>
    <mergeCell ref="AE87:AF87"/>
    <mergeCell ref="AG87:AH87"/>
    <mergeCell ref="AI87:AJ87"/>
    <mergeCell ref="DN86:DN90"/>
    <mergeCell ref="DO86:DO90"/>
    <mergeCell ref="DP86:DP90"/>
    <mergeCell ref="DQ86:DQ90"/>
    <mergeCell ref="DR86:DR90"/>
    <mergeCell ref="DS86:DS90"/>
    <mergeCell ref="DH86:DH90"/>
    <mergeCell ref="DI86:DI90"/>
    <mergeCell ref="DJ86:DJ90"/>
    <mergeCell ref="DK86:DK90"/>
    <mergeCell ref="DL86:DL90"/>
    <mergeCell ref="DM86:DM90"/>
    <mergeCell ref="CZ86:DA90"/>
    <mergeCell ref="DB86:DC90"/>
    <mergeCell ref="DD86:DD90"/>
    <mergeCell ref="DE86:DE90"/>
    <mergeCell ref="DF86:DF90"/>
    <mergeCell ref="DG86:DG90"/>
    <mergeCell ref="CS86:CS90"/>
    <mergeCell ref="CT86:CT90"/>
    <mergeCell ref="CV86:CV90"/>
    <mergeCell ref="CW86:CW90"/>
    <mergeCell ref="CX86:CX90"/>
    <mergeCell ref="CY86:CY90"/>
    <mergeCell ref="CM86:CM90"/>
    <mergeCell ref="CN86:CN90"/>
    <mergeCell ref="CO86:CO90"/>
    <mergeCell ref="CP86:CP90"/>
    <mergeCell ref="CQ86:CQ90"/>
    <mergeCell ref="CR86:CR90"/>
    <mergeCell ref="CG86:CG90"/>
    <mergeCell ref="CH86:CH90"/>
    <mergeCell ref="CI86:CI90"/>
    <mergeCell ref="CJ86:CJ90"/>
    <mergeCell ref="CK86:CK90"/>
    <mergeCell ref="CL86:CL90"/>
    <mergeCell ref="CA86:CA90"/>
    <mergeCell ref="CB86:CB90"/>
    <mergeCell ref="CC86:CC90"/>
    <mergeCell ref="CD86:CD90"/>
    <mergeCell ref="CE86:CE90"/>
    <mergeCell ref="CF86:CF90"/>
    <mergeCell ref="BW86:BW90"/>
    <mergeCell ref="BX86:BX90"/>
    <mergeCell ref="BZ86:BZ90"/>
    <mergeCell ref="BD86:BD90"/>
    <mergeCell ref="BE86:BE90"/>
    <mergeCell ref="BO86:BO90"/>
    <mergeCell ref="BP86:BP90"/>
    <mergeCell ref="BQ86:BQ90"/>
    <mergeCell ref="BR86:BR90"/>
    <mergeCell ref="AP86:AQ86"/>
    <mergeCell ref="AR86:AS86"/>
    <mergeCell ref="AZ86:AZ90"/>
    <mergeCell ref="BA86:BA90"/>
    <mergeCell ref="BB86:BB90"/>
    <mergeCell ref="BC86:BC90"/>
    <mergeCell ref="AP87:AQ87"/>
    <mergeCell ref="AR87:AS87"/>
    <mergeCell ref="AP89:AQ89"/>
    <mergeCell ref="AR89:AS89"/>
    <mergeCell ref="AR90:AS90"/>
    <mergeCell ref="AR88:AS88"/>
    <mergeCell ref="AM86:AM90"/>
    <mergeCell ref="AN86:AO86"/>
    <mergeCell ref="AN87:AO87"/>
    <mergeCell ref="AC88:AD88"/>
    <mergeCell ref="AE88:AF88"/>
    <mergeCell ref="AG88:AH88"/>
    <mergeCell ref="S86:S90"/>
    <mergeCell ref="T86:T90"/>
    <mergeCell ref="U86:U90"/>
    <mergeCell ref="V86:V90"/>
    <mergeCell ref="Z86:Z90"/>
    <mergeCell ref="AA86:AB86"/>
    <mergeCell ref="AA88:AB88"/>
    <mergeCell ref="AA90:AB90"/>
    <mergeCell ref="BS86:BS90"/>
    <mergeCell ref="BT86:BT90"/>
    <mergeCell ref="BV86:BV90"/>
    <mergeCell ref="B86:B90"/>
    <mergeCell ref="C86:C90"/>
    <mergeCell ref="D86:D90"/>
    <mergeCell ref="E86:E90"/>
    <mergeCell ref="F86:F90"/>
    <mergeCell ref="G86:G90"/>
    <mergeCell ref="AP83:AQ83"/>
    <mergeCell ref="AR83:AS83"/>
    <mergeCell ref="AA84:AB84"/>
    <mergeCell ref="AC84:AD84"/>
    <mergeCell ref="AE84:AF84"/>
    <mergeCell ref="AG84:AH84"/>
    <mergeCell ref="AI84:AJ84"/>
    <mergeCell ref="AN84:AO84"/>
    <mergeCell ref="AP84:AQ84"/>
    <mergeCell ref="AR84:AS84"/>
    <mergeCell ref="AA83:AB83"/>
    <mergeCell ref="AC83:AD83"/>
    <mergeCell ref="AE83:AF83"/>
    <mergeCell ref="AG83:AH83"/>
    <mergeCell ref="AI83:AJ83"/>
    <mergeCell ref="AN83:AO83"/>
    <mergeCell ref="O80:O84"/>
    <mergeCell ref="Q80:Q84"/>
    <mergeCell ref="R80:R84"/>
    <mergeCell ref="S80:S84"/>
    <mergeCell ref="T80:T84"/>
    <mergeCell ref="U80:U84"/>
    <mergeCell ref="AC86:AD86"/>
    <mergeCell ref="AE86:AF86"/>
    <mergeCell ref="AG86:AH86"/>
    <mergeCell ref="AI86:AJ86"/>
    <mergeCell ref="DX80:DX84"/>
    <mergeCell ref="DY80:DY84"/>
    <mergeCell ref="AA81:AB81"/>
    <mergeCell ref="AC81:AD81"/>
    <mergeCell ref="AE81:AF81"/>
    <mergeCell ref="AG81:AH81"/>
    <mergeCell ref="AI81:AJ81"/>
    <mergeCell ref="AN81:AO81"/>
    <mergeCell ref="AP81:AQ81"/>
    <mergeCell ref="AR81:AS81"/>
    <mergeCell ref="DQ80:DQ84"/>
    <mergeCell ref="DR80:DR84"/>
    <mergeCell ref="DS80:DS84"/>
    <mergeCell ref="DT80:DT84"/>
    <mergeCell ref="DV80:DV84"/>
    <mergeCell ref="DW80:DW84"/>
    <mergeCell ref="DK80:DK84"/>
    <mergeCell ref="DL80:DL84"/>
    <mergeCell ref="DM80:DM84"/>
    <mergeCell ref="DN80:DN84"/>
    <mergeCell ref="DO80:DO84"/>
    <mergeCell ref="DP80:DP84"/>
    <mergeCell ref="DE80:DE84"/>
    <mergeCell ref="DF80:DF84"/>
    <mergeCell ref="DG80:DG84"/>
    <mergeCell ref="DH80:DH84"/>
    <mergeCell ref="DI80:DI84"/>
    <mergeCell ref="DJ80:DJ84"/>
    <mergeCell ref="CW80:CW84"/>
    <mergeCell ref="CX80:CX84"/>
    <mergeCell ref="CY80:CY84"/>
    <mergeCell ref="CZ80:DA84"/>
    <mergeCell ref="DB80:DC84"/>
    <mergeCell ref="DD80:DD84"/>
    <mergeCell ref="CP80:CP84"/>
    <mergeCell ref="CQ80:CQ84"/>
    <mergeCell ref="CR80:CR84"/>
    <mergeCell ref="CS80:CS84"/>
    <mergeCell ref="CT80:CT84"/>
    <mergeCell ref="CV80:CV84"/>
    <mergeCell ref="CJ80:CJ84"/>
    <mergeCell ref="CK80:CK84"/>
    <mergeCell ref="CL80:CL84"/>
    <mergeCell ref="CM80:CM84"/>
    <mergeCell ref="CN80:CN84"/>
    <mergeCell ref="CO80:CO84"/>
    <mergeCell ref="CD80:CD84"/>
    <mergeCell ref="CE80:CE84"/>
    <mergeCell ref="CF80:CF84"/>
    <mergeCell ref="CG80:CG84"/>
    <mergeCell ref="CH80:CH84"/>
    <mergeCell ref="CI80:CI84"/>
    <mergeCell ref="BW80:BW84"/>
    <mergeCell ref="BX80:BX84"/>
    <mergeCell ref="BZ80:BZ84"/>
    <mergeCell ref="CA80:CA84"/>
    <mergeCell ref="CB80:CB84"/>
    <mergeCell ref="CC80:CC84"/>
    <mergeCell ref="BP80:BP84"/>
    <mergeCell ref="BQ80:BQ84"/>
    <mergeCell ref="BR80:BR84"/>
    <mergeCell ref="BS80:BS84"/>
    <mergeCell ref="BT80:BT84"/>
    <mergeCell ref="BV80:BV84"/>
    <mergeCell ref="BA80:BA84"/>
    <mergeCell ref="BB80:BB84"/>
    <mergeCell ref="BC80:BC84"/>
    <mergeCell ref="BD80:BD84"/>
    <mergeCell ref="BE80:BE84"/>
    <mergeCell ref="BO80:BO84"/>
    <mergeCell ref="AN80:AO80"/>
    <mergeCell ref="AP80:AQ80"/>
    <mergeCell ref="AR80:AS80"/>
    <mergeCell ref="AZ80:AZ84"/>
    <mergeCell ref="AI82:AJ82"/>
    <mergeCell ref="AN82:AO82"/>
    <mergeCell ref="AP82:AQ82"/>
    <mergeCell ref="AR82:AS82"/>
    <mergeCell ref="V80:V84"/>
    <mergeCell ref="Z80:Z84"/>
    <mergeCell ref="AA80:AB80"/>
    <mergeCell ref="AC80:AD80"/>
    <mergeCell ref="AE80:AF80"/>
    <mergeCell ref="AG80:AH80"/>
    <mergeCell ref="AA82:AB82"/>
    <mergeCell ref="AC82:AD82"/>
    <mergeCell ref="AE82:AF82"/>
    <mergeCell ref="AG82:AH82"/>
    <mergeCell ref="B80:B84"/>
    <mergeCell ref="C80:C84"/>
    <mergeCell ref="D80:D84"/>
    <mergeCell ref="E80:E84"/>
    <mergeCell ref="F80:F84"/>
    <mergeCell ref="G80:G84"/>
    <mergeCell ref="H80:H84"/>
    <mergeCell ref="M80:M84"/>
    <mergeCell ref="N80:N84"/>
    <mergeCell ref="AC78:AD78"/>
    <mergeCell ref="AE78:AF78"/>
    <mergeCell ref="AG78:AH78"/>
    <mergeCell ref="AI78:AJ78"/>
    <mergeCell ref="AN78:AO78"/>
    <mergeCell ref="AP78:AQ78"/>
    <mergeCell ref="AI76:AJ76"/>
    <mergeCell ref="AN76:AO76"/>
    <mergeCell ref="AP76:AQ76"/>
    <mergeCell ref="AA77:AB77"/>
    <mergeCell ref="AC77:AD77"/>
    <mergeCell ref="AE77:AF77"/>
    <mergeCell ref="AG77:AH77"/>
    <mergeCell ref="AI77:AJ77"/>
    <mergeCell ref="AN77:AO77"/>
    <mergeCell ref="H74:H78"/>
    <mergeCell ref="M74:M78"/>
    <mergeCell ref="N74:N78"/>
    <mergeCell ref="O74:O78"/>
    <mergeCell ref="Q74:Q78"/>
    <mergeCell ref="R74:R78"/>
    <mergeCell ref="AI80:AJ80"/>
    <mergeCell ref="AM80:AM84"/>
    <mergeCell ref="DT74:DT78"/>
    <mergeCell ref="DV74:DV78"/>
    <mergeCell ref="DW74:DW78"/>
    <mergeCell ref="DX74:DX78"/>
    <mergeCell ref="DY74:DY78"/>
    <mergeCell ref="AA75:AB75"/>
    <mergeCell ref="AC75:AD75"/>
    <mergeCell ref="AE75:AF75"/>
    <mergeCell ref="AG75:AH75"/>
    <mergeCell ref="AI75:AJ75"/>
    <mergeCell ref="DN74:DN78"/>
    <mergeCell ref="DO74:DO78"/>
    <mergeCell ref="DP74:DP78"/>
    <mergeCell ref="DQ74:DQ78"/>
    <mergeCell ref="DR74:DR78"/>
    <mergeCell ref="DS74:DS78"/>
    <mergeCell ref="DH74:DH78"/>
    <mergeCell ref="DI74:DI78"/>
    <mergeCell ref="DJ74:DJ78"/>
    <mergeCell ref="DK74:DK78"/>
    <mergeCell ref="DL74:DL78"/>
    <mergeCell ref="DM74:DM78"/>
    <mergeCell ref="CZ74:DA78"/>
    <mergeCell ref="DB74:DC78"/>
    <mergeCell ref="DD74:DD78"/>
    <mergeCell ref="DE74:DE78"/>
    <mergeCell ref="DF74:DF78"/>
    <mergeCell ref="DG74:DG78"/>
    <mergeCell ref="CS74:CS78"/>
    <mergeCell ref="CT74:CT78"/>
    <mergeCell ref="CV74:CV78"/>
    <mergeCell ref="CW74:CW78"/>
    <mergeCell ref="CX74:CX78"/>
    <mergeCell ref="CY74:CY78"/>
    <mergeCell ref="CM74:CM78"/>
    <mergeCell ref="CN74:CN78"/>
    <mergeCell ref="CO74:CO78"/>
    <mergeCell ref="CP74:CP78"/>
    <mergeCell ref="CQ74:CQ78"/>
    <mergeCell ref="CR74:CR78"/>
    <mergeCell ref="CG74:CG78"/>
    <mergeCell ref="CH74:CH78"/>
    <mergeCell ref="CI74:CI78"/>
    <mergeCell ref="CJ74:CJ78"/>
    <mergeCell ref="CK74:CK78"/>
    <mergeCell ref="CL74:CL78"/>
    <mergeCell ref="CA74:CA78"/>
    <mergeCell ref="CB74:CB78"/>
    <mergeCell ref="CC74:CC78"/>
    <mergeCell ref="CD74:CD78"/>
    <mergeCell ref="CE74:CE78"/>
    <mergeCell ref="CF74:CF78"/>
    <mergeCell ref="BW74:BW78"/>
    <mergeCell ref="BX74:BX78"/>
    <mergeCell ref="BZ74:BZ78"/>
    <mergeCell ref="BD74:BD78"/>
    <mergeCell ref="BE74:BE78"/>
    <mergeCell ref="BO74:BO78"/>
    <mergeCell ref="BP74:BP78"/>
    <mergeCell ref="BQ74:BQ78"/>
    <mergeCell ref="BR74:BR78"/>
    <mergeCell ref="AP74:AQ74"/>
    <mergeCell ref="AR74:AS74"/>
    <mergeCell ref="AZ74:AZ78"/>
    <mergeCell ref="BA74:BA78"/>
    <mergeCell ref="BB74:BB78"/>
    <mergeCell ref="BC74:BC78"/>
    <mergeCell ref="AP75:AQ75"/>
    <mergeCell ref="AR75:AS75"/>
    <mergeCell ref="AP77:AQ77"/>
    <mergeCell ref="AR77:AS77"/>
    <mergeCell ref="AR78:AS78"/>
    <mergeCell ref="AR76:AS76"/>
    <mergeCell ref="AM74:AM78"/>
    <mergeCell ref="AN74:AO74"/>
    <mergeCell ref="AN75:AO75"/>
    <mergeCell ref="AC76:AD76"/>
    <mergeCell ref="AE76:AF76"/>
    <mergeCell ref="AG76:AH76"/>
    <mergeCell ref="S74:S78"/>
    <mergeCell ref="T74:T78"/>
    <mergeCell ref="U74:U78"/>
    <mergeCell ref="V74:V78"/>
    <mergeCell ref="Z74:Z78"/>
    <mergeCell ref="AA74:AB74"/>
    <mergeCell ref="AA76:AB76"/>
    <mergeCell ref="AA78:AB78"/>
    <mergeCell ref="BS74:BS78"/>
    <mergeCell ref="BT74:BT78"/>
    <mergeCell ref="BV74:BV78"/>
    <mergeCell ref="B74:B78"/>
    <mergeCell ref="C74:C78"/>
    <mergeCell ref="D74:D78"/>
    <mergeCell ref="E74:E78"/>
    <mergeCell ref="F74:F78"/>
    <mergeCell ref="G74:G78"/>
    <mergeCell ref="AP71:AQ71"/>
    <mergeCell ref="AR71:AS71"/>
    <mergeCell ref="AA72:AB72"/>
    <mergeCell ref="AC72:AD72"/>
    <mergeCell ref="AE72:AF72"/>
    <mergeCell ref="AG72:AH72"/>
    <mergeCell ref="AI72:AJ72"/>
    <mergeCell ref="AN72:AO72"/>
    <mergeCell ref="AP72:AQ72"/>
    <mergeCell ref="AR72:AS72"/>
    <mergeCell ref="AA71:AB71"/>
    <mergeCell ref="AC71:AD71"/>
    <mergeCell ref="AE71:AF71"/>
    <mergeCell ref="AG71:AH71"/>
    <mergeCell ref="AI71:AJ71"/>
    <mergeCell ref="AN71:AO71"/>
    <mergeCell ref="O68:O72"/>
    <mergeCell ref="Q68:Q72"/>
    <mergeCell ref="R68:R72"/>
    <mergeCell ref="S68:S72"/>
    <mergeCell ref="T68:T72"/>
    <mergeCell ref="U68:U72"/>
    <mergeCell ref="AC74:AD74"/>
    <mergeCell ref="AE74:AF74"/>
    <mergeCell ref="AG74:AH74"/>
    <mergeCell ref="AI74:AJ74"/>
    <mergeCell ref="DX68:DX72"/>
    <mergeCell ref="DY68:DY72"/>
    <mergeCell ref="AA69:AB69"/>
    <mergeCell ref="AC69:AD69"/>
    <mergeCell ref="AE69:AF69"/>
    <mergeCell ref="AG69:AH69"/>
    <mergeCell ref="AI69:AJ69"/>
    <mergeCell ref="AN69:AO69"/>
    <mergeCell ref="AP69:AQ69"/>
    <mergeCell ref="AR69:AS69"/>
    <mergeCell ref="DQ68:DQ72"/>
    <mergeCell ref="DR68:DR72"/>
    <mergeCell ref="DS68:DS72"/>
    <mergeCell ref="DT68:DT72"/>
    <mergeCell ref="DV68:DV72"/>
    <mergeCell ref="DW68:DW72"/>
    <mergeCell ref="DK68:DK72"/>
    <mergeCell ref="DL68:DL72"/>
    <mergeCell ref="DM68:DM72"/>
    <mergeCell ref="DN68:DN72"/>
    <mergeCell ref="DO68:DO72"/>
    <mergeCell ref="DP68:DP72"/>
    <mergeCell ref="DE68:DE72"/>
    <mergeCell ref="DF68:DF72"/>
    <mergeCell ref="DG68:DG72"/>
    <mergeCell ref="DH68:DH72"/>
    <mergeCell ref="DI68:DI72"/>
    <mergeCell ref="DJ68:DJ72"/>
    <mergeCell ref="CW68:CW72"/>
    <mergeCell ref="CX68:CX72"/>
    <mergeCell ref="CY68:CY72"/>
    <mergeCell ref="CZ68:DA72"/>
    <mergeCell ref="DB68:DC72"/>
    <mergeCell ref="DD68:DD72"/>
    <mergeCell ref="CP68:CP72"/>
    <mergeCell ref="CQ68:CQ72"/>
    <mergeCell ref="CR68:CR72"/>
    <mergeCell ref="CS68:CS72"/>
    <mergeCell ref="CT68:CT72"/>
    <mergeCell ref="CV68:CV72"/>
    <mergeCell ref="CJ68:CJ72"/>
    <mergeCell ref="CK68:CK72"/>
    <mergeCell ref="CL68:CL72"/>
    <mergeCell ref="CM68:CM72"/>
    <mergeCell ref="CN68:CN72"/>
    <mergeCell ref="CO68:CO72"/>
    <mergeCell ref="CD68:CD72"/>
    <mergeCell ref="CE68:CE72"/>
    <mergeCell ref="CF68:CF72"/>
    <mergeCell ref="CG68:CG72"/>
    <mergeCell ref="CH68:CH72"/>
    <mergeCell ref="CI68:CI72"/>
    <mergeCell ref="BW68:BW72"/>
    <mergeCell ref="BX68:BX72"/>
    <mergeCell ref="BZ68:BZ72"/>
    <mergeCell ref="CA68:CA72"/>
    <mergeCell ref="CB68:CB72"/>
    <mergeCell ref="CC68:CC72"/>
    <mergeCell ref="BP68:BP72"/>
    <mergeCell ref="BQ68:BQ72"/>
    <mergeCell ref="BR68:BR72"/>
    <mergeCell ref="BS68:BS72"/>
    <mergeCell ref="BT68:BT72"/>
    <mergeCell ref="BV68:BV72"/>
    <mergeCell ref="BA68:BA72"/>
    <mergeCell ref="BB68:BB72"/>
    <mergeCell ref="BC68:BC72"/>
    <mergeCell ref="BD68:BD72"/>
    <mergeCell ref="BE68:BE72"/>
    <mergeCell ref="BO68:BO72"/>
    <mergeCell ref="AN68:AO68"/>
    <mergeCell ref="AP68:AQ68"/>
    <mergeCell ref="AR68:AS68"/>
    <mergeCell ref="AZ68:AZ72"/>
    <mergeCell ref="AI70:AJ70"/>
    <mergeCell ref="AN70:AO70"/>
    <mergeCell ref="AP70:AQ70"/>
    <mergeCell ref="AR70:AS70"/>
    <mergeCell ref="V68:V72"/>
    <mergeCell ref="Z68:Z72"/>
    <mergeCell ref="AA68:AB68"/>
    <mergeCell ref="AC68:AD68"/>
    <mergeCell ref="AE68:AF68"/>
    <mergeCell ref="AG68:AH68"/>
    <mergeCell ref="AA70:AB70"/>
    <mergeCell ref="AC70:AD70"/>
    <mergeCell ref="AE70:AF70"/>
    <mergeCell ref="AG70:AH70"/>
    <mergeCell ref="B68:B72"/>
    <mergeCell ref="C68:C72"/>
    <mergeCell ref="D68:D72"/>
    <mergeCell ref="E68:E72"/>
    <mergeCell ref="F68:F72"/>
    <mergeCell ref="G68:G72"/>
    <mergeCell ref="H68:H72"/>
    <mergeCell ref="M68:M72"/>
    <mergeCell ref="N68:N72"/>
    <mergeCell ref="AC66:AD66"/>
    <mergeCell ref="AE66:AF66"/>
    <mergeCell ref="AG66:AH66"/>
    <mergeCell ref="AI66:AJ66"/>
    <mergeCell ref="AN66:AO66"/>
    <mergeCell ref="AP66:AQ66"/>
    <mergeCell ref="AI64:AJ64"/>
    <mergeCell ref="AN64:AO64"/>
    <mergeCell ref="AP64:AQ64"/>
    <mergeCell ref="AA65:AB65"/>
    <mergeCell ref="AC65:AD65"/>
    <mergeCell ref="AE65:AF65"/>
    <mergeCell ref="AG65:AH65"/>
    <mergeCell ref="AI65:AJ65"/>
    <mergeCell ref="AN65:AO65"/>
    <mergeCell ref="H62:H66"/>
    <mergeCell ref="M62:M66"/>
    <mergeCell ref="N62:N66"/>
    <mergeCell ref="O62:O66"/>
    <mergeCell ref="Q62:Q66"/>
    <mergeCell ref="R62:R66"/>
    <mergeCell ref="AI68:AJ68"/>
    <mergeCell ref="AM68:AM72"/>
    <mergeCell ref="DT62:DT66"/>
    <mergeCell ref="DV62:DV66"/>
    <mergeCell ref="DW62:DW66"/>
    <mergeCell ref="DX62:DX66"/>
    <mergeCell ref="DY62:DY66"/>
    <mergeCell ref="AA63:AB63"/>
    <mergeCell ref="AC63:AD63"/>
    <mergeCell ref="AE63:AF63"/>
    <mergeCell ref="AG63:AH63"/>
    <mergeCell ref="AI63:AJ63"/>
    <mergeCell ref="DN62:DN66"/>
    <mergeCell ref="DO62:DO66"/>
    <mergeCell ref="DP62:DP66"/>
    <mergeCell ref="DQ62:DQ66"/>
    <mergeCell ref="DR62:DR66"/>
    <mergeCell ref="DS62:DS66"/>
    <mergeCell ref="DH62:DH66"/>
    <mergeCell ref="DI62:DI66"/>
    <mergeCell ref="DJ62:DJ66"/>
    <mergeCell ref="DK62:DK66"/>
    <mergeCell ref="DL62:DL66"/>
    <mergeCell ref="DM62:DM66"/>
    <mergeCell ref="CZ62:DA66"/>
    <mergeCell ref="DB62:DC66"/>
    <mergeCell ref="DD62:DD66"/>
    <mergeCell ref="DE62:DE66"/>
    <mergeCell ref="DF62:DF66"/>
    <mergeCell ref="DG62:DG66"/>
    <mergeCell ref="CS62:CS66"/>
    <mergeCell ref="CT62:CT66"/>
    <mergeCell ref="CV62:CV66"/>
    <mergeCell ref="CW62:CW66"/>
    <mergeCell ref="CX62:CX66"/>
    <mergeCell ref="CY62:CY66"/>
    <mergeCell ref="CM62:CM66"/>
    <mergeCell ref="CN62:CN66"/>
    <mergeCell ref="CO62:CO66"/>
    <mergeCell ref="CP62:CP66"/>
    <mergeCell ref="CQ62:CQ66"/>
    <mergeCell ref="CR62:CR66"/>
    <mergeCell ref="CG62:CG66"/>
    <mergeCell ref="CH62:CH66"/>
    <mergeCell ref="CI62:CI66"/>
    <mergeCell ref="CJ62:CJ66"/>
    <mergeCell ref="CK62:CK66"/>
    <mergeCell ref="CL62:CL66"/>
    <mergeCell ref="CA62:CA66"/>
    <mergeCell ref="CB62:CB66"/>
    <mergeCell ref="CC62:CC66"/>
    <mergeCell ref="CD62:CD66"/>
    <mergeCell ref="CE62:CE66"/>
    <mergeCell ref="CF62:CF66"/>
    <mergeCell ref="BW62:BW66"/>
    <mergeCell ref="BX62:BX66"/>
    <mergeCell ref="BZ62:BZ66"/>
    <mergeCell ref="BD62:BD66"/>
    <mergeCell ref="BE62:BE66"/>
    <mergeCell ref="BO62:BO66"/>
    <mergeCell ref="BP62:BP66"/>
    <mergeCell ref="BQ62:BQ66"/>
    <mergeCell ref="BR62:BR66"/>
    <mergeCell ref="AP62:AQ62"/>
    <mergeCell ref="AR62:AS62"/>
    <mergeCell ref="AZ62:AZ66"/>
    <mergeCell ref="BA62:BA66"/>
    <mergeCell ref="BB62:BB66"/>
    <mergeCell ref="BC62:BC66"/>
    <mergeCell ref="AP63:AQ63"/>
    <mergeCell ref="AR63:AS63"/>
    <mergeCell ref="AP65:AQ65"/>
    <mergeCell ref="AR65:AS65"/>
    <mergeCell ref="AR66:AS66"/>
    <mergeCell ref="AR64:AS64"/>
    <mergeCell ref="AM62:AM66"/>
    <mergeCell ref="AN62:AO62"/>
    <mergeCell ref="AN63:AO63"/>
    <mergeCell ref="AC64:AD64"/>
    <mergeCell ref="AE64:AF64"/>
    <mergeCell ref="AG64:AH64"/>
    <mergeCell ref="S62:S66"/>
    <mergeCell ref="T62:T66"/>
    <mergeCell ref="U62:U66"/>
    <mergeCell ref="V62:V66"/>
    <mergeCell ref="Z62:Z66"/>
    <mergeCell ref="AA62:AB62"/>
    <mergeCell ref="AA64:AB64"/>
    <mergeCell ref="AA66:AB66"/>
    <mergeCell ref="BS62:BS66"/>
    <mergeCell ref="BT62:BT66"/>
    <mergeCell ref="BV62:BV66"/>
    <mergeCell ref="B62:B66"/>
    <mergeCell ref="C62:C66"/>
    <mergeCell ref="D62:D66"/>
    <mergeCell ref="E62:E66"/>
    <mergeCell ref="F62:F66"/>
    <mergeCell ref="G62:G66"/>
    <mergeCell ref="AP59:AQ59"/>
    <mergeCell ref="AR59:AS59"/>
    <mergeCell ref="AA60:AB60"/>
    <mergeCell ref="AC60:AD60"/>
    <mergeCell ref="AE60:AF60"/>
    <mergeCell ref="AG60:AH60"/>
    <mergeCell ref="AI60:AJ60"/>
    <mergeCell ref="AN60:AO60"/>
    <mergeCell ref="AP60:AQ60"/>
    <mergeCell ref="AR60:AS60"/>
    <mergeCell ref="AA59:AB59"/>
    <mergeCell ref="AC59:AD59"/>
    <mergeCell ref="AE59:AF59"/>
    <mergeCell ref="AG59:AH59"/>
    <mergeCell ref="AI59:AJ59"/>
    <mergeCell ref="AN59:AO59"/>
    <mergeCell ref="O56:O60"/>
    <mergeCell ref="Q56:Q60"/>
    <mergeCell ref="R56:R60"/>
    <mergeCell ref="S56:S60"/>
    <mergeCell ref="T56:T60"/>
    <mergeCell ref="U56:U60"/>
    <mergeCell ref="AC62:AD62"/>
    <mergeCell ref="AE62:AF62"/>
    <mergeCell ref="AG62:AH62"/>
    <mergeCell ref="AI62:AJ62"/>
    <mergeCell ref="DX56:DX60"/>
    <mergeCell ref="DY56:DY60"/>
    <mergeCell ref="AA57:AB57"/>
    <mergeCell ref="AC57:AD57"/>
    <mergeCell ref="AE57:AF57"/>
    <mergeCell ref="AG57:AH57"/>
    <mergeCell ref="AI57:AJ57"/>
    <mergeCell ref="AN57:AO57"/>
    <mergeCell ref="AP57:AQ57"/>
    <mergeCell ref="AR57:AS57"/>
    <mergeCell ref="DQ56:DQ60"/>
    <mergeCell ref="DR56:DR60"/>
    <mergeCell ref="DS56:DS60"/>
    <mergeCell ref="DT56:DT60"/>
    <mergeCell ref="DV56:DV60"/>
    <mergeCell ref="DW56:DW60"/>
    <mergeCell ref="DK56:DK60"/>
    <mergeCell ref="DL56:DL60"/>
    <mergeCell ref="DM56:DM60"/>
    <mergeCell ref="DN56:DN60"/>
    <mergeCell ref="DO56:DO60"/>
    <mergeCell ref="DP56:DP60"/>
    <mergeCell ref="DE56:DE60"/>
    <mergeCell ref="DF56:DF60"/>
    <mergeCell ref="DG56:DG60"/>
    <mergeCell ref="DH56:DH60"/>
    <mergeCell ref="DI56:DI60"/>
    <mergeCell ref="DJ56:DJ60"/>
    <mergeCell ref="CW56:CW60"/>
    <mergeCell ref="CX56:CX60"/>
    <mergeCell ref="CY56:CY60"/>
    <mergeCell ref="CZ56:DA60"/>
    <mergeCell ref="DB56:DC60"/>
    <mergeCell ref="DD56:DD60"/>
    <mergeCell ref="CP56:CP60"/>
    <mergeCell ref="CQ56:CQ60"/>
    <mergeCell ref="CR56:CR60"/>
    <mergeCell ref="CS56:CS60"/>
    <mergeCell ref="CT56:CT60"/>
    <mergeCell ref="CV56:CV60"/>
    <mergeCell ref="CJ56:CJ60"/>
    <mergeCell ref="CK56:CK60"/>
    <mergeCell ref="CL56:CL60"/>
    <mergeCell ref="CM56:CM60"/>
    <mergeCell ref="CN56:CN60"/>
    <mergeCell ref="CO56:CO60"/>
    <mergeCell ref="CD56:CD60"/>
    <mergeCell ref="CE56:CE60"/>
    <mergeCell ref="CF56:CF60"/>
    <mergeCell ref="CG56:CG60"/>
    <mergeCell ref="CH56:CH60"/>
    <mergeCell ref="CI56:CI60"/>
    <mergeCell ref="BW56:BW60"/>
    <mergeCell ref="BX56:BX60"/>
    <mergeCell ref="BZ56:BZ60"/>
    <mergeCell ref="CA56:CA60"/>
    <mergeCell ref="CB56:CB60"/>
    <mergeCell ref="CC56:CC60"/>
    <mergeCell ref="BP56:BP60"/>
    <mergeCell ref="BQ56:BQ60"/>
    <mergeCell ref="BR56:BR60"/>
    <mergeCell ref="BS56:BS60"/>
    <mergeCell ref="BT56:BT60"/>
    <mergeCell ref="BV56:BV60"/>
    <mergeCell ref="BA56:BA60"/>
    <mergeCell ref="BB56:BB60"/>
    <mergeCell ref="BC56:BC60"/>
    <mergeCell ref="BD56:BD60"/>
    <mergeCell ref="BE56:BE60"/>
    <mergeCell ref="BO56:BO60"/>
    <mergeCell ref="AN56:AO56"/>
    <mergeCell ref="AP56:AQ56"/>
    <mergeCell ref="AR56:AS56"/>
    <mergeCell ref="AZ56:AZ60"/>
    <mergeCell ref="AI58:AJ58"/>
    <mergeCell ref="AN58:AO58"/>
    <mergeCell ref="AP58:AQ58"/>
    <mergeCell ref="AR58:AS58"/>
    <mergeCell ref="V56:V60"/>
    <mergeCell ref="Z56:Z60"/>
    <mergeCell ref="AA56:AB56"/>
    <mergeCell ref="AC56:AD56"/>
    <mergeCell ref="AE56:AF56"/>
    <mergeCell ref="AG56:AH56"/>
    <mergeCell ref="AA58:AB58"/>
    <mergeCell ref="AC58:AD58"/>
    <mergeCell ref="AE58:AF58"/>
    <mergeCell ref="AG58:AH58"/>
    <mergeCell ref="B56:B60"/>
    <mergeCell ref="C56:C60"/>
    <mergeCell ref="D56:D60"/>
    <mergeCell ref="E56:E60"/>
    <mergeCell ref="F56:F60"/>
    <mergeCell ref="G56:G60"/>
    <mergeCell ref="H56:H60"/>
    <mergeCell ref="M56:M60"/>
    <mergeCell ref="N56:N60"/>
    <mergeCell ref="AC54:AD54"/>
    <mergeCell ref="AE54:AF54"/>
    <mergeCell ref="AG54:AH54"/>
    <mergeCell ref="AI54:AJ54"/>
    <mergeCell ref="AN54:AO54"/>
    <mergeCell ref="AP54:AQ54"/>
    <mergeCell ref="AI52:AJ52"/>
    <mergeCell ref="AN52:AO52"/>
    <mergeCell ref="AP52:AQ52"/>
    <mergeCell ref="AA53:AB53"/>
    <mergeCell ref="AC53:AD53"/>
    <mergeCell ref="AE53:AF53"/>
    <mergeCell ref="AG53:AH53"/>
    <mergeCell ref="AI53:AJ53"/>
    <mergeCell ref="AN53:AO53"/>
    <mergeCell ref="H50:H54"/>
    <mergeCell ref="M50:M54"/>
    <mergeCell ref="N50:N54"/>
    <mergeCell ref="O50:O54"/>
    <mergeCell ref="Q50:Q54"/>
    <mergeCell ref="R50:R54"/>
    <mergeCell ref="AI56:AJ56"/>
    <mergeCell ref="AM56:AM60"/>
    <mergeCell ref="DT50:DT54"/>
    <mergeCell ref="DV50:DV54"/>
    <mergeCell ref="DW50:DW54"/>
    <mergeCell ref="DX50:DX54"/>
    <mergeCell ref="DY50:DY54"/>
    <mergeCell ref="AA51:AB51"/>
    <mergeCell ref="AC51:AD51"/>
    <mergeCell ref="AE51:AF51"/>
    <mergeCell ref="AG51:AH51"/>
    <mergeCell ref="AI51:AJ51"/>
    <mergeCell ref="DN50:DN54"/>
    <mergeCell ref="DO50:DO54"/>
    <mergeCell ref="DP50:DP54"/>
    <mergeCell ref="DQ50:DQ54"/>
    <mergeCell ref="DR50:DR54"/>
    <mergeCell ref="DS50:DS54"/>
    <mergeCell ref="DH50:DH54"/>
    <mergeCell ref="DI50:DI54"/>
    <mergeCell ref="DJ50:DJ54"/>
    <mergeCell ref="DK50:DK54"/>
    <mergeCell ref="DL50:DL54"/>
    <mergeCell ref="DM50:DM54"/>
    <mergeCell ref="CZ50:DA54"/>
    <mergeCell ref="DB50:DC54"/>
    <mergeCell ref="DD50:DD54"/>
    <mergeCell ref="DE50:DE54"/>
    <mergeCell ref="DF50:DF54"/>
    <mergeCell ref="DG50:DG54"/>
    <mergeCell ref="CS50:CS54"/>
    <mergeCell ref="CT50:CT54"/>
    <mergeCell ref="CV50:CV54"/>
    <mergeCell ref="CW50:CW54"/>
    <mergeCell ref="CX50:CX54"/>
    <mergeCell ref="CY50:CY54"/>
    <mergeCell ref="CM50:CM54"/>
    <mergeCell ref="CN50:CN54"/>
    <mergeCell ref="CO50:CO54"/>
    <mergeCell ref="CP50:CP54"/>
    <mergeCell ref="CQ50:CQ54"/>
    <mergeCell ref="CR50:CR54"/>
    <mergeCell ref="CG50:CG54"/>
    <mergeCell ref="CH50:CH54"/>
    <mergeCell ref="CI50:CI54"/>
    <mergeCell ref="CJ50:CJ54"/>
    <mergeCell ref="CK50:CK54"/>
    <mergeCell ref="CL50:CL54"/>
    <mergeCell ref="CA50:CA54"/>
    <mergeCell ref="CB50:CB54"/>
    <mergeCell ref="CC50:CC54"/>
    <mergeCell ref="CD50:CD54"/>
    <mergeCell ref="CE50:CE54"/>
    <mergeCell ref="CF50:CF54"/>
    <mergeCell ref="BW50:BW54"/>
    <mergeCell ref="BX50:BX54"/>
    <mergeCell ref="BZ50:BZ54"/>
    <mergeCell ref="BD50:BD54"/>
    <mergeCell ref="BE50:BE54"/>
    <mergeCell ref="BO50:BO54"/>
    <mergeCell ref="BP50:BP54"/>
    <mergeCell ref="BQ50:BQ54"/>
    <mergeCell ref="BR50:BR54"/>
    <mergeCell ref="AP50:AQ50"/>
    <mergeCell ref="AR50:AS50"/>
    <mergeCell ref="AZ50:AZ54"/>
    <mergeCell ref="BA50:BA54"/>
    <mergeCell ref="BB50:BB54"/>
    <mergeCell ref="BC50:BC54"/>
    <mergeCell ref="AP51:AQ51"/>
    <mergeCell ref="AR51:AS51"/>
    <mergeCell ref="AP53:AQ53"/>
    <mergeCell ref="AR53:AS53"/>
    <mergeCell ref="AR54:AS54"/>
    <mergeCell ref="AR52:AS52"/>
    <mergeCell ref="AM50:AM54"/>
    <mergeCell ref="AN50:AO50"/>
    <mergeCell ref="AN51:AO51"/>
    <mergeCell ref="AC52:AD52"/>
    <mergeCell ref="AE52:AF52"/>
    <mergeCell ref="AG52:AH52"/>
    <mergeCell ref="S50:S54"/>
    <mergeCell ref="T50:T54"/>
    <mergeCell ref="U50:U54"/>
    <mergeCell ref="V50:V54"/>
    <mergeCell ref="Z50:Z54"/>
    <mergeCell ref="AA50:AB50"/>
    <mergeCell ref="AA52:AB52"/>
    <mergeCell ref="AA54:AB54"/>
    <mergeCell ref="BS50:BS54"/>
    <mergeCell ref="BT50:BT54"/>
    <mergeCell ref="BV50:BV54"/>
    <mergeCell ref="B50:B54"/>
    <mergeCell ref="C50:C54"/>
    <mergeCell ref="D50:D54"/>
    <mergeCell ref="E50:E54"/>
    <mergeCell ref="F50:F54"/>
    <mergeCell ref="G50:G54"/>
    <mergeCell ref="AP47:AQ47"/>
    <mergeCell ref="AR47:AS47"/>
    <mergeCell ref="AA48:AB48"/>
    <mergeCell ref="AC48:AD48"/>
    <mergeCell ref="AE48:AF48"/>
    <mergeCell ref="AG48:AH48"/>
    <mergeCell ref="AI48:AJ48"/>
    <mergeCell ref="AN48:AO48"/>
    <mergeCell ref="AP48:AQ48"/>
    <mergeCell ref="AR48:AS48"/>
    <mergeCell ref="AA47:AB47"/>
    <mergeCell ref="AC47:AD47"/>
    <mergeCell ref="AE47:AF47"/>
    <mergeCell ref="AG47:AH47"/>
    <mergeCell ref="AI47:AJ47"/>
    <mergeCell ref="AN47:AO47"/>
    <mergeCell ref="O44:O48"/>
    <mergeCell ref="Q44:Q48"/>
    <mergeCell ref="R44:R48"/>
    <mergeCell ref="S44:S48"/>
    <mergeCell ref="T44:T48"/>
    <mergeCell ref="U44:U48"/>
    <mergeCell ref="AC50:AD50"/>
    <mergeCell ref="AE50:AF50"/>
    <mergeCell ref="AG50:AH50"/>
    <mergeCell ref="AI50:AJ50"/>
    <mergeCell ref="DX44:DX48"/>
    <mergeCell ref="DY44:DY48"/>
    <mergeCell ref="AA45:AB45"/>
    <mergeCell ref="AC45:AD45"/>
    <mergeCell ref="AE45:AF45"/>
    <mergeCell ref="AG45:AH45"/>
    <mergeCell ref="AI45:AJ45"/>
    <mergeCell ref="AN45:AO45"/>
    <mergeCell ref="AP45:AQ45"/>
    <mergeCell ref="AR45:AS45"/>
    <mergeCell ref="DQ44:DQ48"/>
    <mergeCell ref="DR44:DR48"/>
    <mergeCell ref="DS44:DS48"/>
    <mergeCell ref="DT44:DT48"/>
    <mergeCell ref="DV44:DV48"/>
    <mergeCell ref="DW44:DW48"/>
    <mergeCell ref="DK44:DK48"/>
    <mergeCell ref="DL44:DL48"/>
    <mergeCell ref="DM44:DM48"/>
    <mergeCell ref="DN44:DN48"/>
    <mergeCell ref="DO44:DO48"/>
    <mergeCell ref="DP44:DP48"/>
    <mergeCell ref="DE44:DE48"/>
    <mergeCell ref="DF44:DF48"/>
    <mergeCell ref="DG44:DG48"/>
    <mergeCell ref="DH44:DH48"/>
    <mergeCell ref="DI44:DI48"/>
    <mergeCell ref="DJ44:DJ48"/>
    <mergeCell ref="CW44:CW48"/>
    <mergeCell ref="CX44:CX48"/>
    <mergeCell ref="CY44:CY48"/>
    <mergeCell ref="CZ44:DA48"/>
    <mergeCell ref="DB44:DC48"/>
    <mergeCell ref="DD44:DD48"/>
    <mergeCell ref="CP44:CP48"/>
    <mergeCell ref="CQ44:CQ48"/>
    <mergeCell ref="CR44:CR48"/>
    <mergeCell ref="CS44:CS48"/>
    <mergeCell ref="CT44:CT48"/>
    <mergeCell ref="CV44:CV48"/>
    <mergeCell ref="CJ44:CJ48"/>
    <mergeCell ref="CK44:CK48"/>
    <mergeCell ref="CL44:CL48"/>
    <mergeCell ref="CM44:CM48"/>
    <mergeCell ref="CN44:CN48"/>
    <mergeCell ref="CO44:CO48"/>
    <mergeCell ref="CD44:CD48"/>
    <mergeCell ref="CE44:CE48"/>
    <mergeCell ref="CF44:CF48"/>
    <mergeCell ref="CG44:CG48"/>
    <mergeCell ref="CH44:CH48"/>
    <mergeCell ref="CI44:CI48"/>
    <mergeCell ref="BW44:BW48"/>
    <mergeCell ref="BX44:BX48"/>
    <mergeCell ref="BZ44:BZ48"/>
    <mergeCell ref="CA44:CA48"/>
    <mergeCell ref="CB44:CB48"/>
    <mergeCell ref="CC44:CC48"/>
    <mergeCell ref="BP44:BP48"/>
    <mergeCell ref="BQ44:BQ48"/>
    <mergeCell ref="BR44:BR48"/>
    <mergeCell ref="BS44:BS48"/>
    <mergeCell ref="BT44:BT48"/>
    <mergeCell ref="BV44:BV48"/>
    <mergeCell ref="BA44:BA48"/>
    <mergeCell ref="BB44:BB48"/>
    <mergeCell ref="BC44:BC48"/>
    <mergeCell ref="BD44:BD48"/>
    <mergeCell ref="BE44:BE48"/>
    <mergeCell ref="BO44:BO48"/>
    <mergeCell ref="AN44:AO44"/>
    <mergeCell ref="AP44:AQ44"/>
    <mergeCell ref="AR44:AS44"/>
    <mergeCell ref="AZ44:AZ48"/>
    <mergeCell ref="AI46:AJ46"/>
    <mergeCell ref="AN46:AO46"/>
    <mergeCell ref="AP46:AQ46"/>
    <mergeCell ref="AR46:AS46"/>
    <mergeCell ref="V44:V48"/>
    <mergeCell ref="Z44:Z48"/>
    <mergeCell ref="AA44:AB44"/>
    <mergeCell ref="AC44:AD44"/>
    <mergeCell ref="AE44:AF44"/>
    <mergeCell ref="AG44:AH44"/>
    <mergeCell ref="AA46:AB46"/>
    <mergeCell ref="AC46:AD46"/>
    <mergeCell ref="AE46:AF46"/>
    <mergeCell ref="AG46:AH46"/>
    <mergeCell ref="B44:B48"/>
    <mergeCell ref="C44:C48"/>
    <mergeCell ref="D44:D48"/>
    <mergeCell ref="E44:E48"/>
    <mergeCell ref="F44:F48"/>
    <mergeCell ref="G44:G48"/>
    <mergeCell ref="H44:H48"/>
    <mergeCell ref="M44:M48"/>
    <mergeCell ref="N44:N48"/>
    <mergeCell ref="AC42:AD42"/>
    <mergeCell ref="AE42:AF42"/>
    <mergeCell ref="AG42:AH42"/>
    <mergeCell ref="AI42:AJ42"/>
    <mergeCell ref="AN42:AO42"/>
    <mergeCell ref="AP42:AQ42"/>
    <mergeCell ref="AI40:AJ40"/>
    <mergeCell ref="AN40:AO40"/>
    <mergeCell ref="AP40:AQ40"/>
    <mergeCell ref="AA41:AB41"/>
    <mergeCell ref="AC41:AD41"/>
    <mergeCell ref="AE41:AF41"/>
    <mergeCell ref="AG41:AH41"/>
    <mergeCell ref="AI41:AJ41"/>
    <mergeCell ref="AN41:AO41"/>
    <mergeCell ref="H38:H42"/>
    <mergeCell ref="M38:M42"/>
    <mergeCell ref="N38:N42"/>
    <mergeCell ref="O38:O42"/>
    <mergeCell ref="Q38:Q42"/>
    <mergeCell ref="R38:R42"/>
    <mergeCell ref="AI44:AJ44"/>
    <mergeCell ref="AM44:AM48"/>
    <mergeCell ref="DT38:DT42"/>
    <mergeCell ref="DV38:DV42"/>
    <mergeCell ref="DW38:DW42"/>
    <mergeCell ref="DX38:DX42"/>
    <mergeCell ref="DY38:DY42"/>
    <mergeCell ref="AA39:AB39"/>
    <mergeCell ref="AC39:AD39"/>
    <mergeCell ref="AE39:AF39"/>
    <mergeCell ref="AG39:AH39"/>
    <mergeCell ref="AI39:AJ39"/>
    <mergeCell ref="DN38:DN42"/>
    <mergeCell ref="DO38:DO42"/>
    <mergeCell ref="DP38:DP42"/>
    <mergeCell ref="DQ38:DQ42"/>
    <mergeCell ref="DR38:DR42"/>
    <mergeCell ref="DS38:DS42"/>
    <mergeCell ref="DH38:DH42"/>
    <mergeCell ref="DI38:DI42"/>
    <mergeCell ref="DJ38:DJ42"/>
    <mergeCell ref="DK38:DK42"/>
    <mergeCell ref="DL38:DL42"/>
    <mergeCell ref="DM38:DM42"/>
    <mergeCell ref="CZ38:DA42"/>
    <mergeCell ref="DB38:DC42"/>
    <mergeCell ref="DD38:DD42"/>
    <mergeCell ref="DE38:DE42"/>
    <mergeCell ref="DF38:DF42"/>
    <mergeCell ref="DG38:DG42"/>
    <mergeCell ref="CS38:CS42"/>
    <mergeCell ref="CT38:CT42"/>
    <mergeCell ref="CV38:CV42"/>
    <mergeCell ref="CW38:CW42"/>
    <mergeCell ref="CX38:CX42"/>
    <mergeCell ref="CY38:CY42"/>
    <mergeCell ref="CM38:CM42"/>
    <mergeCell ref="CN38:CN42"/>
    <mergeCell ref="CO38:CO42"/>
    <mergeCell ref="CP38:CP42"/>
    <mergeCell ref="CQ38:CQ42"/>
    <mergeCell ref="CR38:CR42"/>
    <mergeCell ref="CG38:CG42"/>
    <mergeCell ref="CH38:CH42"/>
    <mergeCell ref="CI38:CI42"/>
    <mergeCell ref="CJ38:CJ42"/>
    <mergeCell ref="CK38:CK42"/>
    <mergeCell ref="CL38:CL42"/>
    <mergeCell ref="CA38:CA42"/>
    <mergeCell ref="CB38:CB42"/>
    <mergeCell ref="CC38:CC42"/>
    <mergeCell ref="CD38:CD42"/>
    <mergeCell ref="CE38:CE42"/>
    <mergeCell ref="CF38:CF42"/>
    <mergeCell ref="BW38:BW42"/>
    <mergeCell ref="BX38:BX42"/>
    <mergeCell ref="BZ38:BZ42"/>
    <mergeCell ref="BD38:BD42"/>
    <mergeCell ref="BE38:BE42"/>
    <mergeCell ref="BO38:BO42"/>
    <mergeCell ref="BP38:BP42"/>
    <mergeCell ref="BQ38:BQ42"/>
    <mergeCell ref="BR38:BR42"/>
    <mergeCell ref="AP38:AQ38"/>
    <mergeCell ref="AR38:AS38"/>
    <mergeCell ref="AZ38:AZ42"/>
    <mergeCell ref="BA38:BA42"/>
    <mergeCell ref="BB38:BB42"/>
    <mergeCell ref="BC38:BC42"/>
    <mergeCell ref="AP39:AQ39"/>
    <mergeCell ref="AR39:AS39"/>
    <mergeCell ref="AP41:AQ41"/>
    <mergeCell ref="AR41:AS41"/>
    <mergeCell ref="AR42:AS42"/>
    <mergeCell ref="AR40:AS40"/>
    <mergeCell ref="AM38:AM42"/>
    <mergeCell ref="AN38:AO38"/>
    <mergeCell ref="AN39:AO39"/>
    <mergeCell ref="AC40:AD40"/>
    <mergeCell ref="AE40:AF40"/>
    <mergeCell ref="AG40:AH40"/>
    <mergeCell ref="S38:S42"/>
    <mergeCell ref="T38:T42"/>
    <mergeCell ref="U38:U42"/>
    <mergeCell ref="V38:V42"/>
    <mergeCell ref="Z38:Z42"/>
    <mergeCell ref="AA38:AB38"/>
    <mergeCell ref="AA40:AB40"/>
    <mergeCell ref="AA42:AB42"/>
    <mergeCell ref="BS38:BS42"/>
    <mergeCell ref="BT38:BT42"/>
    <mergeCell ref="BV38:BV42"/>
    <mergeCell ref="B38:B42"/>
    <mergeCell ref="C38:C42"/>
    <mergeCell ref="D38:D42"/>
    <mergeCell ref="E38:E42"/>
    <mergeCell ref="F38:F42"/>
    <mergeCell ref="G38:G42"/>
    <mergeCell ref="AP35:AQ35"/>
    <mergeCell ref="AR35:AS35"/>
    <mergeCell ref="AA36:AB36"/>
    <mergeCell ref="AC36:AD36"/>
    <mergeCell ref="AE36:AF36"/>
    <mergeCell ref="AG36:AH36"/>
    <mergeCell ref="AI36:AJ36"/>
    <mergeCell ref="AN36:AO36"/>
    <mergeCell ref="AP36:AQ36"/>
    <mergeCell ref="AR36:AS36"/>
    <mergeCell ref="AA35:AB35"/>
    <mergeCell ref="AC35:AD35"/>
    <mergeCell ref="AE35:AF35"/>
    <mergeCell ref="AG35:AH35"/>
    <mergeCell ref="AI35:AJ35"/>
    <mergeCell ref="AN35:AO35"/>
    <mergeCell ref="O32:O36"/>
    <mergeCell ref="Q32:Q36"/>
    <mergeCell ref="R32:R36"/>
    <mergeCell ref="S32:S36"/>
    <mergeCell ref="T32:T36"/>
    <mergeCell ref="U32:U36"/>
    <mergeCell ref="AC38:AD38"/>
    <mergeCell ref="AE38:AF38"/>
    <mergeCell ref="AG38:AH38"/>
    <mergeCell ref="AI38:AJ38"/>
    <mergeCell ref="DX32:DX36"/>
    <mergeCell ref="DY32:DY36"/>
    <mergeCell ref="AA33:AB33"/>
    <mergeCell ref="AC33:AD33"/>
    <mergeCell ref="AE33:AF33"/>
    <mergeCell ref="AG33:AH33"/>
    <mergeCell ref="AI33:AJ33"/>
    <mergeCell ref="AN33:AO33"/>
    <mergeCell ref="AP33:AQ33"/>
    <mergeCell ref="AR33:AS33"/>
    <mergeCell ref="DQ32:DQ36"/>
    <mergeCell ref="DR32:DR36"/>
    <mergeCell ref="DS32:DS36"/>
    <mergeCell ref="DT32:DT36"/>
    <mergeCell ref="DV32:DV36"/>
    <mergeCell ref="DW32:DW36"/>
    <mergeCell ref="DK32:DK36"/>
    <mergeCell ref="DL32:DL36"/>
    <mergeCell ref="DM32:DM36"/>
    <mergeCell ref="DN32:DN36"/>
    <mergeCell ref="DO32:DO36"/>
    <mergeCell ref="DP32:DP36"/>
    <mergeCell ref="DE32:DE36"/>
    <mergeCell ref="DF32:DF36"/>
    <mergeCell ref="DG32:DG36"/>
    <mergeCell ref="DH32:DH36"/>
    <mergeCell ref="DI32:DI36"/>
    <mergeCell ref="DJ32:DJ36"/>
    <mergeCell ref="CW32:CW36"/>
    <mergeCell ref="CX32:CX36"/>
    <mergeCell ref="CY32:CY36"/>
    <mergeCell ref="CZ32:DA36"/>
    <mergeCell ref="DB32:DC36"/>
    <mergeCell ref="DD32:DD36"/>
    <mergeCell ref="CP32:CP36"/>
    <mergeCell ref="CQ32:CQ36"/>
    <mergeCell ref="CR32:CR36"/>
    <mergeCell ref="CS32:CS36"/>
    <mergeCell ref="CT32:CT36"/>
    <mergeCell ref="CV32:CV36"/>
    <mergeCell ref="CJ32:CJ36"/>
    <mergeCell ref="CK32:CK36"/>
    <mergeCell ref="CL32:CL36"/>
    <mergeCell ref="CM32:CM36"/>
    <mergeCell ref="CN32:CN36"/>
    <mergeCell ref="CO32:CO36"/>
    <mergeCell ref="CD32:CD36"/>
    <mergeCell ref="CE32:CE36"/>
    <mergeCell ref="CF32:CF36"/>
    <mergeCell ref="CG32:CG36"/>
    <mergeCell ref="CH32:CH36"/>
    <mergeCell ref="CI32:CI36"/>
    <mergeCell ref="BW32:BW36"/>
    <mergeCell ref="BX32:BX36"/>
    <mergeCell ref="BZ32:BZ36"/>
    <mergeCell ref="CA32:CA36"/>
    <mergeCell ref="CB32:CB36"/>
    <mergeCell ref="CC32:CC36"/>
    <mergeCell ref="BP32:BP36"/>
    <mergeCell ref="BQ32:BQ36"/>
    <mergeCell ref="BR32:BR36"/>
    <mergeCell ref="BS32:BS36"/>
    <mergeCell ref="BT32:BT36"/>
    <mergeCell ref="BV32:BV36"/>
    <mergeCell ref="BA32:BA36"/>
    <mergeCell ref="BB32:BB36"/>
    <mergeCell ref="BC32:BC36"/>
    <mergeCell ref="BD32:BD36"/>
    <mergeCell ref="BE32:BE36"/>
    <mergeCell ref="BO32:BO36"/>
    <mergeCell ref="AN32:AO32"/>
    <mergeCell ref="AP32:AQ32"/>
    <mergeCell ref="AR32:AS32"/>
    <mergeCell ref="AZ32:AZ36"/>
    <mergeCell ref="AI34:AJ34"/>
    <mergeCell ref="AN34:AO34"/>
    <mergeCell ref="AP34:AQ34"/>
    <mergeCell ref="AR34:AS34"/>
    <mergeCell ref="V32:V36"/>
    <mergeCell ref="Z32:Z36"/>
    <mergeCell ref="AA32:AB32"/>
    <mergeCell ref="AC32:AD32"/>
    <mergeCell ref="AE32:AF32"/>
    <mergeCell ref="AG32:AH32"/>
    <mergeCell ref="AA34:AB34"/>
    <mergeCell ref="AC34:AD34"/>
    <mergeCell ref="AE34:AF34"/>
    <mergeCell ref="AG34:AH34"/>
    <mergeCell ref="B32:B36"/>
    <mergeCell ref="C32:C36"/>
    <mergeCell ref="D32:D36"/>
    <mergeCell ref="E32:E36"/>
    <mergeCell ref="F32:F36"/>
    <mergeCell ref="G32:G36"/>
    <mergeCell ref="H32:H36"/>
    <mergeCell ref="M32:M36"/>
    <mergeCell ref="N32:N36"/>
    <mergeCell ref="AC30:AD30"/>
    <mergeCell ref="AE30:AF30"/>
    <mergeCell ref="AG30:AH30"/>
    <mergeCell ref="AI30:AJ30"/>
    <mergeCell ref="AN30:AO30"/>
    <mergeCell ref="AP30:AQ30"/>
    <mergeCell ref="AI28:AJ28"/>
    <mergeCell ref="AN28:AO28"/>
    <mergeCell ref="AP28:AQ28"/>
    <mergeCell ref="AA29:AB29"/>
    <mergeCell ref="AC29:AD29"/>
    <mergeCell ref="AE29:AF29"/>
    <mergeCell ref="AG29:AH29"/>
    <mergeCell ref="AI29:AJ29"/>
    <mergeCell ref="AN29:AO29"/>
    <mergeCell ref="H26:H30"/>
    <mergeCell ref="M26:M30"/>
    <mergeCell ref="N26:N30"/>
    <mergeCell ref="O26:O30"/>
    <mergeCell ref="Q26:Q30"/>
    <mergeCell ref="R26:R30"/>
    <mergeCell ref="AI32:AJ32"/>
    <mergeCell ref="AM32:AM36"/>
    <mergeCell ref="DT26:DT30"/>
    <mergeCell ref="DV26:DV30"/>
    <mergeCell ref="DW26:DW30"/>
    <mergeCell ref="DX26:DX30"/>
    <mergeCell ref="DY26:DY30"/>
    <mergeCell ref="AA27:AB27"/>
    <mergeCell ref="AC27:AD27"/>
    <mergeCell ref="AE27:AF27"/>
    <mergeCell ref="AG27:AH27"/>
    <mergeCell ref="AI27:AJ27"/>
    <mergeCell ref="DN26:DN30"/>
    <mergeCell ref="DO26:DO30"/>
    <mergeCell ref="DP26:DP30"/>
    <mergeCell ref="DQ26:DQ30"/>
    <mergeCell ref="DR26:DR30"/>
    <mergeCell ref="DS26:DS30"/>
    <mergeCell ref="DH26:DH30"/>
    <mergeCell ref="DI26:DI30"/>
    <mergeCell ref="DJ26:DJ30"/>
    <mergeCell ref="DK26:DK30"/>
    <mergeCell ref="DL26:DL30"/>
    <mergeCell ref="DM26:DM30"/>
    <mergeCell ref="CZ26:DA30"/>
    <mergeCell ref="DB26:DC30"/>
    <mergeCell ref="DD26:DD30"/>
    <mergeCell ref="DE26:DE30"/>
    <mergeCell ref="DF26:DF30"/>
    <mergeCell ref="DG26:DG30"/>
    <mergeCell ref="CS26:CS30"/>
    <mergeCell ref="CT26:CT30"/>
    <mergeCell ref="CV26:CV30"/>
    <mergeCell ref="CW26:CW30"/>
    <mergeCell ref="CX26:CX30"/>
    <mergeCell ref="CY26:CY30"/>
    <mergeCell ref="CM26:CM30"/>
    <mergeCell ref="CN26:CN30"/>
    <mergeCell ref="CO26:CO30"/>
    <mergeCell ref="CP26:CP30"/>
    <mergeCell ref="CQ26:CQ30"/>
    <mergeCell ref="CR26:CR30"/>
    <mergeCell ref="CG26:CG30"/>
    <mergeCell ref="CH26:CH30"/>
    <mergeCell ref="CI26:CI30"/>
    <mergeCell ref="CJ26:CJ30"/>
    <mergeCell ref="CK26:CK30"/>
    <mergeCell ref="CL26:CL30"/>
    <mergeCell ref="CA26:CA30"/>
    <mergeCell ref="CB26:CB30"/>
    <mergeCell ref="CC26:CC30"/>
    <mergeCell ref="CD26:CD30"/>
    <mergeCell ref="CE26:CE30"/>
    <mergeCell ref="CF26:CF30"/>
    <mergeCell ref="S26:S30"/>
    <mergeCell ref="T26:T30"/>
    <mergeCell ref="U26:U30"/>
    <mergeCell ref="V26:V30"/>
    <mergeCell ref="Z26:Z30"/>
    <mergeCell ref="AA26:AB26"/>
    <mergeCell ref="AA28:AB28"/>
    <mergeCell ref="AA30:AB30"/>
    <mergeCell ref="BS26:BS30"/>
    <mergeCell ref="BT26:BT30"/>
    <mergeCell ref="BV26:BV30"/>
    <mergeCell ref="BW26:BW30"/>
    <mergeCell ref="BX26:BX30"/>
    <mergeCell ref="BZ26:BZ30"/>
    <mergeCell ref="BD26:BD30"/>
    <mergeCell ref="BE26:BE30"/>
    <mergeCell ref="BO26:BO30"/>
    <mergeCell ref="BP26:BP30"/>
    <mergeCell ref="BQ26:BQ30"/>
    <mergeCell ref="BR26:BR30"/>
    <mergeCell ref="AP26:AQ26"/>
    <mergeCell ref="AR26:AS26"/>
    <mergeCell ref="AZ26:AZ30"/>
    <mergeCell ref="BA26:BA30"/>
    <mergeCell ref="BB26:BB30"/>
    <mergeCell ref="BC26:BC30"/>
    <mergeCell ref="AP27:AQ27"/>
    <mergeCell ref="AR27:AS27"/>
    <mergeCell ref="AP29:AQ29"/>
    <mergeCell ref="AR29:AS29"/>
    <mergeCell ref="AR30:AS30"/>
    <mergeCell ref="AR28:AS28"/>
    <mergeCell ref="B26:B30"/>
    <mergeCell ref="C26:C30"/>
    <mergeCell ref="D26:D30"/>
    <mergeCell ref="E26:E30"/>
    <mergeCell ref="F26:F30"/>
    <mergeCell ref="G26:G30"/>
    <mergeCell ref="AA24:AB24"/>
    <mergeCell ref="AC24:AD24"/>
    <mergeCell ref="AE24:AF24"/>
    <mergeCell ref="AG24:AH24"/>
    <mergeCell ref="AI24:AJ24"/>
    <mergeCell ref="AN24:AO24"/>
    <mergeCell ref="AI22:AJ22"/>
    <mergeCell ref="AN22:AO22"/>
    <mergeCell ref="AP22:AQ22"/>
    <mergeCell ref="AR22:AS22"/>
    <mergeCell ref="AA23:AB23"/>
    <mergeCell ref="AC23:AD23"/>
    <mergeCell ref="AE23:AF23"/>
    <mergeCell ref="AG23:AH23"/>
    <mergeCell ref="AI23:AJ23"/>
    <mergeCell ref="AN23:AO23"/>
    <mergeCell ref="AC26:AD26"/>
    <mergeCell ref="AE26:AF26"/>
    <mergeCell ref="AG26:AH26"/>
    <mergeCell ref="AI26:AJ26"/>
    <mergeCell ref="AM26:AM30"/>
    <mergeCell ref="AN26:AO26"/>
    <mergeCell ref="AN27:AO27"/>
    <mergeCell ref="AC28:AD28"/>
    <mergeCell ref="AE28:AF28"/>
    <mergeCell ref="AG28:AH28"/>
    <mergeCell ref="DX20:DX24"/>
    <mergeCell ref="DY20:DY24"/>
    <mergeCell ref="AA21:AB21"/>
    <mergeCell ref="AC21:AD21"/>
    <mergeCell ref="AE21:AF21"/>
    <mergeCell ref="AG21:AH21"/>
    <mergeCell ref="AI21:AJ21"/>
    <mergeCell ref="AN21:AO21"/>
    <mergeCell ref="AP21:AQ21"/>
    <mergeCell ref="AR21:AS21"/>
    <mergeCell ref="DQ20:DQ24"/>
    <mergeCell ref="DR20:DR24"/>
    <mergeCell ref="DS20:DS24"/>
    <mergeCell ref="DT20:DT24"/>
    <mergeCell ref="DV20:DV24"/>
    <mergeCell ref="DW20:DW24"/>
    <mergeCell ref="DK20:DK24"/>
    <mergeCell ref="DL20:DL24"/>
    <mergeCell ref="DM20:DM24"/>
    <mergeCell ref="DN20:DN24"/>
    <mergeCell ref="DO20:DO24"/>
    <mergeCell ref="DP20:DP24"/>
    <mergeCell ref="DE20:DE24"/>
    <mergeCell ref="DF20:DF24"/>
    <mergeCell ref="DG20:DG24"/>
    <mergeCell ref="DH20:DH24"/>
    <mergeCell ref="DI20:DI24"/>
    <mergeCell ref="DJ20:DJ24"/>
    <mergeCell ref="CW20:CW24"/>
    <mergeCell ref="CX20:CX24"/>
    <mergeCell ref="CY20:CY24"/>
    <mergeCell ref="CZ20:DA24"/>
    <mergeCell ref="DB20:DC24"/>
    <mergeCell ref="DD20:DD24"/>
    <mergeCell ref="CP20:CP24"/>
    <mergeCell ref="CQ20:CQ24"/>
    <mergeCell ref="CR20:CR24"/>
    <mergeCell ref="CS20:CS24"/>
    <mergeCell ref="CT20:CT24"/>
    <mergeCell ref="CV20:CV24"/>
    <mergeCell ref="CJ20:CJ24"/>
    <mergeCell ref="CK20:CK24"/>
    <mergeCell ref="CL20:CL24"/>
    <mergeCell ref="CM20:CM24"/>
    <mergeCell ref="CN20:CN24"/>
    <mergeCell ref="CO20:CO24"/>
    <mergeCell ref="CD20:CD24"/>
    <mergeCell ref="CE20:CE24"/>
    <mergeCell ref="CF20:CF24"/>
    <mergeCell ref="CG20:CG24"/>
    <mergeCell ref="CH20:CH24"/>
    <mergeCell ref="CI20:CI24"/>
    <mergeCell ref="BW20:BW24"/>
    <mergeCell ref="BX20:BX24"/>
    <mergeCell ref="BZ20:BZ24"/>
    <mergeCell ref="CA20:CA24"/>
    <mergeCell ref="CB20:CB24"/>
    <mergeCell ref="CC20:CC24"/>
    <mergeCell ref="BP20:BP24"/>
    <mergeCell ref="BQ20:BQ24"/>
    <mergeCell ref="BR20:BR24"/>
    <mergeCell ref="BS20:BS24"/>
    <mergeCell ref="BT20:BT24"/>
    <mergeCell ref="BV20:BV24"/>
    <mergeCell ref="AN20:AO20"/>
    <mergeCell ref="AP20:AQ20"/>
    <mergeCell ref="AR20:AS20"/>
    <mergeCell ref="AZ20:AZ24"/>
    <mergeCell ref="BA20:BA24"/>
    <mergeCell ref="BB20:BB24"/>
    <mergeCell ref="AP23:AQ23"/>
    <mergeCell ref="AR23:AS23"/>
    <mergeCell ref="AP24:AQ24"/>
    <mergeCell ref="AR24:AS24"/>
    <mergeCell ref="AM20:AM24"/>
    <mergeCell ref="AA22:AB22"/>
    <mergeCell ref="AC22:AD22"/>
    <mergeCell ref="AE22:AF22"/>
    <mergeCell ref="AG22:AH22"/>
    <mergeCell ref="R20:R24"/>
    <mergeCell ref="S20:S24"/>
    <mergeCell ref="T20:T24"/>
    <mergeCell ref="U20:U24"/>
    <mergeCell ref="V20:V24"/>
    <mergeCell ref="Z20:Z24"/>
    <mergeCell ref="G20:G24"/>
    <mergeCell ref="H20:H24"/>
    <mergeCell ref="M20:M24"/>
    <mergeCell ref="N20:N24"/>
    <mergeCell ref="O20:O24"/>
    <mergeCell ref="Q20:Q24"/>
    <mergeCell ref="DP18:DS18"/>
    <mergeCell ref="BI19:BM19"/>
    <mergeCell ref="CZ19:DA19"/>
    <mergeCell ref="DB19:DC19"/>
    <mergeCell ref="B20:B24"/>
    <mergeCell ref="C20:C24"/>
    <mergeCell ref="D20:D24"/>
    <mergeCell ref="E20:E24"/>
    <mergeCell ref="F20:F24"/>
    <mergeCell ref="AW18:AW19"/>
    <mergeCell ref="AX18:AX19"/>
    <mergeCell ref="BI18:BM18"/>
    <mergeCell ref="BZ18:CC18"/>
    <mergeCell ref="CD18:CG18"/>
    <mergeCell ref="CH18:CK18"/>
    <mergeCell ref="DP17:DS17"/>
    <mergeCell ref="BU17:BU48"/>
    <mergeCell ref="BC20:BC24"/>
    <mergeCell ref="BD20:BD24"/>
    <mergeCell ref="BE20:BE24"/>
    <mergeCell ref="BO20:BO24"/>
    <mergeCell ref="E14:E19"/>
    <mergeCell ref="F14:F19"/>
    <mergeCell ref="G14:G19"/>
    <mergeCell ref="H14:H19"/>
    <mergeCell ref="I14:I19"/>
    <mergeCell ref="J14:K19"/>
    <mergeCell ref="AA20:AB20"/>
    <mergeCell ref="AC20:AD20"/>
    <mergeCell ref="AE20:AF20"/>
    <mergeCell ref="AG20:AH20"/>
    <mergeCell ref="AI20:AJ20"/>
    <mergeCell ref="AC18:AD18"/>
    <mergeCell ref="AE18:AF18"/>
    <mergeCell ref="AG18:AH18"/>
    <mergeCell ref="AI18:AJ18"/>
    <mergeCell ref="AT18:AT19"/>
    <mergeCell ref="CT17:CT19"/>
    <mergeCell ref="CV17:CY17"/>
    <mergeCell ref="CZ17:DC17"/>
    <mergeCell ref="DD17:DG17"/>
    <mergeCell ref="DH17:DK17"/>
    <mergeCell ref="DL17:DO17"/>
    <mergeCell ref="CV18:CY18"/>
    <mergeCell ref="CZ18:DC18"/>
    <mergeCell ref="DD18:DG18"/>
    <mergeCell ref="DH18:DK18"/>
    <mergeCell ref="BV17:BX18"/>
    <mergeCell ref="BZ17:CC17"/>
    <mergeCell ref="CD17:CG17"/>
    <mergeCell ref="CH17:CK17"/>
    <mergeCell ref="CL17:CO17"/>
    <mergeCell ref="CP17:CS17"/>
    <mergeCell ref="CL18:CO18"/>
    <mergeCell ref="CP18:CS18"/>
    <mergeCell ref="AZ17:AZ19"/>
    <mergeCell ref="BA17:BA19"/>
    <mergeCell ref="BB17:BB19"/>
    <mergeCell ref="BC17:BC19"/>
    <mergeCell ref="BO17:BT18"/>
    <mergeCell ref="DL18:DO18"/>
    <mergeCell ref="Q14:V15"/>
    <mergeCell ref="X14:AX14"/>
    <mergeCell ref="AN16:AS16"/>
    <mergeCell ref="AT16:AX17"/>
    <mergeCell ref="AU18:AU19"/>
    <mergeCell ref="AV18:AV19"/>
    <mergeCell ref="BZ16:CK16"/>
    <mergeCell ref="CL16:CT16"/>
    <mergeCell ref="CV16:DT16"/>
    <mergeCell ref="DV16:DY18"/>
    <mergeCell ref="AA17:AF17"/>
    <mergeCell ref="AG17:AJ17"/>
    <mergeCell ref="AK17:AK19"/>
    <mergeCell ref="AN17:AO17"/>
    <mergeCell ref="AP17:AQ17"/>
    <mergeCell ref="AR17:AS17"/>
    <mergeCell ref="BO15:BX16"/>
    <mergeCell ref="Q16:Q19"/>
    <mergeCell ref="R16:S19"/>
    <mergeCell ref="T16:U19"/>
    <mergeCell ref="V16:V19"/>
    <mergeCell ref="X16:X19"/>
    <mergeCell ref="Y16:Z17"/>
    <mergeCell ref="AA16:AK16"/>
    <mergeCell ref="AL16:AL19"/>
    <mergeCell ref="AM16:AM19"/>
    <mergeCell ref="DU12:DU48"/>
    <mergeCell ref="DV12:DY15"/>
    <mergeCell ref="DT17:DT19"/>
    <mergeCell ref="Y18:Y19"/>
    <mergeCell ref="Z18:Z19"/>
    <mergeCell ref="AA18:AB18"/>
    <mergeCell ref="B13:O13"/>
    <mergeCell ref="Q13:V13"/>
    <mergeCell ref="X13:AX13"/>
    <mergeCell ref="AZ13:BM13"/>
    <mergeCell ref="BZ13:DT13"/>
    <mergeCell ref="B14:B19"/>
    <mergeCell ref="C14:C19"/>
    <mergeCell ref="D14:D19"/>
    <mergeCell ref="BZ11:DY11"/>
    <mergeCell ref="B12:O12"/>
    <mergeCell ref="P12:P48"/>
    <mergeCell ref="Q12:V12"/>
    <mergeCell ref="X12:AX12"/>
    <mergeCell ref="AZ12:BM12"/>
    <mergeCell ref="BN12:BN48"/>
    <mergeCell ref="BO12:BX14"/>
    <mergeCell ref="BY12:BY48"/>
    <mergeCell ref="BZ12:DT12"/>
    <mergeCell ref="AZ14:BM14"/>
    <mergeCell ref="BZ14:CT15"/>
    <mergeCell ref="CU14:CU48"/>
    <mergeCell ref="CV14:DT15"/>
    <mergeCell ref="X15:AX15"/>
    <mergeCell ref="AZ15:BA16"/>
    <mergeCell ref="BB15:BC16"/>
    <mergeCell ref="BD15:BD19"/>
    <mergeCell ref="BE15:BE19"/>
    <mergeCell ref="BI15:BM17"/>
    <mergeCell ref="L14:L19"/>
    <mergeCell ref="M14:M19"/>
    <mergeCell ref="N14:N19"/>
    <mergeCell ref="O14:O19"/>
    <mergeCell ref="B9:K9"/>
    <mergeCell ref="L9:S9"/>
    <mergeCell ref="C10:S10"/>
    <mergeCell ref="B11:V11"/>
    <mergeCell ref="X11:AX11"/>
    <mergeCell ref="AZ11:BX11"/>
    <mergeCell ref="B6:K6"/>
    <mergeCell ref="L6:S6"/>
    <mergeCell ref="B7:K7"/>
    <mergeCell ref="L7:S7"/>
    <mergeCell ref="B8:K8"/>
    <mergeCell ref="L8:S8"/>
    <mergeCell ref="U3:V3"/>
    <mergeCell ref="W3:Z3"/>
    <mergeCell ref="AA3:AC7"/>
    <mergeCell ref="N4:O4"/>
    <mergeCell ref="P4:S4"/>
    <mergeCell ref="U4:V4"/>
    <mergeCell ref="W4:Z4"/>
    <mergeCell ref="U5:V7"/>
    <mergeCell ref="W5:Z7"/>
    <mergeCell ref="B2:D4"/>
    <mergeCell ref="E2:E4"/>
    <mergeCell ref="F2:M4"/>
    <mergeCell ref="N2:O2"/>
    <mergeCell ref="P2:S2"/>
    <mergeCell ref="N3:O3"/>
    <mergeCell ref="P3:S3"/>
  </mergeCells>
  <conditionalFormatting sqref="R20:R24">
    <cfRule type="cellIs" dxfId="2858" priority="3134" operator="equal">
      <formula>"La actividad que conlleva el riesgo se ejecuta como máximos 2 veces por año "</formula>
    </cfRule>
    <cfRule type="containsText" dxfId="2857" priority="3136" operator="containsText" text="La actividad que conlleva el riesgo se ejecuta como máximos 2 veces por año">
      <formula>NOT(ISERROR(SEARCH("La actividad que conlleva el riesgo se ejecuta como máximos 2 veces por año",R20)))</formula>
    </cfRule>
    <cfRule type="beginsWith" priority="3132" operator="beginsWith" text="La actividad que conlleva el riesgo se ejecuta como máximos 2 veces por año">
      <formula>LEFT(R20,LEN("La actividad que conlleva el riesgo se ejecuta como máximos 2 veces por año"))="La actividad que conlleva el riesgo se ejecuta como máximos 2 veces por año"</formula>
    </cfRule>
    <cfRule type="cellIs" dxfId="2856" priority="3133" operator="equal">
      <formula>"La actividad que conlleva el riesgo se ejecuta como máximos 2 veces por año"</formula>
    </cfRule>
  </conditionalFormatting>
  <conditionalFormatting sqref="R26:R30">
    <cfRule type="beginsWith" priority="3091" operator="beginsWith" text="La actividad que conlleva el riesgo se ejecuta como máximos 2 veces por año">
      <formula>LEFT(R26,LEN("La actividad que conlleva el riesgo se ejecuta como máximos 2 veces por año"))="La actividad que conlleva el riesgo se ejecuta como máximos 2 veces por año"</formula>
    </cfRule>
    <cfRule type="cellIs" dxfId="2855" priority="3092" operator="equal">
      <formula>"La actividad que conlleva el riesgo se ejecuta como máximos 2 veces por año"</formula>
    </cfRule>
    <cfRule type="containsText" dxfId="2854" priority="3095" operator="containsText" text="La actividad que conlleva el riesgo se ejecuta como máximos 2 veces por año">
      <formula>NOT(ISERROR(SEARCH("La actividad que conlleva el riesgo se ejecuta como máximos 2 veces por año",R26)))</formula>
    </cfRule>
    <cfRule type="cellIs" dxfId="2853" priority="3093" operator="equal">
      <formula>"La actividad que conlleva el riesgo se ejecuta como máximos 2 veces por año "</formula>
    </cfRule>
  </conditionalFormatting>
  <conditionalFormatting sqref="R32:R36">
    <cfRule type="cellIs" dxfId="2851" priority="3054" operator="equal">
      <formula>"La actividad que conlleva el riesgo se ejecuta como máximos 2 veces por año"</formula>
    </cfRule>
    <cfRule type="containsText" dxfId="2850" priority="3057" operator="containsText" text="La actividad que conlleva el riesgo se ejecuta como máximos 2 veces por año">
      <formula>NOT(ISERROR(SEARCH("La actividad que conlleva el riesgo se ejecuta como máximos 2 veces por año",R32)))</formula>
    </cfRule>
    <cfRule type="cellIs" dxfId="2848" priority="3055" operator="equal">
      <formula>"La actividad que conlleva el riesgo se ejecuta como máximos 2 veces por año "</formula>
    </cfRule>
    <cfRule type="beginsWith" priority="3053" operator="beginsWith" text="La actividad que conlleva el riesgo se ejecuta como máximos 2 veces por año">
      <formula>LEFT(R32,LEN("La actividad que conlleva el riesgo se ejecuta como máximos 2 veces por año"))="La actividad que conlleva el riesgo se ejecuta como máximos 2 veces por año"</formula>
    </cfRule>
  </conditionalFormatting>
  <conditionalFormatting sqref="R38:R42">
    <cfRule type="cellIs" dxfId="2847" priority="2785" operator="equal">
      <formula>"La actividad que conlleva el riesgo se ejecuta como máximos 2 veces por año"</formula>
    </cfRule>
    <cfRule type="beginsWith" priority="2784" operator="beginsWith" text="La actividad que conlleva el riesgo se ejecuta como máximos 2 veces por año">
      <formula>LEFT(R38,LEN("La actividad que conlleva el riesgo se ejecuta como máximos 2 veces por año"))="La actividad que conlleva el riesgo se ejecuta como máximos 2 veces por año"</formula>
    </cfRule>
    <cfRule type="cellIs" dxfId="2846" priority="2786" operator="equal">
      <formula>"La actividad que conlleva el riesgo se ejecuta como máximos 2 veces por año "</formula>
    </cfRule>
    <cfRule type="containsText" dxfId="2844" priority="2788" operator="containsText" text="La actividad que conlleva el riesgo se ejecuta como máximos 2 veces por año">
      <formula>NOT(ISERROR(SEARCH("La actividad que conlleva el riesgo se ejecuta como máximos 2 veces por año",R38)))</formula>
    </cfRule>
  </conditionalFormatting>
  <conditionalFormatting sqref="R44:R48">
    <cfRule type="cellIs" dxfId="2843" priority="3016" operator="equal">
      <formula>"La actividad que conlleva el riesgo se ejecuta como máximos 2 veces por año"</formula>
    </cfRule>
    <cfRule type="containsText" dxfId="2841" priority="3019" operator="containsText" text="La actividad que conlleva el riesgo se ejecuta como máximos 2 veces por año">
      <formula>NOT(ISERROR(SEARCH("La actividad que conlleva el riesgo se ejecuta como máximos 2 veces por año",R44)))</formula>
    </cfRule>
    <cfRule type="cellIs" dxfId="2840" priority="3017" operator="equal">
      <formula>"La actividad que conlleva el riesgo se ejecuta como máximos 2 veces por año "</formula>
    </cfRule>
    <cfRule type="beginsWith" priority="3015" operator="beginsWith" text="La actividad que conlleva el riesgo se ejecuta como máximos 2 veces por año">
      <formula>LEFT(R44,LEN("La actividad que conlleva el riesgo se ejecuta como máximos 2 veces por año"))="La actividad que conlleva el riesgo se ejecuta como máximos 2 veces por año"</formula>
    </cfRule>
  </conditionalFormatting>
  <conditionalFormatting sqref="R50:R54">
    <cfRule type="cellIs" dxfId="2838" priority="2694" operator="equal">
      <formula>"La actividad que conlleva el riesgo se ejecuta como máximos 2 veces por año "</formula>
    </cfRule>
    <cfRule type="beginsWith" priority="2692" operator="beginsWith" text="La actividad que conlleva el riesgo se ejecuta como máximos 2 veces por año">
      <formula>LEFT(R50,LEN("La actividad que conlleva el riesgo se ejecuta como máximos 2 veces por año"))="La actividad que conlleva el riesgo se ejecuta como máximos 2 veces por año"</formula>
    </cfRule>
    <cfRule type="cellIs" dxfId="2837" priority="2693" operator="equal">
      <formula>"La actividad que conlleva el riesgo se ejecuta como máximos 2 veces por año"</formula>
    </cfRule>
    <cfRule type="containsText" dxfId="2836" priority="2696" operator="containsText" text="La actividad que conlleva el riesgo se ejecuta como máximos 2 veces por año">
      <formula>NOT(ISERROR(SEARCH("La actividad que conlleva el riesgo se ejecuta como máximos 2 veces por año",R50)))</formula>
    </cfRule>
  </conditionalFormatting>
  <conditionalFormatting sqref="R56:R60">
    <cfRule type="beginsWith" priority="2561" operator="beginsWith" text="La actividad que conlleva el riesgo se ejecuta como máximos 2 veces por año">
      <formula>LEFT(R56,LEN("La actividad que conlleva el riesgo se ejecuta como máximos 2 veces por año"))="La actividad que conlleva el riesgo se ejecuta como máximos 2 veces por año"</formula>
    </cfRule>
    <cfRule type="cellIs" dxfId="2834" priority="2563" operator="equal">
      <formula>"La actividad que conlleva el riesgo se ejecuta como máximos 2 veces por año "</formula>
    </cfRule>
    <cfRule type="containsText" dxfId="2833" priority="2565" operator="containsText" text="La actividad que conlleva el riesgo se ejecuta como máximos 2 veces por año">
      <formula>NOT(ISERROR(SEARCH("La actividad que conlleva el riesgo se ejecuta como máximos 2 veces por año",R56)))</formula>
    </cfRule>
    <cfRule type="cellIs" dxfId="2832" priority="2562" operator="equal">
      <formula>"La actividad que conlleva el riesgo se ejecuta como máximos 2 veces por año"</formula>
    </cfRule>
  </conditionalFormatting>
  <conditionalFormatting sqref="R62:R66">
    <cfRule type="beginsWith" priority="2430" operator="beginsWith" text="La actividad que conlleva el riesgo se ejecuta como máximos 2 veces por año">
      <formula>LEFT(R62,LEN("La actividad que conlleva el riesgo se ejecuta como máximos 2 veces por año"))="La actividad que conlleva el riesgo se ejecuta como máximos 2 veces por año"</formula>
    </cfRule>
    <cfRule type="containsText" dxfId="2830" priority="2434" operator="containsText" text="La actividad que conlleva el riesgo se ejecuta como máximos 2 veces por año">
      <formula>NOT(ISERROR(SEARCH("La actividad que conlleva el riesgo se ejecuta como máximos 2 veces por año",R62)))</formula>
    </cfRule>
    <cfRule type="cellIs" dxfId="2829" priority="2431" operator="equal">
      <formula>"La actividad que conlleva el riesgo se ejecuta como máximos 2 veces por año"</formula>
    </cfRule>
    <cfRule type="cellIs" dxfId="2828" priority="2432" operator="equal">
      <formula>"La actividad que conlleva el riesgo se ejecuta como máximos 2 veces por año "</formula>
    </cfRule>
  </conditionalFormatting>
  <conditionalFormatting sqref="R68:R72">
    <cfRule type="beginsWith" priority="2299" operator="beginsWith" text="La actividad que conlleva el riesgo se ejecuta como máximos 2 veces por año">
      <formula>LEFT(R68,LEN("La actividad que conlleva el riesgo se ejecuta como máximos 2 veces por año"))="La actividad que conlleva el riesgo se ejecuta como máximos 2 veces por año"</formula>
    </cfRule>
    <cfRule type="cellIs" dxfId="2826" priority="2300" operator="equal">
      <formula>"La actividad que conlleva el riesgo se ejecuta como máximos 2 veces por año"</formula>
    </cfRule>
    <cfRule type="cellIs" dxfId="2825" priority="2301" operator="equal">
      <formula>"La actividad que conlleva el riesgo se ejecuta como máximos 2 veces por año "</formula>
    </cfRule>
    <cfRule type="containsText" dxfId="2824" priority="2303" operator="containsText" text="La actividad que conlleva el riesgo se ejecuta como máximos 2 veces por año">
      <formula>NOT(ISERROR(SEARCH("La actividad que conlleva el riesgo se ejecuta como máximos 2 veces por año",R68)))</formula>
    </cfRule>
  </conditionalFormatting>
  <conditionalFormatting sqref="R74:R78">
    <cfRule type="cellIs" dxfId="2823" priority="2170" operator="equal">
      <formula>"La actividad que conlleva el riesgo se ejecuta como máximos 2 veces por año "</formula>
    </cfRule>
    <cfRule type="beginsWith" priority="2168" operator="beginsWith" text="La actividad que conlleva el riesgo se ejecuta como máximos 2 veces por año">
      <formula>LEFT(R74,LEN("La actividad que conlleva el riesgo se ejecuta como máximos 2 veces por año"))="La actividad que conlleva el riesgo se ejecuta como máximos 2 veces por año"</formula>
    </cfRule>
    <cfRule type="containsText" dxfId="2821" priority="2172" operator="containsText" text="La actividad que conlleva el riesgo se ejecuta como máximos 2 veces por año">
      <formula>NOT(ISERROR(SEARCH("La actividad que conlleva el riesgo se ejecuta como máximos 2 veces por año",R74)))</formula>
    </cfRule>
    <cfRule type="cellIs" dxfId="2820" priority="2169" operator="equal">
      <formula>"La actividad que conlleva el riesgo se ejecuta como máximos 2 veces por año"</formula>
    </cfRule>
  </conditionalFormatting>
  <conditionalFormatting sqref="R80:R84">
    <cfRule type="containsText" dxfId="2819" priority="2041" operator="containsText" text="La actividad que conlleva el riesgo se ejecuta como máximos 2 veces por año">
      <formula>NOT(ISERROR(SEARCH("La actividad que conlleva el riesgo se ejecuta como máximos 2 veces por año",R80)))</formula>
    </cfRule>
    <cfRule type="cellIs" dxfId="2817" priority="2039" operator="equal">
      <formula>"La actividad que conlleva el riesgo se ejecuta como máximos 2 veces por año "</formula>
    </cfRule>
    <cfRule type="beginsWith" priority="2037" operator="beginsWith" text="La actividad que conlleva el riesgo se ejecuta como máximos 2 veces por año">
      <formula>LEFT(R80,LEN("La actividad que conlleva el riesgo se ejecuta como máximos 2 veces por año"))="La actividad que conlleva el riesgo se ejecuta como máximos 2 veces por año"</formula>
    </cfRule>
    <cfRule type="cellIs" dxfId="2816" priority="2038" operator="equal">
      <formula>"La actividad que conlleva el riesgo se ejecuta como máximos 2 veces por año"</formula>
    </cfRule>
  </conditionalFormatting>
  <conditionalFormatting sqref="R86:R90">
    <cfRule type="cellIs" dxfId="2815" priority="1907" operator="equal">
      <formula>"La actividad que conlleva el riesgo se ejecuta como máximos 2 veces por año"</formula>
    </cfRule>
    <cfRule type="cellIs" dxfId="2814" priority="1908" operator="equal">
      <formula>"La actividad que conlleva el riesgo se ejecuta como máximos 2 veces por año "</formula>
    </cfRule>
    <cfRule type="containsText" dxfId="2812" priority="1910" operator="containsText" text="La actividad que conlleva el riesgo se ejecuta como máximos 2 veces por año">
      <formula>NOT(ISERROR(SEARCH("La actividad que conlleva el riesgo se ejecuta como máximos 2 veces por año",R86)))</formula>
    </cfRule>
    <cfRule type="beginsWith" priority="1906" operator="beginsWith" text="La actividad que conlleva el riesgo se ejecuta como máximos 2 veces por año">
      <formula>LEFT(R86,LEN("La actividad que conlleva el riesgo se ejecuta como máximos 2 veces por año"))="La actividad que conlleva el riesgo se ejecuta como máximos 2 veces por año"</formula>
    </cfRule>
  </conditionalFormatting>
  <conditionalFormatting sqref="R92:R96">
    <cfRule type="cellIs" dxfId="2811" priority="1776" operator="equal">
      <formula>"La actividad que conlleva el riesgo se ejecuta como máximos 2 veces por año"</formula>
    </cfRule>
    <cfRule type="cellIs" dxfId="2810" priority="1777" operator="equal">
      <formula>"La actividad que conlleva el riesgo se ejecuta como máximos 2 veces por año "</formula>
    </cfRule>
    <cfRule type="containsText" dxfId="2808" priority="1779" operator="containsText" text="La actividad que conlleva el riesgo se ejecuta como máximos 2 veces por año">
      <formula>NOT(ISERROR(SEARCH("La actividad que conlleva el riesgo se ejecuta como máximos 2 veces por año",R92)))</formula>
    </cfRule>
    <cfRule type="beginsWith" priority="1775" operator="beginsWith" text="La actividad que conlleva el riesgo se ejecuta como máximos 2 veces por año">
      <formula>LEFT(R92,LEN("La actividad que conlleva el riesgo se ejecuta como máximos 2 veces por año"))="La actividad que conlleva el riesgo se ejecuta como máximos 2 veces por año"</formula>
    </cfRule>
  </conditionalFormatting>
  <conditionalFormatting sqref="R98:R102">
    <cfRule type="containsText" dxfId="2807" priority="1648" operator="containsText" text="La actividad que conlleva el riesgo se ejecuta como máximos 2 veces por año">
      <formula>NOT(ISERROR(SEARCH("La actividad que conlleva el riesgo se ejecuta como máximos 2 veces por año",R98)))</formula>
    </cfRule>
    <cfRule type="cellIs" dxfId="2806" priority="1646" operator="equal">
      <formula>"La actividad que conlleva el riesgo se ejecuta como máximos 2 veces por año "</formula>
    </cfRule>
    <cfRule type="cellIs" dxfId="2805" priority="1645" operator="equal">
      <formula>"La actividad que conlleva el riesgo se ejecuta como máximos 2 veces por año"</formula>
    </cfRule>
    <cfRule type="beginsWith" priority="1644" operator="beginsWith" text="La actividad que conlleva el riesgo se ejecuta como máximos 2 veces por año">
      <formula>LEFT(R98,LEN("La actividad que conlleva el riesgo se ejecuta como máximos 2 veces por año"))="La actividad que conlleva el riesgo se ejecuta como máximos 2 veces por año"</formula>
    </cfRule>
  </conditionalFormatting>
  <conditionalFormatting sqref="R104:R108">
    <cfRule type="containsText" dxfId="2802" priority="1517" operator="containsText" text="La actividad que conlleva el riesgo se ejecuta como máximos 2 veces por año">
      <formula>NOT(ISERROR(SEARCH("La actividad que conlleva el riesgo se ejecuta como máximos 2 veces por año",R104)))</formula>
    </cfRule>
    <cfRule type="cellIs" dxfId="2801" priority="1515" operator="equal">
      <formula>"La actividad que conlleva el riesgo se ejecuta como máximos 2 veces por año "</formula>
    </cfRule>
    <cfRule type="cellIs" dxfId="2800" priority="1514" operator="equal">
      <formula>"La actividad que conlleva el riesgo se ejecuta como máximos 2 veces por año"</formula>
    </cfRule>
    <cfRule type="beginsWith" priority="1513" operator="beginsWith" text="La actividad que conlleva el riesgo se ejecuta como máximos 2 veces por año">
      <formula>LEFT(R104,LEN("La actividad que conlleva el riesgo se ejecuta como máximos 2 veces por año"))="La actividad que conlleva el riesgo se ejecuta como máximos 2 veces por año"</formula>
    </cfRule>
  </conditionalFormatting>
  <conditionalFormatting sqref="R110:R114">
    <cfRule type="beginsWith" priority="1382" operator="beginsWith" text="La actividad que conlleva el riesgo se ejecuta como máximos 2 veces por año">
      <formula>LEFT(R110,LEN("La actividad que conlleva el riesgo se ejecuta como máximos 2 veces por año"))="La actividad que conlleva el riesgo se ejecuta como máximos 2 veces por año"</formula>
    </cfRule>
    <cfRule type="cellIs" dxfId="2799" priority="1384" operator="equal">
      <formula>"La actividad que conlleva el riesgo se ejecuta como máximos 2 veces por año "</formula>
    </cfRule>
    <cfRule type="containsText" dxfId="2797" priority="1386" operator="containsText" text="La actividad que conlleva el riesgo se ejecuta como máximos 2 veces por año">
      <formula>NOT(ISERROR(SEARCH("La actividad que conlleva el riesgo se ejecuta como máximos 2 veces por año",R110)))</formula>
    </cfRule>
    <cfRule type="cellIs" dxfId="2796" priority="1383" operator="equal">
      <formula>"La actividad que conlleva el riesgo se ejecuta como máximos 2 veces por año"</formula>
    </cfRule>
  </conditionalFormatting>
  <conditionalFormatting sqref="R116:R120">
    <cfRule type="beginsWith" priority="465" operator="beginsWith" text="La actividad que conlleva el riesgo se ejecuta como máximos 2 veces por año">
      <formula>LEFT(R116,LEN("La actividad que conlleva el riesgo se ejecuta como máximos 2 veces por año"))="La actividad que conlleva el riesgo se ejecuta como máximos 2 veces por año"</formula>
    </cfRule>
    <cfRule type="cellIs" dxfId="2795" priority="467" operator="equal">
      <formula>"La actividad que conlleva el riesgo se ejecuta como máximos 2 veces por año "</formula>
    </cfRule>
    <cfRule type="containsText" dxfId="2793" priority="469" operator="containsText" text="La actividad que conlleva el riesgo se ejecuta como máximos 2 veces por año">
      <formula>NOT(ISERROR(SEARCH("La actividad que conlleva el riesgo se ejecuta como máximos 2 veces por año",R116)))</formula>
    </cfRule>
    <cfRule type="cellIs" dxfId="2792" priority="466" operator="equal">
      <formula>"La actividad que conlleva el riesgo se ejecuta como máximos 2 veces por año"</formula>
    </cfRule>
  </conditionalFormatting>
  <conditionalFormatting sqref="R122:R126">
    <cfRule type="containsText" dxfId="2790" priority="1255" operator="containsText" text="La actividad que conlleva el riesgo se ejecuta como máximos 2 veces por año">
      <formula>NOT(ISERROR(SEARCH("La actividad que conlleva el riesgo se ejecuta como máximos 2 veces por año",R122)))</formula>
    </cfRule>
    <cfRule type="beginsWith" priority="1251" operator="beginsWith" text="La actividad que conlleva el riesgo se ejecuta como máximos 2 veces por año">
      <formula>LEFT(R122,LEN("La actividad que conlleva el riesgo se ejecuta como máximos 2 veces por año"))="La actividad que conlleva el riesgo se ejecuta como máximos 2 veces por año"</formula>
    </cfRule>
    <cfRule type="cellIs" dxfId="2789" priority="1252" operator="equal">
      <formula>"La actividad que conlleva el riesgo se ejecuta como máximos 2 veces por año"</formula>
    </cfRule>
    <cfRule type="cellIs" dxfId="2788" priority="1253" operator="equal">
      <formula>"La actividad que conlleva el riesgo se ejecuta como máximos 2 veces por año "</formula>
    </cfRule>
  </conditionalFormatting>
  <conditionalFormatting sqref="R128:R132">
    <cfRule type="cellIs" dxfId="2787" priority="598" operator="equal">
      <formula>"La actividad que conlleva el riesgo se ejecuta como máximos 2 veces por año "</formula>
    </cfRule>
    <cfRule type="beginsWith" priority="596" operator="beginsWith" text="La actividad que conlleva el riesgo se ejecuta como máximos 2 veces por año">
      <formula>LEFT(R128,LEN("La actividad que conlleva el riesgo se ejecuta como máximos 2 veces por año"))="La actividad que conlleva el riesgo se ejecuta como máximos 2 veces por año"</formula>
    </cfRule>
    <cfRule type="cellIs" dxfId="2786" priority="597" operator="equal">
      <formula>"La actividad que conlleva el riesgo se ejecuta como máximos 2 veces por año"</formula>
    </cfRule>
    <cfRule type="containsText" dxfId="2784" priority="600" operator="containsText" text="La actividad que conlleva el riesgo se ejecuta como máximos 2 veces por año">
      <formula>NOT(ISERROR(SEARCH("La actividad que conlleva el riesgo se ejecuta como máximos 2 veces por año",R128)))</formula>
    </cfRule>
  </conditionalFormatting>
  <conditionalFormatting sqref="R134:R138">
    <cfRule type="cellIs" dxfId="2783" priority="1121" operator="equal">
      <formula>"La actividad que conlleva el riesgo se ejecuta como máximos 2 veces por año"</formula>
    </cfRule>
    <cfRule type="cellIs" dxfId="2782" priority="1122" operator="equal">
      <formula>"La actividad que conlleva el riesgo se ejecuta como máximos 2 veces por año "</formula>
    </cfRule>
    <cfRule type="containsText" dxfId="2780" priority="1124" operator="containsText" text="La actividad que conlleva el riesgo se ejecuta como máximos 2 veces por año">
      <formula>NOT(ISERROR(SEARCH("La actividad que conlleva el riesgo se ejecuta como máximos 2 veces por año",R134)))</formula>
    </cfRule>
    <cfRule type="beginsWith" priority="1120" operator="beginsWith" text="La actividad que conlleva el riesgo se ejecuta como máximos 2 veces por año">
      <formula>LEFT(R134,LEN("La actividad que conlleva el riesgo se ejecuta como máximos 2 veces por año"))="La actividad que conlleva el riesgo se ejecuta como máximos 2 veces por año"</formula>
    </cfRule>
  </conditionalFormatting>
  <conditionalFormatting sqref="R140:R144">
    <cfRule type="beginsWith" priority="989" operator="beginsWith" text="La actividad que conlleva el riesgo se ejecuta como máximos 2 veces por año">
      <formula>LEFT(R140,LEN("La actividad que conlleva el riesgo se ejecuta como máximos 2 veces por año"))="La actividad que conlleva el riesgo se ejecuta como máximos 2 veces por año"</formula>
    </cfRule>
    <cfRule type="cellIs" dxfId="2779" priority="990" operator="equal">
      <formula>"La actividad que conlleva el riesgo se ejecuta como máximos 2 veces por año"</formula>
    </cfRule>
    <cfRule type="cellIs" dxfId="2778" priority="991" operator="equal">
      <formula>"La actividad que conlleva el riesgo se ejecuta como máximos 2 veces por año "</formula>
    </cfRule>
    <cfRule type="containsText" dxfId="2777" priority="993" operator="containsText" text="La actividad que conlleva el riesgo se ejecuta como máximos 2 veces por año">
      <formula>NOT(ISERROR(SEARCH("La actividad que conlleva el riesgo se ejecuta como máximos 2 veces por año",R140)))</formula>
    </cfRule>
  </conditionalFormatting>
  <conditionalFormatting sqref="R146:R150">
    <cfRule type="cellIs" dxfId="2775" priority="860" operator="equal">
      <formula>"La actividad que conlleva el riesgo se ejecuta como máximos 2 veces por año "</formula>
    </cfRule>
    <cfRule type="cellIs" dxfId="2773" priority="859" operator="equal">
      <formula>"La actividad que conlleva el riesgo se ejecuta como máximos 2 veces por año"</formula>
    </cfRule>
    <cfRule type="containsText" dxfId="2772" priority="862" operator="containsText" text="La actividad que conlleva el riesgo se ejecuta como máximos 2 veces por año">
      <formula>NOT(ISERROR(SEARCH("La actividad que conlleva el riesgo se ejecuta como máximos 2 veces por año",R146)))</formula>
    </cfRule>
    <cfRule type="beginsWith" priority="858" operator="beginsWith" text="La actividad que conlleva el riesgo se ejecuta como máximos 2 veces por año">
      <formula>LEFT(R146,LEN("La actividad que conlleva el riesgo se ejecuta como máximos 2 veces por año"))="La actividad que conlleva el riesgo se ejecuta como máximos 2 veces por año"</formula>
    </cfRule>
  </conditionalFormatting>
  <conditionalFormatting sqref="R152:R156">
    <cfRule type="beginsWith" priority="727" operator="beginsWith" text="La actividad que conlleva el riesgo se ejecuta como máximos 2 veces por año">
      <formula>LEFT(R152,LEN("La actividad que conlleva el riesgo se ejecuta como máximos 2 veces por año"))="La actividad que conlleva el riesgo se ejecuta como máximos 2 veces por año"</formula>
    </cfRule>
    <cfRule type="containsText" dxfId="2771" priority="731" operator="containsText" text="La actividad que conlleva el riesgo se ejecuta como máximos 2 veces por año">
      <formula>NOT(ISERROR(SEARCH("La actividad que conlleva el riesgo se ejecuta como máximos 2 veces por año",R152)))</formula>
    </cfRule>
    <cfRule type="cellIs" dxfId="2770" priority="728" operator="equal">
      <formula>"La actividad que conlleva el riesgo se ejecuta como máximos 2 veces por año"</formula>
    </cfRule>
    <cfRule type="cellIs" dxfId="2769" priority="729" operator="equal">
      <formula>"La actividad que conlleva el riesgo se ejecuta como máximos 2 veces por año "</formula>
    </cfRule>
  </conditionalFormatting>
  <conditionalFormatting sqref="R158:R162">
    <cfRule type="cellIs" dxfId="2767" priority="336" operator="equal">
      <formula>"La actividad que conlleva el riesgo se ejecuta como máximos 2 veces por año "</formula>
    </cfRule>
    <cfRule type="beginsWith" priority="334" operator="beginsWith" text="La actividad que conlleva el riesgo se ejecuta como máximos 2 veces por año">
      <formula>LEFT(R158,LEN("La actividad que conlleva el riesgo se ejecuta como máximos 2 veces por año"))="La actividad que conlleva el riesgo se ejecuta como máximos 2 veces por año"</formula>
    </cfRule>
    <cfRule type="cellIs" dxfId="2766" priority="335" operator="equal">
      <formula>"La actividad que conlleva el riesgo se ejecuta como máximos 2 veces por año"</formula>
    </cfRule>
    <cfRule type="containsText" dxfId="2765" priority="338" operator="containsText" text="La actividad que conlleva el riesgo se ejecuta como máximos 2 veces por año">
      <formula>NOT(ISERROR(SEARCH("La actividad que conlleva el riesgo se ejecuta como máximos 2 veces por año",R158)))</formula>
    </cfRule>
  </conditionalFormatting>
  <conditionalFormatting sqref="S20:S24">
    <cfRule type="cellIs" dxfId="2763" priority="3145" operator="equal">
      <formula>0.2</formula>
    </cfRule>
  </conditionalFormatting>
  <conditionalFormatting sqref="S26:S30">
    <cfRule type="cellIs" dxfId="2750" priority="3104" operator="equal">
      <formula>0.2</formula>
    </cfRule>
  </conditionalFormatting>
  <conditionalFormatting sqref="S32:S36">
    <cfRule type="cellIs" dxfId="2748" priority="3066" operator="equal">
      <formula>0.2</formula>
    </cfRule>
  </conditionalFormatting>
  <conditionalFormatting sqref="S38:S42">
    <cfRule type="cellIs" dxfId="2742" priority="2797" operator="equal">
      <formula>0.2</formula>
    </cfRule>
  </conditionalFormatting>
  <conditionalFormatting sqref="S44:S48">
    <cfRule type="cellIs" dxfId="2729" priority="3028" operator="equal">
      <formula>0.2</formula>
    </cfRule>
  </conditionalFormatting>
  <conditionalFormatting sqref="S50:S54">
    <cfRule type="cellIs" dxfId="2727" priority="2705" operator="equal">
      <formula>0.2</formula>
    </cfRule>
  </conditionalFormatting>
  <conditionalFormatting sqref="S56:S60">
    <cfRule type="cellIs" dxfId="2717" priority="2574" operator="equal">
      <formula>0.2</formula>
    </cfRule>
  </conditionalFormatting>
  <conditionalFormatting sqref="S62:S66">
    <cfRule type="cellIs" dxfId="2709" priority="2443" operator="equal">
      <formula>0.2</formula>
    </cfRule>
  </conditionalFormatting>
  <conditionalFormatting sqref="S68:S72">
    <cfRule type="cellIs" dxfId="2707" priority="2312" operator="equal">
      <formula>0.2</formula>
    </cfRule>
  </conditionalFormatting>
  <conditionalFormatting sqref="S74:S78">
    <cfRule type="cellIs" dxfId="2699" priority="2181" operator="equal">
      <formula>0.2</formula>
    </cfRule>
  </conditionalFormatting>
  <conditionalFormatting sqref="S80:S84">
    <cfRule type="cellIs" dxfId="2693" priority="2050" operator="equal">
      <formula>0.2</formula>
    </cfRule>
  </conditionalFormatting>
  <conditionalFormatting sqref="S86:S90">
    <cfRule type="cellIs" dxfId="2684" priority="1919" operator="equal">
      <formula>0.2</formula>
    </cfRule>
  </conditionalFormatting>
  <conditionalFormatting sqref="S92:S96">
    <cfRule type="cellIs" dxfId="2677" priority="1788" operator="equal">
      <formula>0.2</formula>
    </cfRule>
  </conditionalFormatting>
  <conditionalFormatting sqref="S98:S102">
    <cfRule type="cellIs" dxfId="2672" priority="1657" operator="equal">
      <formula>0.2</formula>
    </cfRule>
  </conditionalFormatting>
  <conditionalFormatting sqref="S104:S108">
    <cfRule type="cellIs" dxfId="2663" priority="1526" operator="equal">
      <formula>0.2</formula>
    </cfRule>
  </conditionalFormatting>
  <conditionalFormatting sqref="S110:S114">
    <cfRule type="cellIs" dxfId="2657" priority="1395" operator="equal">
      <formula>0.2</formula>
    </cfRule>
  </conditionalFormatting>
  <conditionalFormatting sqref="S116:S120">
    <cfRule type="cellIs" dxfId="2651" priority="478" operator="equal">
      <formula>0.2</formula>
    </cfRule>
  </conditionalFormatting>
  <conditionalFormatting sqref="S122:S126">
    <cfRule type="cellIs" dxfId="2639" priority="1264" operator="equal">
      <formula>0.2</formula>
    </cfRule>
  </conditionalFormatting>
  <conditionalFormatting sqref="S128:S132">
    <cfRule type="cellIs" dxfId="2631" priority="609" operator="equal">
      <formula>0.2</formula>
    </cfRule>
  </conditionalFormatting>
  <conditionalFormatting sqref="S134:S138">
    <cfRule type="cellIs" dxfId="2630" priority="1133" operator="equal">
      <formula>0.2</formula>
    </cfRule>
  </conditionalFormatting>
  <conditionalFormatting sqref="S140:S144">
    <cfRule type="cellIs" dxfId="2623" priority="1002" operator="equal">
      <formula>0.2</formula>
    </cfRule>
  </conditionalFormatting>
  <conditionalFormatting sqref="S146:S150">
    <cfRule type="cellIs" dxfId="2616" priority="871" operator="equal">
      <formula>0.2</formula>
    </cfRule>
  </conditionalFormatting>
  <conditionalFormatting sqref="S152:S156">
    <cfRule type="cellIs" dxfId="2608" priority="740" operator="equal">
      <formula>0.2</formula>
    </cfRule>
  </conditionalFormatting>
  <conditionalFormatting sqref="S158:S162">
    <cfRule type="cellIs" dxfId="2602" priority="347" operator="equal">
      <formula>0.2</formula>
    </cfRule>
  </conditionalFormatting>
  <conditionalFormatting sqref="T20:T24">
    <cfRule type="expression" dxfId="2595" priority="3154">
      <formula>"&lt;,2"</formula>
    </cfRule>
  </conditionalFormatting>
  <conditionalFormatting sqref="T26:T30">
    <cfRule type="expression" dxfId="2594" priority="3113">
      <formula>"&lt;,2"</formula>
    </cfRule>
  </conditionalFormatting>
  <conditionalFormatting sqref="T32:T36">
    <cfRule type="expression" dxfId="2593" priority="3075">
      <formula>"&lt;,2"</formula>
    </cfRule>
  </conditionalFormatting>
  <conditionalFormatting sqref="T38:T42">
    <cfRule type="expression" dxfId="2592" priority="2806">
      <formula>"&lt;,2"</formula>
    </cfRule>
  </conditionalFormatting>
  <conditionalFormatting sqref="T44:T48">
    <cfRule type="expression" dxfId="2591" priority="3037">
      <formula>"&lt;,2"</formula>
    </cfRule>
  </conditionalFormatting>
  <conditionalFormatting sqref="T50:T54">
    <cfRule type="expression" dxfId="2590" priority="2714">
      <formula>"&lt;,2"</formula>
    </cfRule>
  </conditionalFormatting>
  <conditionalFormatting sqref="T56:T60">
    <cfRule type="expression" dxfId="2589" priority="2583">
      <formula>"&lt;,2"</formula>
    </cfRule>
  </conditionalFormatting>
  <conditionalFormatting sqref="T62:T66">
    <cfRule type="expression" dxfId="2588" priority="2452">
      <formula>"&lt;,2"</formula>
    </cfRule>
  </conditionalFormatting>
  <conditionalFormatting sqref="T68:T72">
    <cfRule type="expression" dxfId="2587" priority="2321">
      <formula>"&lt;,2"</formula>
    </cfRule>
  </conditionalFormatting>
  <conditionalFormatting sqref="T74:T78">
    <cfRule type="expression" dxfId="2586" priority="2190">
      <formula>"&lt;,2"</formula>
    </cfRule>
  </conditionalFormatting>
  <conditionalFormatting sqref="T80:T84">
    <cfRule type="expression" dxfId="2585" priority="2059">
      <formula>"&lt;,2"</formula>
    </cfRule>
  </conditionalFormatting>
  <conditionalFormatting sqref="T86:T90">
    <cfRule type="expression" dxfId="2584" priority="1928">
      <formula>"&lt;,2"</formula>
    </cfRule>
  </conditionalFormatting>
  <conditionalFormatting sqref="T92:T96">
    <cfRule type="expression" dxfId="2583" priority="1797">
      <formula>"&lt;,2"</formula>
    </cfRule>
  </conditionalFormatting>
  <conditionalFormatting sqref="T98:T102">
    <cfRule type="expression" dxfId="2582" priority="1666">
      <formula>"&lt;,2"</formula>
    </cfRule>
  </conditionalFormatting>
  <conditionalFormatting sqref="T104:T108">
    <cfRule type="expression" dxfId="2581" priority="1535">
      <formula>"&lt;,2"</formula>
    </cfRule>
  </conditionalFormatting>
  <conditionalFormatting sqref="T110:T114">
    <cfRule type="expression" dxfId="2580" priority="1404">
      <formula>"&lt;,2"</formula>
    </cfRule>
  </conditionalFormatting>
  <conditionalFormatting sqref="T116:T120">
    <cfRule type="expression" dxfId="2579" priority="487">
      <formula>"&lt;,2"</formula>
    </cfRule>
  </conditionalFormatting>
  <conditionalFormatting sqref="T122:T126">
    <cfRule type="expression" dxfId="2578" priority="1273">
      <formula>"&lt;,2"</formula>
    </cfRule>
  </conditionalFormatting>
  <conditionalFormatting sqref="T128:T132">
    <cfRule type="expression" dxfId="2577" priority="618">
      <formula>"&lt;,2"</formula>
    </cfRule>
  </conditionalFormatting>
  <conditionalFormatting sqref="T134:T138">
    <cfRule type="expression" dxfId="2576" priority="1142">
      <formula>"&lt;,2"</formula>
    </cfRule>
  </conditionalFormatting>
  <conditionalFormatting sqref="T140:T144">
    <cfRule type="expression" dxfId="2575" priority="1011">
      <formula>"&lt;,2"</formula>
    </cfRule>
  </conditionalFormatting>
  <conditionalFormatting sqref="T146:T150">
    <cfRule type="expression" dxfId="2574" priority="880">
      <formula>"&lt;,2"</formula>
    </cfRule>
  </conditionalFormatting>
  <conditionalFormatting sqref="T152:T156">
    <cfRule type="expression" dxfId="2573" priority="749">
      <formula>"&lt;,2"</formula>
    </cfRule>
  </conditionalFormatting>
  <conditionalFormatting sqref="T158:T162">
    <cfRule type="expression" dxfId="2572" priority="356">
      <formula>"&lt;,2"</formula>
    </cfRule>
  </conditionalFormatting>
  <conditionalFormatting sqref="U20:U24">
    <cfRule type="cellIs" dxfId="2571" priority="3149" operator="equal">
      <formula>1</formula>
    </cfRule>
    <cfRule type="cellIs" dxfId="2570" priority="3150" operator="equal">
      <formula>0.8</formula>
    </cfRule>
    <cfRule type="cellIs" dxfId="2569" priority="3151" operator="equal">
      <formula>0.6</formula>
    </cfRule>
    <cfRule type="cellIs" dxfId="2568" priority="3153" operator="equal">
      <formula>20%</formula>
    </cfRule>
    <cfRule type="cellIs" dxfId="2567" priority="3152" operator="equal">
      <formula>0.4</formula>
    </cfRule>
    <cfRule type="cellIs" dxfId="2566" priority="3146" operator="equal">
      <formula>20</formula>
    </cfRule>
    <cfRule type="cellIs" dxfId="2565" priority="3147" operator="equal">
      <formula>10</formula>
    </cfRule>
    <cfRule type="cellIs" dxfId="2564" priority="3148" operator="equal">
      <formula>5</formula>
    </cfRule>
  </conditionalFormatting>
  <conditionalFormatting sqref="U26:U30">
    <cfRule type="cellIs" dxfId="2563" priority="3111" operator="equal">
      <formula>0.4</formula>
    </cfRule>
    <cfRule type="cellIs" dxfId="2562" priority="3106" operator="equal">
      <formula>10</formula>
    </cfRule>
    <cfRule type="cellIs" dxfId="2561" priority="3110" operator="equal">
      <formula>0.6</formula>
    </cfRule>
    <cfRule type="cellIs" dxfId="2560" priority="3112" operator="equal">
      <formula>20%</formula>
    </cfRule>
    <cfRule type="cellIs" dxfId="2559" priority="3109" operator="equal">
      <formula>0.8</formula>
    </cfRule>
    <cfRule type="cellIs" dxfId="2558" priority="3108" operator="equal">
      <formula>1</formula>
    </cfRule>
    <cfRule type="cellIs" dxfId="2557" priority="3107" operator="equal">
      <formula>5</formula>
    </cfRule>
    <cfRule type="cellIs" dxfId="2556" priority="3105" operator="equal">
      <formula>20</formula>
    </cfRule>
  </conditionalFormatting>
  <conditionalFormatting sqref="U32:U36">
    <cfRule type="cellIs" dxfId="2555" priority="3070" operator="equal">
      <formula>1</formula>
    </cfRule>
    <cfRule type="cellIs" dxfId="2554" priority="3071" operator="equal">
      <formula>0.8</formula>
    </cfRule>
    <cfRule type="cellIs" dxfId="2553" priority="3072" operator="equal">
      <formula>0.6</formula>
    </cfRule>
    <cfRule type="cellIs" dxfId="2552" priority="3073" operator="equal">
      <formula>0.4</formula>
    </cfRule>
    <cfRule type="cellIs" dxfId="2551" priority="3074" operator="equal">
      <formula>20%</formula>
    </cfRule>
    <cfRule type="cellIs" dxfId="2550" priority="3069" operator="equal">
      <formula>5</formula>
    </cfRule>
    <cfRule type="cellIs" dxfId="2549" priority="3068" operator="equal">
      <formula>10</formula>
    </cfRule>
    <cfRule type="cellIs" dxfId="2548" priority="3067" operator="equal">
      <formula>20</formula>
    </cfRule>
  </conditionalFormatting>
  <conditionalFormatting sqref="U38:U42">
    <cfRule type="cellIs" dxfId="2547" priority="2802" operator="equal">
      <formula>0.8</formula>
    </cfRule>
    <cfRule type="cellIs" dxfId="2546" priority="2801" operator="equal">
      <formula>1</formula>
    </cfRule>
    <cfRule type="cellIs" dxfId="2545" priority="2804" operator="equal">
      <formula>0.4</formula>
    </cfRule>
    <cfRule type="cellIs" dxfId="2544" priority="2805" operator="equal">
      <formula>20%</formula>
    </cfRule>
    <cfRule type="cellIs" dxfId="2543" priority="2800" operator="equal">
      <formula>5</formula>
    </cfRule>
    <cfRule type="cellIs" dxfId="2542" priority="2799" operator="equal">
      <formula>10</formula>
    </cfRule>
    <cfRule type="cellIs" dxfId="2541" priority="2798" operator="equal">
      <formula>20</formula>
    </cfRule>
    <cfRule type="cellIs" dxfId="2540" priority="2803" operator="equal">
      <formula>0.6</formula>
    </cfRule>
  </conditionalFormatting>
  <conditionalFormatting sqref="U44:U48">
    <cfRule type="cellIs" dxfId="2539" priority="3033" operator="equal">
      <formula>0.8</formula>
    </cfRule>
    <cfRule type="cellIs" dxfId="2538" priority="3031" operator="equal">
      <formula>5</formula>
    </cfRule>
    <cfRule type="cellIs" dxfId="2537" priority="3030" operator="equal">
      <formula>10</formula>
    </cfRule>
    <cfRule type="cellIs" dxfId="2536" priority="3029" operator="equal">
      <formula>20</formula>
    </cfRule>
    <cfRule type="cellIs" dxfId="2535" priority="3036" operator="equal">
      <formula>20%</formula>
    </cfRule>
    <cfRule type="cellIs" dxfId="2534" priority="3032" operator="equal">
      <formula>1</formula>
    </cfRule>
    <cfRule type="cellIs" dxfId="2533" priority="3035" operator="equal">
      <formula>0.4</formula>
    </cfRule>
    <cfRule type="cellIs" dxfId="2532" priority="3034" operator="equal">
      <formula>0.6</formula>
    </cfRule>
  </conditionalFormatting>
  <conditionalFormatting sqref="U50:U54">
    <cfRule type="cellIs" dxfId="2531" priority="2709" operator="equal">
      <formula>1</formula>
    </cfRule>
    <cfRule type="cellIs" dxfId="2530" priority="2710" operator="equal">
      <formula>0.8</formula>
    </cfRule>
    <cfRule type="cellIs" dxfId="2529" priority="2712" operator="equal">
      <formula>0.4</formula>
    </cfRule>
    <cfRule type="cellIs" dxfId="2528" priority="2711" operator="equal">
      <formula>0.6</formula>
    </cfRule>
    <cfRule type="cellIs" dxfId="2527" priority="2713" operator="equal">
      <formula>20%</formula>
    </cfRule>
    <cfRule type="cellIs" dxfId="2526" priority="2706" operator="equal">
      <formula>20</formula>
    </cfRule>
    <cfRule type="cellIs" dxfId="2525" priority="2707" operator="equal">
      <formula>10</formula>
    </cfRule>
    <cfRule type="cellIs" dxfId="2524" priority="2708" operator="equal">
      <formula>5</formula>
    </cfRule>
  </conditionalFormatting>
  <conditionalFormatting sqref="U56:U60">
    <cfRule type="cellIs" dxfId="2523" priority="2575" operator="equal">
      <formula>20</formula>
    </cfRule>
    <cfRule type="cellIs" dxfId="2522" priority="2576" operator="equal">
      <formula>10</formula>
    </cfRule>
    <cfRule type="cellIs" dxfId="2521" priority="2578" operator="equal">
      <formula>1</formula>
    </cfRule>
    <cfRule type="cellIs" dxfId="2520" priority="2579" operator="equal">
      <formula>0.8</formula>
    </cfRule>
    <cfRule type="cellIs" dxfId="2519" priority="2580" operator="equal">
      <formula>0.6</formula>
    </cfRule>
    <cfRule type="cellIs" dxfId="2518" priority="2581" operator="equal">
      <formula>0.4</formula>
    </cfRule>
    <cfRule type="cellIs" dxfId="2517" priority="2582" operator="equal">
      <formula>20%</formula>
    </cfRule>
    <cfRule type="cellIs" dxfId="2516" priority="2577" operator="equal">
      <formula>5</formula>
    </cfRule>
  </conditionalFormatting>
  <conditionalFormatting sqref="U62:U66">
    <cfRule type="cellIs" dxfId="2515" priority="2444" operator="equal">
      <formula>20</formula>
    </cfRule>
    <cfRule type="cellIs" dxfId="2514" priority="2451" operator="equal">
      <formula>20%</formula>
    </cfRule>
    <cfRule type="cellIs" dxfId="2513" priority="2450" operator="equal">
      <formula>0.4</formula>
    </cfRule>
    <cfRule type="cellIs" dxfId="2512" priority="2449" operator="equal">
      <formula>0.6</formula>
    </cfRule>
    <cfRule type="cellIs" dxfId="2511" priority="2448" operator="equal">
      <formula>0.8</formula>
    </cfRule>
    <cfRule type="cellIs" dxfId="2510" priority="2447" operator="equal">
      <formula>1</formula>
    </cfRule>
    <cfRule type="cellIs" dxfId="2509" priority="2446" operator="equal">
      <formula>5</formula>
    </cfRule>
    <cfRule type="cellIs" dxfId="2508" priority="2445" operator="equal">
      <formula>10</formula>
    </cfRule>
  </conditionalFormatting>
  <conditionalFormatting sqref="U68:U72">
    <cfRule type="cellIs" dxfId="2507" priority="2317" operator="equal">
      <formula>0.8</formula>
    </cfRule>
    <cfRule type="cellIs" dxfId="2506" priority="2318" operator="equal">
      <formula>0.6</formula>
    </cfRule>
    <cfRule type="cellIs" dxfId="2505" priority="2319" operator="equal">
      <formula>0.4</formula>
    </cfRule>
    <cfRule type="cellIs" dxfId="2504" priority="2320" operator="equal">
      <formula>20%</formula>
    </cfRule>
    <cfRule type="cellIs" dxfId="2503" priority="2315" operator="equal">
      <formula>5</formula>
    </cfRule>
    <cfRule type="cellIs" dxfId="2502" priority="2313" operator="equal">
      <formula>20</formula>
    </cfRule>
    <cfRule type="cellIs" dxfId="2501" priority="2314" operator="equal">
      <formula>10</formula>
    </cfRule>
    <cfRule type="cellIs" dxfId="2500" priority="2316" operator="equal">
      <formula>1</formula>
    </cfRule>
  </conditionalFormatting>
  <conditionalFormatting sqref="U74:U78">
    <cfRule type="cellIs" dxfId="2499" priority="2187" operator="equal">
      <formula>0.6</formula>
    </cfRule>
    <cfRule type="cellIs" dxfId="2498" priority="2188" operator="equal">
      <formula>0.4</formula>
    </cfRule>
    <cfRule type="cellIs" dxfId="2497" priority="2189" operator="equal">
      <formula>20%</formula>
    </cfRule>
    <cfRule type="cellIs" dxfId="2496" priority="2183" operator="equal">
      <formula>10</formula>
    </cfRule>
    <cfRule type="cellIs" dxfId="2495" priority="2184" operator="equal">
      <formula>5</formula>
    </cfRule>
    <cfRule type="cellIs" dxfId="2494" priority="2185" operator="equal">
      <formula>1</formula>
    </cfRule>
    <cfRule type="cellIs" dxfId="2493" priority="2186" operator="equal">
      <formula>0.8</formula>
    </cfRule>
    <cfRule type="cellIs" dxfId="2492" priority="2182" operator="equal">
      <formula>20</formula>
    </cfRule>
  </conditionalFormatting>
  <conditionalFormatting sqref="U80:U84">
    <cfRule type="cellIs" dxfId="2491" priority="2051" operator="equal">
      <formula>20</formula>
    </cfRule>
    <cfRule type="cellIs" dxfId="2490" priority="2056" operator="equal">
      <formula>0.6</formula>
    </cfRule>
    <cfRule type="cellIs" dxfId="2489" priority="2052" operator="equal">
      <formula>10</formula>
    </cfRule>
    <cfRule type="cellIs" dxfId="2488" priority="2053" operator="equal">
      <formula>5</formula>
    </cfRule>
    <cfRule type="cellIs" dxfId="2487" priority="2054" operator="equal">
      <formula>1</formula>
    </cfRule>
    <cfRule type="cellIs" dxfId="2486" priority="2055" operator="equal">
      <formula>0.8</formula>
    </cfRule>
    <cfRule type="cellIs" dxfId="2485" priority="2057" operator="equal">
      <formula>0.4</formula>
    </cfRule>
    <cfRule type="cellIs" dxfId="2484" priority="2058" operator="equal">
      <formula>20%</formula>
    </cfRule>
  </conditionalFormatting>
  <conditionalFormatting sqref="U86:U90">
    <cfRule type="cellIs" dxfId="2483" priority="1927" operator="equal">
      <formula>20%</formula>
    </cfRule>
    <cfRule type="cellIs" dxfId="2482" priority="1926" operator="equal">
      <formula>0.4</formula>
    </cfRule>
    <cfRule type="cellIs" dxfId="2481" priority="1925" operator="equal">
      <formula>0.6</formula>
    </cfRule>
    <cfRule type="cellIs" dxfId="2480" priority="1922" operator="equal">
      <formula>5</formula>
    </cfRule>
    <cfRule type="cellIs" dxfId="2479" priority="1924" operator="equal">
      <formula>0.8</formula>
    </cfRule>
    <cfRule type="cellIs" dxfId="2478" priority="1921" operator="equal">
      <formula>10</formula>
    </cfRule>
    <cfRule type="cellIs" dxfId="2477" priority="1920" operator="equal">
      <formula>20</formula>
    </cfRule>
    <cfRule type="cellIs" dxfId="2476" priority="1923" operator="equal">
      <formula>1</formula>
    </cfRule>
  </conditionalFormatting>
  <conditionalFormatting sqref="U92:U96">
    <cfRule type="cellIs" dxfId="2475" priority="1794" operator="equal">
      <formula>0.6</formula>
    </cfRule>
    <cfRule type="cellIs" dxfId="2474" priority="1793" operator="equal">
      <formula>0.8</formula>
    </cfRule>
    <cfRule type="cellIs" dxfId="2473" priority="1792" operator="equal">
      <formula>1</formula>
    </cfRule>
    <cfRule type="cellIs" dxfId="2472" priority="1791" operator="equal">
      <formula>5</formula>
    </cfRule>
    <cfRule type="cellIs" dxfId="2471" priority="1790" operator="equal">
      <formula>10</formula>
    </cfRule>
    <cfRule type="cellIs" dxfId="2470" priority="1789" operator="equal">
      <formula>20</formula>
    </cfRule>
    <cfRule type="cellIs" dxfId="2469" priority="1796" operator="equal">
      <formula>20%</formula>
    </cfRule>
    <cfRule type="cellIs" dxfId="2468" priority="1795" operator="equal">
      <formula>0.4</formula>
    </cfRule>
  </conditionalFormatting>
  <conditionalFormatting sqref="U98:U102">
    <cfRule type="cellIs" dxfId="2467" priority="1662" operator="equal">
      <formula>0.8</formula>
    </cfRule>
    <cfRule type="cellIs" dxfId="2466" priority="1663" operator="equal">
      <formula>0.6</formula>
    </cfRule>
    <cfRule type="cellIs" dxfId="2465" priority="1665" operator="equal">
      <formula>20%</formula>
    </cfRule>
    <cfRule type="cellIs" dxfId="2464" priority="1664" operator="equal">
      <formula>0.4</formula>
    </cfRule>
    <cfRule type="cellIs" dxfId="2463" priority="1660" operator="equal">
      <formula>5</formula>
    </cfRule>
    <cfRule type="cellIs" dxfId="2462" priority="1659" operator="equal">
      <formula>10</formula>
    </cfRule>
    <cfRule type="cellIs" dxfId="2461" priority="1658" operator="equal">
      <formula>20</formula>
    </cfRule>
    <cfRule type="cellIs" dxfId="2460" priority="1661" operator="equal">
      <formula>1</formula>
    </cfRule>
  </conditionalFormatting>
  <conditionalFormatting sqref="U104:U108">
    <cfRule type="cellIs" dxfId="2459" priority="1529" operator="equal">
      <formula>5</formula>
    </cfRule>
    <cfRule type="cellIs" dxfId="2458" priority="1527" operator="equal">
      <formula>20</formula>
    </cfRule>
    <cfRule type="cellIs" dxfId="2457" priority="1528" operator="equal">
      <formula>10</formula>
    </cfRule>
    <cfRule type="cellIs" dxfId="2456" priority="1530" operator="equal">
      <formula>1</formula>
    </cfRule>
    <cfRule type="cellIs" dxfId="2455" priority="1531" operator="equal">
      <formula>0.8</formula>
    </cfRule>
    <cfRule type="cellIs" dxfId="2454" priority="1532" operator="equal">
      <formula>0.6</formula>
    </cfRule>
    <cfRule type="cellIs" dxfId="2453" priority="1533" operator="equal">
      <formula>0.4</formula>
    </cfRule>
    <cfRule type="cellIs" dxfId="2452" priority="1534" operator="equal">
      <formula>20%</formula>
    </cfRule>
  </conditionalFormatting>
  <conditionalFormatting sqref="U110:U114">
    <cfRule type="cellIs" dxfId="2451" priority="1398" operator="equal">
      <formula>5</formula>
    </cfRule>
    <cfRule type="cellIs" dxfId="2450" priority="1399" operator="equal">
      <formula>1</formula>
    </cfRule>
    <cfRule type="cellIs" dxfId="2449" priority="1396" operator="equal">
      <formula>20</formula>
    </cfRule>
    <cfRule type="cellIs" dxfId="2448" priority="1397" operator="equal">
      <formula>10</formula>
    </cfRule>
    <cfRule type="cellIs" dxfId="2447" priority="1400" operator="equal">
      <formula>0.8</formula>
    </cfRule>
    <cfRule type="cellIs" dxfId="2446" priority="1401" operator="equal">
      <formula>0.6</formula>
    </cfRule>
    <cfRule type="cellIs" dxfId="2445" priority="1402" operator="equal">
      <formula>0.4</formula>
    </cfRule>
    <cfRule type="cellIs" dxfId="2444" priority="1403" operator="equal">
      <formula>20%</formula>
    </cfRule>
  </conditionalFormatting>
  <conditionalFormatting sqref="U116:U120">
    <cfRule type="cellIs" dxfId="2443" priority="479" operator="equal">
      <formula>20</formula>
    </cfRule>
    <cfRule type="cellIs" dxfId="2442" priority="480" operator="equal">
      <formula>10</formula>
    </cfRule>
    <cfRule type="cellIs" dxfId="2441" priority="481" operator="equal">
      <formula>5</formula>
    </cfRule>
    <cfRule type="cellIs" dxfId="2440" priority="482" operator="equal">
      <formula>1</formula>
    </cfRule>
    <cfRule type="cellIs" dxfId="2439" priority="486" operator="equal">
      <formula>20%</formula>
    </cfRule>
    <cfRule type="cellIs" dxfId="2438" priority="485" operator="equal">
      <formula>0.4</formula>
    </cfRule>
    <cfRule type="cellIs" dxfId="2437" priority="484" operator="equal">
      <formula>0.6</formula>
    </cfRule>
    <cfRule type="cellIs" dxfId="2436" priority="483" operator="equal">
      <formula>0.8</formula>
    </cfRule>
  </conditionalFormatting>
  <conditionalFormatting sqref="U122:U126">
    <cfRule type="cellIs" dxfId="2435" priority="1268" operator="equal">
      <formula>1</formula>
    </cfRule>
    <cfRule type="cellIs" dxfId="2434" priority="1269" operator="equal">
      <formula>0.8</formula>
    </cfRule>
    <cfRule type="cellIs" dxfId="2433" priority="1270" operator="equal">
      <formula>0.6</formula>
    </cfRule>
    <cfRule type="cellIs" dxfId="2432" priority="1271" operator="equal">
      <formula>0.4</formula>
    </cfRule>
    <cfRule type="cellIs" dxfId="2431" priority="1265" operator="equal">
      <formula>20</formula>
    </cfRule>
    <cfRule type="cellIs" dxfId="2430" priority="1266" operator="equal">
      <formula>10</formula>
    </cfRule>
    <cfRule type="cellIs" dxfId="2429" priority="1272" operator="equal">
      <formula>20%</formula>
    </cfRule>
    <cfRule type="cellIs" dxfId="2428" priority="1267" operator="equal">
      <formula>5</formula>
    </cfRule>
  </conditionalFormatting>
  <conditionalFormatting sqref="U128:U132">
    <cfRule type="cellIs" dxfId="2427" priority="611" operator="equal">
      <formula>10</formula>
    </cfRule>
    <cfRule type="cellIs" dxfId="2426" priority="612" operator="equal">
      <formula>5</formula>
    </cfRule>
    <cfRule type="cellIs" dxfId="2425" priority="613" operator="equal">
      <formula>1</formula>
    </cfRule>
    <cfRule type="cellIs" dxfId="2424" priority="614" operator="equal">
      <formula>0.8</formula>
    </cfRule>
    <cfRule type="cellIs" dxfId="2423" priority="615" operator="equal">
      <formula>0.6</formula>
    </cfRule>
    <cfRule type="cellIs" dxfId="2422" priority="616" operator="equal">
      <formula>0.4</formula>
    </cfRule>
    <cfRule type="cellIs" dxfId="2421" priority="617" operator="equal">
      <formula>20%</formula>
    </cfRule>
    <cfRule type="cellIs" dxfId="2420" priority="610" operator="equal">
      <formula>20</formula>
    </cfRule>
  </conditionalFormatting>
  <conditionalFormatting sqref="U134:U138">
    <cfRule type="cellIs" dxfId="2419" priority="1139" operator="equal">
      <formula>0.6</formula>
    </cfRule>
    <cfRule type="cellIs" dxfId="2418" priority="1140" operator="equal">
      <formula>0.4</formula>
    </cfRule>
    <cfRule type="cellIs" dxfId="2417" priority="1141" operator="equal">
      <formula>20%</formula>
    </cfRule>
    <cfRule type="cellIs" dxfId="2416" priority="1138" operator="equal">
      <formula>0.8</formula>
    </cfRule>
    <cfRule type="cellIs" dxfId="2415" priority="1137" operator="equal">
      <formula>1</formula>
    </cfRule>
    <cfRule type="cellIs" dxfId="2414" priority="1136" operator="equal">
      <formula>5</formula>
    </cfRule>
    <cfRule type="cellIs" dxfId="2413" priority="1135" operator="equal">
      <formula>10</formula>
    </cfRule>
    <cfRule type="cellIs" dxfId="2412" priority="1134" operator="equal">
      <formula>20</formula>
    </cfRule>
  </conditionalFormatting>
  <conditionalFormatting sqref="U140:U144">
    <cfRule type="cellIs" dxfId="2411" priority="1009" operator="equal">
      <formula>0.4</formula>
    </cfRule>
    <cfRule type="cellIs" dxfId="2410" priority="1008" operator="equal">
      <formula>0.6</formula>
    </cfRule>
    <cfRule type="cellIs" dxfId="2409" priority="1007" operator="equal">
      <formula>0.8</formula>
    </cfRule>
    <cfRule type="cellIs" dxfId="2408" priority="1006" operator="equal">
      <formula>1</formula>
    </cfRule>
    <cfRule type="cellIs" dxfId="2407" priority="1005" operator="equal">
      <formula>5</formula>
    </cfRule>
    <cfRule type="cellIs" dxfId="2406" priority="1004" operator="equal">
      <formula>10</formula>
    </cfRule>
    <cfRule type="cellIs" dxfId="2405" priority="1003" operator="equal">
      <formula>20</formula>
    </cfRule>
    <cfRule type="cellIs" dxfId="2404" priority="1010" operator="equal">
      <formula>20%</formula>
    </cfRule>
  </conditionalFormatting>
  <conditionalFormatting sqref="U146:U150">
    <cfRule type="cellIs" dxfId="2403" priority="877" operator="equal">
      <formula>0.6</formula>
    </cfRule>
    <cfRule type="cellIs" dxfId="2402" priority="876" operator="equal">
      <formula>0.8</formula>
    </cfRule>
    <cfRule type="cellIs" dxfId="2401" priority="879" operator="equal">
      <formula>20%</formula>
    </cfRule>
    <cfRule type="cellIs" dxfId="2400" priority="875" operator="equal">
      <formula>1</formula>
    </cfRule>
    <cfRule type="cellIs" dxfId="2399" priority="874" operator="equal">
      <formula>5</formula>
    </cfRule>
    <cfRule type="cellIs" dxfId="2398" priority="878" operator="equal">
      <formula>0.4</formula>
    </cfRule>
    <cfRule type="cellIs" dxfId="2397" priority="873" operator="equal">
      <formula>10</formula>
    </cfRule>
    <cfRule type="cellIs" dxfId="2396" priority="872" operator="equal">
      <formula>20</formula>
    </cfRule>
  </conditionalFormatting>
  <conditionalFormatting sqref="U152:U156">
    <cfRule type="cellIs" dxfId="2395" priority="745" operator="equal">
      <formula>0.8</formula>
    </cfRule>
    <cfRule type="cellIs" dxfId="2394" priority="741" operator="equal">
      <formula>20</formula>
    </cfRule>
    <cfRule type="cellIs" dxfId="2393" priority="742" operator="equal">
      <formula>10</formula>
    </cfRule>
    <cfRule type="cellIs" dxfId="2392" priority="743" operator="equal">
      <formula>5</formula>
    </cfRule>
    <cfRule type="cellIs" dxfId="2391" priority="744" operator="equal">
      <formula>1</formula>
    </cfRule>
    <cfRule type="cellIs" dxfId="2390" priority="746" operator="equal">
      <formula>0.6</formula>
    </cfRule>
    <cfRule type="cellIs" dxfId="2389" priority="747" operator="equal">
      <formula>0.4</formula>
    </cfRule>
    <cfRule type="cellIs" dxfId="2388" priority="748" operator="equal">
      <formula>20%</formula>
    </cfRule>
  </conditionalFormatting>
  <conditionalFormatting sqref="U158:U162">
    <cfRule type="cellIs" dxfId="2387" priority="348" operator="equal">
      <formula>20</formula>
    </cfRule>
    <cfRule type="cellIs" dxfId="2386" priority="352" operator="equal">
      <formula>0.8</formula>
    </cfRule>
    <cfRule type="cellIs" dxfId="2385" priority="349" operator="equal">
      <formula>10</formula>
    </cfRule>
    <cfRule type="cellIs" dxfId="2384" priority="351" operator="equal">
      <formula>1</formula>
    </cfRule>
    <cfRule type="cellIs" dxfId="2383" priority="350" operator="equal">
      <formula>5</formula>
    </cfRule>
    <cfRule type="cellIs" dxfId="2382" priority="355" operator="equal">
      <formula>20%</formula>
    </cfRule>
    <cfRule type="cellIs" dxfId="2381" priority="354" operator="equal">
      <formula>0.4</formula>
    </cfRule>
    <cfRule type="cellIs" dxfId="2380" priority="353" operator="equal">
      <formula>0.6</formula>
    </cfRule>
  </conditionalFormatting>
  <conditionalFormatting sqref="V20:V24">
    <cfRule type="endsWith" dxfId="2379" priority="3127" operator="endsWith" text="19">
      <formula>RIGHT(V20,LEN("19"))="19"</formula>
    </cfRule>
    <cfRule type="endsWith" dxfId="2378" priority="3128" operator="endsWith" text="18">
      <formula>RIGHT(V20,LEN("18"))="18"</formula>
    </cfRule>
    <cfRule type="endsWith" dxfId="2377" priority="3117" operator="endsWith" text="14">
      <formula>RIGHT(V20,LEN("14"))="14"</formula>
    </cfRule>
    <cfRule type="endsWith" dxfId="2376" priority="3124" operator="endsWith" text="22">
      <formula>RIGHT(V20,LEN("22"))="22"</formula>
    </cfRule>
    <cfRule type="endsWith" dxfId="2375" priority="3114" operator="endsWith" text="11">
      <formula>RIGHT(V20,LEN("11"))="11"</formula>
    </cfRule>
    <cfRule type="endsWith" dxfId="2374" priority="3122" operator="endsWith" text="24">
      <formula>RIGHT(V20,LEN("24"))="24"</formula>
    </cfRule>
    <cfRule type="endsWith" dxfId="2373" priority="3115" operator="endsWith" text="12">
      <formula>RIGHT(V20,LEN("12"))="12"</formula>
    </cfRule>
    <cfRule type="endsWith" dxfId="2372" priority="3116" operator="endsWith" text="13">
      <formula>RIGHT(V20,LEN("13"))="13"</formula>
    </cfRule>
    <cfRule type="endsWith" dxfId="2371" priority="3119" operator="endsWith" text="16">
      <formula>RIGHT(V20,LEN("16"))="16"</formula>
    </cfRule>
    <cfRule type="endsWith" dxfId="2370" priority="3118" operator="endsWith" text="15">
      <formula>RIGHT(V20,LEN("15"))="15"</formula>
    </cfRule>
    <cfRule type="endsWith" dxfId="2369" priority="3120" operator="endsWith" text="17">
      <formula>RIGHT(V20,LEN("17"))="17"</formula>
    </cfRule>
    <cfRule type="endsWith" dxfId="2368" priority="3121" operator="endsWith" text="25">
      <formula>RIGHT(V20,LEN("25"))="25"</formula>
    </cfRule>
    <cfRule type="endsWith" dxfId="2367" priority="3123" operator="endsWith" text="23">
      <formula>RIGHT(V20,LEN("23"))="23"</formula>
    </cfRule>
    <cfRule type="endsWith" dxfId="2366" priority="3125" operator="endsWith" text="21">
      <formula>RIGHT(V20,LEN("21"))="21"</formula>
    </cfRule>
    <cfRule type="endsWith" dxfId="2365" priority="3126" operator="endsWith" text="20">
      <formula>RIGHT(V20,LEN("20"))="20"</formula>
    </cfRule>
  </conditionalFormatting>
  <conditionalFormatting sqref="V26:V30">
    <cfRule type="endsWith" dxfId="2364" priority="3082" operator="endsWith" text="17">
      <formula>RIGHT(V26,LEN("17"))="17"</formula>
    </cfRule>
    <cfRule type="endsWith" dxfId="2363" priority="3081" operator="endsWith" text="16">
      <formula>RIGHT(V26,LEN("16"))="16"</formula>
    </cfRule>
    <cfRule type="endsWith" dxfId="2362" priority="3080" operator="endsWith" text="15">
      <formula>RIGHT(V26,LEN("15"))="15"</formula>
    </cfRule>
    <cfRule type="endsWith" dxfId="2361" priority="3079" operator="endsWith" text="14">
      <formula>RIGHT(V26,LEN("14"))="14"</formula>
    </cfRule>
    <cfRule type="endsWith" dxfId="2360" priority="3078" operator="endsWith" text="13">
      <formula>RIGHT(V26,LEN("13"))="13"</formula>
    </cfRule>
    <cfRule type="endsWith" dxfId="2359" priority="3076" operator="endsWith" text="11">
      <formula>RIGHT(V26,LEN("11"))="11"</formula>
    </cfRule>
    <cfRule type="endsWith" dxfId="2358" priority="3085" operator="endsWith" text="23">
      <formula>RIGHT(V26,LEN("23"))="23"</formula>
    </cfRule>
    <cfRule type="endsWith" dxfId="2357" priority="3086" operator="endsWith" text="22">
      <formula>RIGHT(V26,LEN("22"))="22"</formula>
    </cfRule>
    <cfRule type="endsWith" dxfId="2356" priority="3087" operator="endsWith" text="21">
      <formula>RIGHT(V26,LEN("21"))="21"</formula>
    </cfRule>
    <cfRule type="endsWith" dxfId="2355" priority="3088" operator="endsWith" text="20">
      <formula>RIGHT(V26,LEN("20"))="20"</formula>
    </cfRule>
    <cfRule type="endsWith" dxfId="2354" priority="3089" operator="endsWith" text="19">
      <formula>RIGHT(V26,LEN("19"))="19"</formula>
    </cfRule>
    <cfRule type="endsWith" dxfId="2353" priority="3090" operator="endsWith" text="18">
      <formula>RIGHT(V26,LEN("18"))="18"</formula>
    </cfRule>
    <cfRule type="endsWith" dxfId="2352" priority="3077" operator="endsWith" text="12">
      <formula>RIGHT(V26,LEN("12"))="12"</formula>
    </cfRule>
    <cfRule type="endsWith" dxfId="2351" priority="3083" operator="endsWith" text="25">
      <formula>RIGHT(V26,LEN("25"))="25"</formula>
    </cfRule>
    <cfRule type="endsWith" dxfId="2350" priority="3084" operator="endsWith" text="24">
      <formula>RIGHT(V26,LEN("24"))="24"</formula>
    </cfRule>
  </conditionalFormatting>
  <conditionalFormatting sqref="V32:V36">
    <cfRule type="endsWith" dxfId="2349" priority="3052" operator="endsWith" text="18">
      <formula>RIGHT(V32,LEN("18"))="18"</formula>
    </cfRule>
    <cfRule type="endsWith" dxfId="2348" priority="3038" operator="endsWith" text="11">
      <formula>RIGHT(V32,LEN("11"))="11"</formula>
    </cfRule>
    <cfRule type="endsWith" dxfId="2347" priority="3042" operator="endsWith" text="15">
      <formula>RIGHT(V32,LEN("15"))="15"</formula>
    </cfRule>
    <cfRule type="endsWith" dxfId="2346" priority="3043" operator="endsWith" text="16">
      <formula>RIGHT(V32,LEN("16"))="16"</formula>
    </cfRule>
    <cfRule type="endsWith" dxfId="2345" priority="3045" operator="endsWith" text="25">
      <formula>RIGHT(V32,LEN("25"))="25"</formula>
    </cfRule>
    <cfRule type="endsWith" dxfId="2344" priority="3046" operator="endsWith" text="24">
      <formula>RIGHT(V32,LEN("24"))="24"</formula>
    </cfRule>
    <cfRule type="endsWith" dxfId="2343" priority="3047" operator="endsWith" text="23">
      <formula>RIGHT(V32,LEN("23"))="23"</formula>
    </cfRule>
    <cfRule type="endsWith" dxfId="2342" priority="3044" operator="endsWith" text="17">
      <formula>RIGHT(V32,LEN("17"))="17"</formula>
    </cfRule>
    <cfRule type="endsWith" dxfId="2341" priority="3048" operator="endsWith" text="22">
      <formula>RIGHT(V32,LEN("22"))="22"</formula>
    </cfRule>
    <cfRule type="endsWith" dxfId="2340" priority="3049" operator="endsWith" text="21">
      <formula>RIGHT(V32,LEN("21"))="21"</formula>
    </cfRule>
    <cfRule type="endsWith" dxfId="2339" priority="3050" operator="endsWith" text="20">
      <formula>RIGHT(V32,LEN("20"))="20"</formula>
    </cfRule>
    <cfRule type="endsWith" dxfId="2338" priority="3051" operator="endsWith" text="19">
      <formula>RIGHT(V32,LEN("19"))="19"</formula>
    </cfRule>
    <cfRule type="endsWith" dxfId="2337" priority="3040" operator="endsWith" text="13">
      <formula>RIGHT(V32,LEN("13"))="13"</formula>
    </cfRule>
    <cfRule type="endsWith" dxfId="2336" priority="3041" operator="endsWith" text="14">
      <formula>RIGHT(V32,LEN("14"))="14"</formula>
    </cfRule>
    <cfRule type="endsWith" dxfId="2335" priority="3039" operator="endsWith" text="12">
      <formula>RIGHT(V32,LEN("12"))="12"</formula>
    </cfRule>
  </conditionalFormatting>
  <conditionalFormatting sqref="V38:V42">
    <cfRule type="endsWith" dxfId="2334" priority="2779" operator="endsWith" text="19">
      <formula>RIGHT(V38,LEN("19"))="19"</formula>
    </cfRule>
    <cfRule type="endsWith" dxfId="2333" priority="2780" operator="endsWith" text="18">
      <formula>RIGHT(V38,LEN("18"))="18"</formula>
    </cfRule>
    <cfRule type="endsWith" dxfId="2332" priority="2766" operator="endsWith" text="11">
      <formula>RIGHT(V38,LEN("11"))="11"</formula>
    </cfRule>
    <cfRule type="endsWith" dxfId="2331" priority="2767" operator="endsWith" text="12">
      <formula>RIGHT(V38,LEN("12"))="12"</formula>
    </cfRule>
    <cfRule type="endsWith" dxfId="2330" priority="2769" operator="endsWith" text="14">
      <formula>RIGHT(V38,LEN("14"))="14"</formula>
    </cfRule>
    <cfRule type="endsWith" dxfId="2329" priority="2770" operator="endsWith" text="15">
      <formula>RIGHT(V38,LEN("15"))="15"</formula>
    </cfRule>
    <cfRule type="endsWith" dxfId="2328" priority="2771" operator="endsWith" text="16">
      <formula>RIGHT(V38,LEN("16"))="16"</formula>
    </cfRule>
    <cfRule type="endsWith" dxfId="2327" priority="2772" operator="endsWith" text="17">
      <formula>RIGHT(V38,LEN("17"))="17"</formula>
    </cfRule>
    <cfRule type="endsWith" dxfId="2326" priority="2768" operator="endsWith" text="13">
      <formula>RIGHT(V38,LEN("13"))="13"</formula>
    </cfRule>
    <cfRule type="endsWith" dxfId="2325" priority="2773" operator="endsWith" text="25">
      <formula>RIGHT(V38,LEN("25"))="25"</formula>
    </cfRule>
    <cfRule type="endsWith" dxfId="2324" priority="2774" operator="endsWith" text="24">
      <formula>RIGHT(V38,LEN("24"))="24"</formula>
    </cfRule>
    <cfRule type="endsWith" dxfId="2323" priority="2775" operator="endsWith" text="23">
      <formula>RIGHT(V38,LEN("23"))="23"</formula>
    </cfRule>
    <cfRule type="endsWith" dxfId="2322" priority="2776" operator="endsWith" text="22">
      <formula>RIGHT(V38,LEN("22"))="22"</formula>
    </cfRule>
    <cfRule type="endsWith" dxfId="2321" priority="2777" operator="endsWith" text="21">
      <formula>RIGHT(V38,LEN("21"))="21"</formula>
    </cfRule>
    <cfRule type="endsWith" dxfId="2320" priority="2778" operator="endsWith" text="20">
      <formula>RIGHT(V38,LEN("20"))="20"</formula>
    </cfRule>
  </conditionalFormatting>
  <conditionalFormatting sqref="V44:V48">
    <cfRule type="endsWith" dxfId="2319" priority="3006" operator="endsWith" text="17">
      <formula>RIGHT(V44,LEN("17"))="17"</formula>
    </cfRule>
    <cfRule type="endsWith" dxfId="2318" priority="3005" operator="endsWith" text="16">
      <formula>RIGHT(V44,LEN("16"))="16"</formula>
    </cfRule>
    <cfRule type="endsWith" dxfId="2317" priority="3004" operator="endsWith" text="15">
      <formula>RIGHT(V44,LEN("15"))="15"</formula>
    </cfRule>
    <cfRule type="endsWith" dxfId="2316" priority="3000" operator="endsWith" text="11">
      <formula>RIGHT(V44,LEN("11"))="11"</formula>
    </cfRule>
    <cfRule type="endsWith" dxfId="2315" priority="3001" operator="endsWith" text="12">
      <formula>RIGHT(V44,LEN("12"))="12"</formula>
    </cfRule>
    <cfRule type="endsWith" dxfId="2314" priority="3002" operator="endsWith" text="13">
      <formula>RIGHT(V44,LEN("13"))="13"</formula>
    </cfRule>
    <cfRule type="endsWith" dxfId="2313" priority="3003" operator="endsWith" text="14">
      <formula>RIGHT(V44,LEN("14"))="14"</formula>
    </cfRule>
    <cfRule type="endsWith" dxfId="2312" priority="3014" operator="endsWith" text="18">
      <formula>RIGHT(V44,LEN("18"))="18"</formula>
    </cfRule>
    <cfRule type="endsWith" dxfId="2311" priority="3012" operator="endsWith" text="20">
      <formula>RIGHT(V44,LEN("20"))="20"</formula>
    </cfRule>
    <cfRule type="endsWith" dxfId="2310" priority="3007" operator="endsWith" text="25">
      <formula>RIGHT(V44,LEN("25"))="25"</formula>
    </cfRule>
    <cfRule type="endsWith" dxfId="2309" priority="3008" operator="endsWith" text="24">
      <formula>RIGHT(V44,LEN("24"))="24"</formula>
    </cfRule>
    <cfRule type="endsWith" dxfId="2308" priority="3009" operator="endsWith" text="23">
      <formula>RIGHT(V44,LEN("23"))="23"</formula>
    </cfRule>
    <cfRule type="endsWith" dxfId="2307" priority="3010" operator="endsWith" text="22">
      <formula>RIGHT(V44,LEN("22"))="22"</formula>
    </cfRule>
    <cfRule type="endsWith" dxfId="2306" priority="3011" operator="endsWith" text="21">
      <formula>RIGHT(V44,LEN("21"))="21"</formula>
    </cfRule>
    <cfRule type="endsWith" dxfId="2305" priority="3013" operator="endsWith" text="19">
      <formula>RIGHT(V44,LEN("19"))="19"</formula>
    </cfRule>
  </conditionalFormatting>
  <conditionalFormatting sqref="V50:V54">
    <cfRule type="endsWith" dxfId="2304" priority="2691" operator="endsWith" text="18">
      <formula>RIGHT(V50,LEN("18"))="18"</formula>
    </cfRule>
    <cfRule type="endsWith" dxfId="2303" priority="2688" operator="endsWith" text="21">
      <formula>RIGHT(V50,LEN("21"))="21"</formula>
    </cfRule>
    <cfRule type="endsWith" dxfId="2302" priority="2679" operator="endsWith" text="13">
      <formula>RIGHT(V50,LEN("13"))="13"</formula>
    </cfRule>
    <cfRule type="endsWith" dxfId="2301" priority="2689" operator="endsWith" text="20">
      <formula>RIGHT(V50,LEN("20"))="20"</formula>
    </cfRule>
    <cfRule type="endsWith" dxfId="2300" priority="2690" operator="endsWith" text="19">
      <formula>RIGHT(V50,LEN("19"))="19"</formula>
    </cfRule>
    <cfRule type="endsWith" dxfId="2299" priority="2681" operator="endsWith" text="15">
      <formula>RIGHT(V50,LEN("15"))="15"</formula>
    </cfRule>
    <cfRule type="endsWith" dxfId="2298" priority="2682" operator="endsWith" text="16">
      <formula>RIGHT(V50,LEN("16"))="16"</formula>
    </cfRule>
    <cfRule type="endsWith" dxfId="2297" priority="2678" operator="endsWith" text="12">
      <formula>RIGHT(V50,LEN("12"))="12"</formula>
    </cfRule>
    <cfRule type="endsWith" dxfId="2296" priority="2677" operator="endsWith" text="11">
      <formula>RIGHT(V50,LEN("11"))="11"</formula>
    </cfRule>
    <cfRule type="endsWith" dxfId="2295" priority="2680" operator="endsWith" text="14">
      <formula>RIGHT(V50,LEN("14"))="14"</formula>
    </cfRule>
    <cfRule type="endsWith" dxfId="2294" priority="2683" operator="endsWith" text="17">
      <formula>RIGHT(V50,LEN("17"))="17"</formula>
    </cfRule>
    <cfRule type="endsWith" dxfId="2293" priority="2684" operator="endsWith" text="25">
      <formula>RIGHT(V50,LEN("25"))="25"</formula>
    </cfRule>
    <cfRule type="endsWith" dxfId="2292" priority="2685" operator="endsWith" text="24">
      <formula>RIGHT(V50,LEN("24"))="24"</formula>
    </cfRule>
    <cfRule type="endsWith" dxfId="2291" priority="2686" operator="endsWith" text="23">
      <formula>RIGHT(V50,LEN("23"))="23"</formula>
    </cfRule>
    <cfRule type="endsWith" dxfId="2290" priority="2687" operator="endsWith" text="22">
      <formula>RIGHT(V50,LEN("22"))="22"</formula>
    </cfRule>
  </conditionalFormatting>
  <conditionalFormatting sqref="V56:V60">
    <cfRule type="endsWith" dxfId="2289" priority="2556" operator="endsWith" text="22">
      <formula>RIGHT(V56,LEN("22"))="22"</formula>
    </cfRule>
    <cfRule type="endsWith" dxfId="2288" priority="2547" operator="endsWith" text="12">
      <formula>RIGHT(V56,LEN("12"))="12"</formula>
    </cfRule>
    <cfRule type="endsWith" dxfId="2287" priority="2548" operator="endsWith" text="13">
      <formula>RIGHT(V56,LEN("13"))="13"</formula>
    </cfRule>
    <cfRule type="endsWith" dxfId="2286" priority="2549" operator="endsWith" text="14">
      <formula>RIGHT(V56,LEN("14"))="14"</formula>
    </cfRule>
    <cfRule type="endsWith" dxfId="2285" priority="2550" operator="endsWith" text="15">
      <formula>RIGHT(V56,LEN("15"))="15"</formula>
    </cfRule>
    <cfRule type="endsWith" dxfId="2284" priority="2552" operator="endsWith" text="17">
      <formula>RIGHT(V56,LEN("17"))="17"</formula>
    </cfRule>
    <cfRule type="endsWith" dxfId="2283" priority="2553" operator="endsWith" text="25">
      <formula>RIGHT(V56,LEN("25"))="25"</formula>
    </cfRule>
    <cfRule type="endsWith" dxfId="2282" priority="2554" operator="endsWith" text="24">
      <formula>RIGHT(V56,LEN("24"))="24"</formula>
    </cfRule>
    <cfRule type="endsWith" dxfId="2281" priority="2555" operator="endsWith" text="23">
      <formula>RIGHT(V56,LEN("23"))="23"</formula>
    </cfRule>
    <cfRule type="endsWith" dxfId="2280" priority="2557" operator="endsWith" text="21">
      <formula>RIGHT(V56,LEN("21"))="21"</formula>
    </cfRule>
    <cfRule type="endsWith" dxfId="2279" priority="2558" operator="endsWith" text="20">
      <formula>RIGHT(V56,LEN("20"))="20"</formula>
    </cfRule>
    <cfRule type="endsWith" dxfId="2278" priority="2559" operator="endsWith" text="19">
      <formula>RIGHT(V56,LEN("19"))="19"</formula>
    </cfRule>
    <cfRule type="endsWith" dxfId="2277" priority="2560" operator="endsWith" text="18">
      <formula>RIGHT(V56,LEN("18"))="18"</formula>
    </cfRule>
    <cfRule type="endsWith" dxfId="2276" priority="2551" operator="endsWith" text="16">
      <formula>RIGHT(V56,LEN("16"))="16"</formula>
    </cfRule>
    <cfRule type="endsWith" dxfId="2275" priority="2546" operator="endsWith" text="11">
      <formula>RIGHT(V56,LEN("11"))="11"</formula>
    </cfRule>
  </conditionalFormatting>
  <conditionalFormatting sqref="V62:V66">
    <cfRule type="endsWith" dxfId="2274" priority="2419" operator="endsWith" text="15">
      <formula>RIGHT(V62,LEN("15"))="15"</formula>
    </cfRule>
    <cfRule type="endsWith" dxfId="2273" priority="2415" operator="endsWith" text="11">
      <formula>RIGHT(V62,LEN("11"))="11"</formula>
    </cfRule>
    <cfRule type="endsWith" dxfId="2272" priority="2427" operator="endsWith" text="20">
      <formula>RIGHT(V62,LEN("20"))="20"</formula>
    </cfRule>
    <cfRule type="endsWith" dxfId="2271" priority="2424" operator="endsWith" text="23">
      <formula>RIGHT(V62,LEN("23"))="23"</formula>
    </cfRule>
    <cfRule type="endsWith" dxfId="2270" priority="2416" operator="endsWith" text="12">
      <formula>RIGHT(V62,LEN("12"))="12"</formula>
    </cfRule>
    <cfRule type="endsWith" dxfId="2269" priority="2417" operator="endsWith" text="13">
      <formula>RIGHT(V62,LEN("13"))="13"</formula>
    </cfRule>
    <cfRule type="endsWith" dxfId="2268" priority="2418" operator="endsWith" text="14">
      <formula>RIGHT(V62,LEN("14"))="14"</formula>
    </cfRule>
    <cfRule type="endsWith" dxfId="2267" priority="2425" operator="endsWith" text="22">
      <formula>RIGHT(V62,LEN("22"))="22"</formula>
    </cfRule>
    <cfRule type="endsWith" dxfId="2266" priority="2420" operator="endsWith" text="16">
      <formula>RIGHT(V62,LEN("16"))="16"</formula>
    </cfRule>
    <cfRule type="endsWith" dxfId="2265" priority="2421" operator="endsWith" text="17">
      <formula>RIGHT(V62,LEN("17"))="17"</formula>
    </cfRule>
    <cfRule type="endsWith" dxfId="2264" priority="2422" operator="endsWith" text="25">
      <formula>RIGHT(V62,LEN("25"))="25"</formula>
    </cfRule>
    <cfRule type="endsWith" dxfId="2263" priority="2423" operator="endsWith" text="24">
      <formula>RIGHT(V62,LEN("24"))="24"</formula>
    </cfRule>
    <cfRule type="endsWith" dxfId="2262" priority="2426" operator="endsWith" text="21">
      <formula>RIGHT(V62,LEN("21"))="21"</formula>
    </cfRule>
    <cfRule type="endsWith" dxfId="2261" priority="2428" operator="endsWith" text="19">
      <formula>RIGHT(V62,LEN("19"))="19"</formula>
    </cfRule>
    <cfRule type="endsWith" dxfId="2260" priority="2429" operator="endsWith" text="18">
      <formula>RIGHT(V62,LEN("18"))="18"</formula>
    </cfRule>
  </conditionalFormatting>
  <conditionalFormatting sqref="V68:V72">
    <cfRule type="endsWith" dxfId="2259" priority="2298" operator="endsWith" text="18">
      <formula>RIGHT(V68,LEN("18"))="18"</formula>
    </cfRule>
    <cfRule type="endsWith" dxfId="2258" priority="2293" operator="endsWith" text="23">
      <formula>RIGHT(V68,LEN("23"))="23"</formula>
    </cfRule>
    <cfRule type="endsWith" dxfId="2257" priority="2294" operator="endsWith" text="22">
      <formula>RIGHT(V68,LEN("22"))="22"</formula>
    </cfRule>
    <cfRule type="endsWith" dxfId="2256" priority="2285" operator="endsWith" text="12">
      <formula>RIGHT(V68,LEN("12"))="12"</formula>
    </cfRule>
    <cfRule type="endsWith" dxfId="2255" priority="2284" operator="endsWith" text="11">
      <formula>RIGHT(V68,LEN("11"))="11"</formula>
    </cfRule>
    <cfRule type="endsWith" dxfId="2254" priority="2295" operator="endsWith" text="21">
      <formula>RIGHT(V68,LEN("21"))="21"</formula>
    </cfRule>
    <cfRule type="endsWith" dxfId="2253" priority="2296" operator="endsWith" text="20">
      <formula>RIGHT(V68,LEN("20"))="20"</formula>
    </cfRule>
    <cfRule type="endsWith" dxfId="2252" priority="2297" operator="endsWith" text="19">
      <formula>RIGHT(V68,LEN("19"))="19"</formula>
    </cfRule>
    <cfRule type="endsWith" dxfId="2251" priority="2286" operator="endsWith" text="13">
      <formula>RIGHT(V68,LEN("13"))="13"</formula>
    </cfRule>
    <cfRule type="endsWith" dxfId="2250" priority="2292" operator="endsWith" text="24">
      <formula>RIGHT(V68,LEN("24"))="24"</formula>
    </cfRule>
    <cfRule type="endsWith" dxfId="2249" priority="2287" operator="endsWith" text="14">
      <formula>RIGHT(V68,LEN("14"))="14"</formula>
    </cfRule>
    <cfRule type="endsWith" dxfId="2248" priority="2288" operator="endsWith" text="15">
      <formula>RIGHT(V68,LEN("15"))="15"</formula>
    </cfRule>
    <cfRule type="endsWith" dxfId="2247" priority="2289" operator="endsWith" text="16">
      <formula>RIGHT(V68,LEN("16"))="16"</formula>
    </cfRule>
    <cfRule type="endsWith" dxfId="2246" priority="2290" operator="endsWith" text="17">
      <formula>RIGHT(V68,LEN("17"))="17"</formula>
    </cfRule>
    <cfRule type="endsWith" dxfId="2245" priority="2291" operator="endsWith" text="25">
      <formula>RIGHT(V68,LEN("25"))="25"</formula>
    </cfRule>
  </conditionalFormatting>
  <conditionalFormatting sqref="V74:V78">
    <cfRule type="endsWith" dxfId="2244" priority="2156" operator="endsWith" text="14">
      <formula>RIGHT(V74,LEN("14"))="14"</formula>
    </cfRule>
    <cfRule type="endsWith" dxfId="2243" priority="2158" operator="endsWith" text="16">
      <formula>RIGHT(V74,LEN("16"))="16"</formula>
    </cfRule>
    <cfRule type="endsWith" dxfId="2242" priority="2159" operator="endsWith" text="17">
      <formula>RIGHT(V74,LEN("17"))="17"</formula>
    </cfRule>
    <cfRule type="endsWith" dxfId="2241" priority="2160" operator="endsWith" text="25">
      <formula>RIGHT(V74,LEN("25"))="25"</formula>
    </cfRule>
    <cfRule type="endsWith" dxfId="2240" priority="2161" operator="endsWith" text="24">
      <formula>RIGHT(V74,LEN("24"))="24"</formula>
    </cfRule>
    <cfRule type="endsWith" dxfId="2239" priority="2154" operator="endsWith" text="12">
      <formula>RIGHT(V74,LEN("12"))="12"</formula>
    </cfRule>
    <cfRule type="endsWith" dxfId="2238" priority="2155" operator="endsWith" text="13">
      <formula>RIGHT(V74,LEN("13"))="13"</formula>
    </cfRule>
    <cfRule type="endsWith" dxfId="2237" priority="2162" operator="endsWith" text="23">
      <formula>RIGHT(V74,LEN("23"))="23"</formula>
    </cfRule>
    <cfRule type="endsWith" dxfId="2236" priority="2163" operator="endsWith" text="22">
      <formula>RIGHT(V74,LEN("22"))="22"</formula>
    </cfRule>
    <cfRule type="endsWith" dxfId="2235" priority="2164" operator="endsWith" text="21">
      <formula>RIGHT(V74,LEN("21"))="21"</formula>
    </cfRule>
    <cfRule type="endsWith" dxfId="2234" priority="2167" operator="endsWith" text="18">
      <formula>RIGHT(V74,LEN("18"))="18"</formula>
    </cfRule>
    <cfRule type="endsWith" dxfId="2233" priority="2166" operator="endsWith" text="19">
      <formula>RIGHT(V74,LEN("19"))="19"</formula>
    </cfRule>
    <cfRule type="endsWith" dxfId="2232" priority="2157" operator="endsWith" text="15">
      <formula>RIGHT(V74,LEN("15"))="15"</formula>
    </cfRule>
    <cfRule type="endsWith" dxfId="2231" priority="2165" operator="endsWith" text="20">
      <formula>RIGHT(V74,LEN("20"))="20"</formula>
    </cfRule>
    <cfRule type="endsWith" dxfId="2230" priority="2153" operator="endsWith" text="11">
      <formula>RIGHT(V74,LEN("11"))="11"</formula>
    </cfRule>
  </conditionalFormatting>
  <conditionalFormatting sqref="V80:V84">
    <cfRule type="endsWith" dxfId="2229" priority="2035" operator="endsWith" text="19">
      <formula>RIGHT(V80,LEN("19"))="19"</formula>
    </cfRule>
    <cfRule type="endsWith" dxfId="2228" priority="2034" operator="endsWith" text="20">
      <formula>RIGHT(V80,LEN("20"))="20"</formula>
    </cfRule>
    <cfRule type="endsWith" dxfId="2227" priority="2033" operator="endsWith" text="21">
      <formula>RIGHT(V80,LEN("21"))="21"</formula>
    </cfRule>
    <cfRule type="endsWith" dxfId="2226" priority="2036" operator="endsWith" text="18">
      <formula>RIGHT(V80,LEN("18"))="18"</formula>
    </cfRule>
    <cfRule type="endsWith" dxfId="2225" priority="2027" operator="endsWith" text="16">
      <formula>RIGHT(V80,LEN("16"))="16"</formula>
    </cfRule>
    <cfRule type="endsWith" dxfId="2224" priority="2028" operator="endsWith" text="17">
      <formula>RIGHT(V80,LEN("17"))="17"</formula>
    </cfRule>
    <cfRule type="endsWith" dxfId="2223" priority="2024" operator="endsWith" text="13">
      <formula>RIGHT(V80,LEN("13"))="13"</formula>
    </cfRule>
    <cfRule type="endsWith" dxfId="2222" priority="2026" operator="endsWith" text="15">
      <formula>RIGHT(V80,LEN("15"))="15"</formula>
    </cfRule>
    <cfRule type="endsWith" dxfId="2221" priority="2025" operator="endsWith" text="14">
      <formula>RIGHT(V80,LEN("14"))="14"</formula>
    </cfRule>
    <cfRule type="endsWith" dxfId="2220" priority="2023" operator="endsWith" text="12">
      <formula>RIGHT(V80,LEN("12"))="12"</formula>
    </cfRule>
    <cfRule type="endsWith" dxfId="2219" priority="2022" operator="endsWith" text="11">
      <formula>RIGHT(V80,LEN("11"))="11"</formula>
    </cfRule>
    <cfRule type="endsWith" dxfId="2218" priority="2032" operator="endsWith" text="22">
      <formula>RIGHT(V80,LEN("22"))="22"</formula>
    </cfRule>
    <cfRule type="endsWith" dxfId="2217" priority="2031" operator="endsWith" text="23">
      <formula>RIGHT(V80,LEN("23"))="23"</formula>
    </cfRule>
    <cfRule type="endsWith" dxfId="2216" priority="2030" operator="endsWith" text="24">
      <formula>RIGHT(V80,LEN("24"))="24"</formula>
    </cfRule>
    <cfRule type="endsWith" dxfId="2215" priority="2029" operator="endsWith" text="25">
      <formula>RIGHT(V80,LEN("25"))="25"</formula>
    </cfRule>
  </conditionalFormatting>
  <conditionalFormatting sqref="V86:V90">
    <cfRule type="endsWith" dxfId="2214" priority="1900" operator="endsWith" text="23">
      <formula>RIGHT(V86,LEN("23"))="23"</formula>
    </cfRule>
    <cfRule type="endsWith" dxfId="2213" priority="1899" operator="endsWith" text="24">
      <formula>RIGHT(V86,LEN("24"))="24"</formula>
    </cfRule>
    <cfRule type="endsWith" dxfId="2212" priority="1898" operator="endsWith" text="25">
      <formula>RIGHT(V86,LEN("25"))="25"</formula>
    </cfRule>
    <cfRule type="endsWith" dxfId="2211" priority="1897" operator="endsWith" text="17">
      <formula>RIGHT(V86,LEN("17"))="17"</formula>
    </cfRule>
    <cfRule type="endsWith" dxfId="2210" priority="1896" operator="endsWith" text="16">
      <formula>RIGHT(V86,LEN("16"))="16"</formula>
    </cfRule>
    <cfRule type="endsWith" dxfId="2209" priority="1895" operator="endsWith" text="15">
      <formula>RIGHT(V86,LEN("15"))="15"</formula>
    </cfRule>
    <cfRule type="endsWith" dxfId="2208" priority="1894" operator="endsWith" text="14">
      <formula>RIGHT(V86,LEN("14"))="14"</formula>
    </cfRule>
    <cfRule type="endsWith" dxfId="2207" priority="1892" operator="endsWith" text="12">
      <formula>RIGHT(V86,LEN("12"))="12"</formula>
    </cfRule>
    <cfRule type="endsWith" dxfId="2206" priority="1893" operator="endsWith" text="13">
      <formula>RIGHT(V86,LEN("13"))="13"</formula>
    </cfRule>
    <cfRule type="endsWith" dxfId="2205" priority="1891" operator="endsWith" text="11">
      <formula>RIGHT(V86,LEN("11"))="11"</formula>
    </cfRule>
    <cfRule type="endsWith" dxfId="2204" priority="1905" operator="endsWith" text="18">
      <formula>RIGHT(V86,LEN("18"))="18"</formula>
    </cfRule>
    <cfRule type="endsWith" dxfId="2203" priority="1904" operator="endsWith" text="19">
      <formula>RIGHT(V86,LEN("19"))="19"</formula>
    </cfRule>
    <cfRule type="endsWith" dxfId="2202" priority="1903" operator="endsWith" text="20">
      <formula>RIGHT(V86,LEN("20"))="20"</formula>
    </cfRule>
    <cfRule type="endsWith" dxfId="2201" priority="1902" operator="endsWith" text="21">
      <formula>RIGHT(V86,LEN("21"))="21"</formula>
    </cfRule>
    <cfRule type="endsWith" dxfId="2200" priority="1901" operator="endsWith" text="22">
      <formula>RIGHT(V86,LEN("22"))="22"</formula>
    </cfRule>
  </conditionalFormatting>
  <conditionalFormatting sqref="V92:V96">
    <cfRule type="endsWith" dxfId="2199" priority="1772" operator="endsWith" text="20">
      <formula>RIGHT(V92,LEN("20"))="20"</formula>
    </cfRule>
    <cfRule type="endsWith" dxfId="2198" priority="1762" operator="endsWith" text="13">
      <formula>RIGHT(V92,LEN("13"))="13"</formula>
    </cfRule>
    <cfRule type="endsWith" dxfId="2197" priority="1766" operator="endsWith" text="17">
      <formula>RIGHT(V92,LEN("17"))="17"</formula>
    </cfRule>
    <cfRule type="endsWith" dxfId="2196" priority="1767" operator="endsWith" text="25">
      <formula>RIGHT(V92,LEN("25"))="25"</formula>
    </cfRule>
    <cfRule type="endsWith" dxfId="2195" priority="1768" operator="endsWith" text="24">
      <formula>RIGHT(V92,LEN("24"))="24"</formula>
    </cfRule>
    <cfRule type="endsWith" dxfId="2194" priority="1769" operator="endsWith" text="23">
      <formula>RIGHT(V92,LEN("23"))="23"</formula>
    </cfRule>
    <cfRule type="endsWith" dxfId="2193" priority="1770" operator="endsWith" text="22">
      <formula>RIGHT(V92,LEN("22"))="22"</formula>
    </cfRule>
    <cfRule type="endsWith" dxfId="2192" priority="1764" operator="endsWith" text="15">
      <formula>RIGHT(V92,LEN("15"))="15"</formula>
    </cfRule>
    <cfRule type="endsWith" dxfId="2191" priority="1771" operator="endsWith" text="21">
      <formula>RIGHT(V92,LEN("21"))="21"</formula>
    </cfRule>
    <cfRule type="endsWith" dxfId="2190" priority="1761" operator="endsWith" text="12">
      <formula>RIGHT(V92,LEN("12"))="12"</formula>
    </cfRule>
    <cfRule type="endsWith" dxfId="2189" priority="1773" operator="endsWith" text="19">
      <formula>RIGHT(V92,LEN("19"))="19"</formula>
    </cfRule>
    <cfRule type="endsWith" dxfId="2188" priority="1760" operator="endsWith" text="11">
      <formula>RIGHT(V92,LEN("11"))="11"</formula>
    </cfRule>
    <cfRule type="endsWith" dxfId="2187" priority="1765" operator="endsWith" text="16">
      <formula>RIGHT(V92,LEN("16"))="16"</formula>
    </cfRule>
    <cfRule type="endsWith" dxfId="2186" priority="1774" operator="endsWith" text="18">
      <formula>RIGHT(V92,LEN("18"))="18"</formula>
    </cfRule>
    <cfRule type="endsWith" dxfId="2185" priority="1763" operator="endsWith" text="14">
      <formula>RIGHT(V92,LEN("14"))="14"</formula>
    </cfRule>
  </conditionalFormatting>
  <conditionalFormatting sqref="V98:V102">
    <cfRule type="endsWith" dxfId="2184" priority="1643" operator="endsWith" text="18">
      <formula>RIGHT(V98,LEN("18"))="18"</formula>
    </cfRule>
    <cfRule type="endsWith" dxfId="2183" priority="1629" operator="endsWith" text="11">
      <formula>RIGHT(V98,LEN("11"))="11"</formula>
    </cfRule>
    <cfRule type="endsWith" dxfId="2182" priority="1633" operator="endsWith" text="15">
      <formula>RIGHT(V98,LEN("15"))="15"</formula>
    </cfRule>
    <cfRule type="endsWith" dxfId="2181" priority="1632" operator="endsWith" text="14">
      <formula>RIGHT(V98,LEN("14"))="14"</formula>
    </cfRule>
    <cfRule type="endsWith" dxfId="2180" priority="1631" operator="endsWith" text="13">
      <formula>RIGHT(V98,LEN("13"))="13"</formula>
    </cfRule>
    <cfRule type="endsWith" dxfId="2179" priority="1630" operator="endsWith" text="12">
      <formula>RIGHT(V98,LEN("12"))="12"</formula>
    </cfRule>
    <cfRule type="endsWith" dxfId="2178" priority="1637" operator="endsWith" text="24">
      <formula>RIGHT(V98,LEN("24"))="24"</formula>
    </cfRule>
    <cfRule type="endsWith" dxfId="2177" priority="1638" operator="endsWith" text="23">
      <formula>RIGHT(V98,LEN("23"))="23"</formula>
    </cfRule>
    <cfRule type="endsWith" dxfId="2176" priority="1639" operator="endsWith" text="22">
      <formula>RIGHT(V98,LEN("22"))="22"</formula>
    </cfRule>
    <cfRule type="endsWith" dxfId="2175" priority="1640" operator="endsWith" text="21">
      <formula>RIGHT(V98,LEN("21"))="21"</formula>
    </cfRule>
    <cfRule type="endsWith" dxfId="2174" priority="1641" operator="endsWith" text="20">
      <formula>RIGHT(V98,LEN("20"))="20"</formula>
    </cfRule>
    <cfRule type="endsWith" dxfId="2173" priority="1642" operator="endsWith" text="19">
      <formula>RIGHT(V98,LEN("19"))="19"</formula>
    </cfRule>
    <cfRule type="endsWith" dxfId="2172" priority="1634" operator="endsWith" text="16">
      <formula>RIGHT(V98,LEN("16"))="16"</formula>
    </cfRule>
    <cfRule type="endsWith" dxfId="2171" priority="1636" operator="endsWith" text="25">
      <formula>RIGHT(V98,LEN("25"))="25"</formula>
    </cfRule>
    <cfRule type="endsWith" dxfId="2170" priority="1635" operator="endsWith" text="17">
      <formula>RIGHT(V98,LEN("17"))="17"</formula>
    </cfRule>
  </conditionalFormatting>
  <conditionalFormatting sqref="V104:V108">
    <cfRule type="endsWith" dxfId="2169" priority="1507" operator="endsWith" text="23">
      <formula>RIGHT(V104,LEN("23"))="23"</formula>
    </cfRule>
    <cfRule type="endsWith" dxfId="2168" priority="1506" operator="endsWith" text="24">
      <formula>RIGHT(V104,LEN("24"))="24"</formula>
    </cfRule>
    <cfRule type="endsWith" dxfId="2167" priority="1505" operator="endsWith" text="25">
      <formula>RIGHT(V104,LEN("25"))="25"</formula>
    </cfRule>
    <cfRule type="endsWith" dxfId="2166" priority="1504" operator="endsWith" text="17">
      <formula>RIGHT(V104,LEN("17"))="17"</formula>
    </cfRule>
    <cfRule type="endsWith" dxfId="2165" priority="1499" operator="endsWith" text="12">
      <formula>RIGHT(V104,LEN("12"))="12"</formula>
    </cfRule>
    <cfRule type="endsWith" dxfId="2164" priority="1510" operator="endsWith" text="20">
      <formula>RIGHT(V104,LEN("20"))="20"</formula>
    </cfRule>
    <cfRule type="endsWith" dxfId="2163" priority="1512" operator="endsWith" text="18">
      <formula>RIGHT(V104,LEN("18"))="18"</formula>
    </cfRule>
    <cfRule type="endsWith" dxfId="2162" priority="1503" operator="endsWith" text="16">
      <formula>RIGHT(V104,LEN("16"))="16"</formula>
    </cfRule>
    <cfRule type="endsWith" dxfId="2161" priority="1500" operator="endsWith" text="13">
      <formula>RIGHT(V104,LEN("13"))="13"</formula>
    </cfRule>
    <cfRule type="endsWith" dxfId="2160" priority="1509" operator="endsWith" text="21">
      <formula>RIGHT(V104,LEN("21"))="21"</formula>
    </cfRule>
    <cfRule type="endsWith" dxfId="2159" priority="1501" operator="endsWith" text="14">
      <formula>RIGHT(V104,LEN("14"))="14"</formula>
    </cfRule>
    <cfRule type="endsWith" dxfId="2158" priority="1498" operator="endsWith" text="11">
      <formula>RIGHT(V104,LEN("11"))="11"</formula>
    </cfRule>
    <cfRule type="endsWith" dxfId="2157" priority="1502" operator="endsWith" text="15">
      <formula>RIGHT(V104,LEN("15"))="15"</formula>
    </cfRule>
    <cfRule type="endsWith" dxfId="2156" priority="1508" operator="endsWith" text="22">
      <formula>RIGHT(V104,LEN("22"))="22"</formula>
    </cfRule>
    <cfRule type="endsWith" dxfId="2155" priority="1511" operator="endsWith" text="19">
      <formula>RIGHT(V104,LEN("19"))="19"</formula>
    </cfRule>
  </conditionalFormatting>
  <conditionalFormatting sqref="V110:V114">
    <cfRule type="endsWith" dxfId="2154" priority="1370" operator="endsWith" text="14">
      <formula>RIGHT(V110,LEN("14"))="14"</formula>
    </cfRule>
    <cfRule type="endsWith" dxfId="2153" priority="1369" operator="endsWith" text="13">
      <formula>RIGHT(V110,LEN("13"))="13"</formula>
    </cfRule>
    <cfRule type="endsWith" dxfId="2152" priority="1367" operator="endsWith" text="11">
      <formula>RIGHT(V110,LEN("11"))="11"</formula>
    </cfRule>
    <cfRule type="endsWith" dxfId="2151" priority="1379" operator="endsWith" text="20">
      <formula>RIGHT(V110,LEN("20"))="20"</formula>
    </cfRule>
    <cfRule type="endsWith" dxfId="2150" priority="1380" operator="endsWith" text="19">
      <formula>RIGHT(V110,LEN("19"))="19"</formula>
    </cfRule>
    <cfRule type="endsWith" dxfId="2149" priority="1372" operator="endsWith" text="16">
      <formula>RIGHT(V110,LEN("16"))="16"</formula>
    </cfRule>
    <cfRule type="endsWith" dxfId="2148" priority="1381" operator="endsWith" text="18">
      <formula>RIGHT(V110,LEN("18"))="18"</formula>
    </cfRule>
    <cfRule type="endsWith" dxfId="2147" priority="1368" operator="endsWith" text="12">
      <formula>RIGHT(V110,LEN("12"))="12"</formula>
    </cfRule>
    <cfRule type="endsWith" dxfId="2146" priority="1378" operator="endsWith" text="21">
      <formula>RIGHT(V110,LEN("21"))="21"</formula>
    </cfRule>
    <cfRule type="endsWith" dxfId="2145" priority="1377" operator="endsWith" text="22">
      <formula>RIGHT(V110,LEN("22"))="22"</formula>
    </cfRule>
    <cfRule type="endsWith" dxfId="2144" priority="1376" operator="endsWith" text="23">
      <formula>RIGHT(V110,LEN("23"))="23"</formula>
    </cfRule>
    <cfRule type="endsWith" dxfId="2143" priority="1375" operator="endsWith" text="24">
      <formula>RIGHT(V110,LEN("24"))="24"</formula>
    </cfRule>
    <cfRule type="endsWith" dxfId="2142" priority="1374" operator="endsWith" text="25">
      <formula>RIGHT(V110,LEN("25"))="25"</formula>
    </cfRule>
    <cfRule type="endsWith" dxfId="2141" priority="1373" operator="endsWith" text="17">
      <formula>RIGHT(V110,LEN("17"))="17"</formula>
    </cfRule>
    <cfRule type="endsWith" dxfId="2140" priority="1371" operator="endsWith" text="15">
      <formula>RIGHT(V110,LEN("15"))="15"</formula>
    </cfRule>
  </conditionalFormatting>
  <conditionalFormatting sqref="V116:V120">
    <cfRule type="endsWith" dxfId="2139" priority="460" operator="endsWith" text="22">
      <formula>RIGHT(V116,LEN("22"))="22"</formula>
    </cfRule>
    <cfRule type="endsWith" dxfId="2138" priority="459" operator="endsWith" text="23">
      <formula>RIGHT(V116,LEN("23"))="23"</formula>
    </cfRule>
    <cfRule type="endsWith" dxfId="2137" priority="457" operator="endsWith" text="25">
      <formula>RIGHT(V116,LEN("25"))="25"</formula>
    </cfRule>
    <cfRule type="endsWith" dxfId="2136" priority="456" operator="endsWith" text="17">
      <formula>RIGHT(V116,LEN("17"))="17"</formula>
    </cfRule>
    <cfRule type="endsWith" dxfId="2135" priority="458" operator="endsWith" text="24">
      <formula>RIGHT(V116,LEN("24"))="24"</formula>
    </cfRule>
    <cfRule type="endsWith" dxfId="2134" priority="455" operator="endsWith" text="16">
      <formula>RIGHT(V116,LEN("16"))="16"</formula>
    </cfRule>
    <cfRule type="endsWith" dxfId="2133" priority="454" operator="endsWith" text="15">
      <formula>RIGHT(V116,LEN("15"))="15"</formula>
    </cfRule>
    <cfRule type="endsWith" dxfId="2132" priority="453" operator="endsWith" text="14">
      <formula>RIGHT(V116,LEN("14"))="14"</formula>
    </cfRule>
    <cfRule type="endsWith" dxfId="2131" priority="452" operator="endsWith" text="13">
      <formula>RIGHT(V116,LEN("13"))="13"</formula>
    </cfRule>
    <cfRule type="endsWith" dxfId="2130" priority="451" operator="endsWith" text="12">
      <formula>RIGHT(V116,LEN("12"))="12"</formula>
    </cfRule>
    <cfRule type="endsWith" dxfId="2129" priority="450" operator="endsWith" text="11">
      <formula>RIGHT(V116,LEN("11"))="11"</formula>
    </cfRule>
    <cfRule type="endsWith" dxfId="2128" priority="464" operator="endsWith" text="18">
      <formula>RIGHT(V116,LEN("18"))="18"</formula>
    </cfRule>
    <cfRule type="endsWith" dxfId="2127" priority="463" operator="endsWith" text="19">
      <formula>RIGHT(V116,LEN("19"))="19"</formula>
    </cfRule>
    <cfRule type="endsWith" dxfId="2126" priority="462" operator="endsWith" text="20">
      <formula>RIGHT(V116,LEN("20"))="20"</formula>
    </cfRule>
    <cfRule type="endsWith" dxfId="2125" priority="461" operator="endsWith" text="21">
      <formula>RIGHT(V116,LEN("21"))="21"</formula>
    </cfRule>
  </conditionalFormatting>
  <conditionalFormatting sqref="V122:V126">
    <cfRule type="endsWith" dxfId="2124" priority="1244" operator="endsWith" text="24">
      <formula>RIGHT(V122,LEN("24"))="24"</formula>
    </cfRule>
    <cfRule type="endsWith" dxfId="2123" priority="1243" operator="endsWith" text="25">
      <formula>RIGHT(V122,LEN("25"))="25"</formula>
    </cfRule>
    <cfRule type="endsWith" dxfId="2122" priority="1242" operator="endsWith" text="17">
      <formula>RIGHT(V122,LEN("17"))="17"</formula>
    </cfRule>
    <cfRule type="endsWith" dxfId="2121" priority="1241" operator="endsWith" text="16">
      <formula>RIGHT(V122,LEN("16"))="16"</formula>
    </cfRule>
    <cfRule type="endsWith" dxfId="2120" priority="1240" operator="endsWith" text="15">
      <formula>RIGHT(V122,LEN("15"))="15"</formula>
    </cfRule>
    <cfRule type="endsWith" dxfId="2119" priority="1239" operator="endsWith" text="14">
      <formula>RIGHT(V122,LEN("14"))="14"</formula>
    </cfRule>
    <cfRule type="endsWith" dxfId="2118" priority="1238" operator="endsWith" text="13">
      <formula>RIGHT(V122,LEN("13"))="13"</formula>
    </cfRule>
    <cfRule type="endsWith" dxfId="2117" priority="1237" operator="endsWith" text="12">
      <formula>RIGHT(V122,LEN("12"))="12"</formula>
    </cfRule>
    <cfRule type="endsWith" dxfId="2116" priority="1236" operator="endsWith" text="11">
      <formula>RIGHT(V122,LEN("11"))="11"</formula>
    </cfRule>
    <cfRule type="endsWith" dxfId="2115" priority="1245" operator="endsWith" text="23">
      <formula>RIGHT(V122,LEN("23"))="23"</formula>
    </cfRule>
    <cfRule type="endsWith" dxfId="2114" priority="1250" operator="endsWith" text="18">
      <formula>RIGHT(V122,LEN("18"))="18"</formula>
    </cfRule>
    <cfRule type="endsWith" dxfId="2113" priority="1249" operator="endsWith" text="19">
      <formula>RIGHT(V122,LEN("19"))="19"</formula>
    </cfRule>
    <cfRule type="endsWith" dxfId="2112" priority="1248" operator="endsWith" text="20">
      <formula>RIGHT(V122,LEN("20"))="20"</formula>
    </cfRule>
    <cfRule type="endsWith" dxfId="2111" priority="1247" operator="endsWith" text="21">
      <formula>RIGHT(V122,LEN("21"))="21"</formula>
    </cfRule>
    <cfRule type="endsWith" dxfId="2110" priority="1246" operator="endsWith" text="22">
      <formula>RIGHT(V122,LEN("22"))="22"</formula>
    </cfRule>
  </conditionalFormatting>
  <conditionalFormatting sqref="V128:V132">
    <cfRule type="endsWith" dxfId="2109" priority="582" operator="endsWith" text="12">
      <formula>RIGHT(V128,LEN("12"))="12"</formula>
    </cfRule>
    <cfRule type="endsWith" dxfId="2108" priority="588" operator="endsWith" text="25">
      <formula>RIGHT(V128,LEN("25"))="25"</formula>
    </cfRule>
    <cfRule type="endsWith" dxfId="2107" priority="587" operator="endsWith" text="17">
      <formula>RIGHT(V128,LEN("17"))="17"</formula>
    </cfRule>
    <cfRule type="endsWith" dxfId="2106" priority="583" operator="endsWith" text="13">
      <formula>RIGHT(V128,LEN("13"))="13"</formula>
    </cfRule>
    <cfRule type="endsWith" dxfId="2105" priority="584" operator="endsWith" text="14">
      <formula>RIGHT(V128,LEN("14"))="14"</formula>
    </cfRule>
    <cfRule type="endsWith" dxfId="2104" priority="585" operator="endsWith" text="15">
      <formula>RIGHT(V128,LEN("15"))="15"</formula>
    </cfRule>
    <cfRule type="endsWith" dxfId="2103" priority="586" operator="endsWith" text="16">
      <formula>RIGHT(V128,LEN("16"))="16"</formula>
    </cfRule>
    <cfRule type="endsWith" dxfId="2102" priority="589" operator="endsWith" text="24">
      <formula>RIGHT(V128,LEN("24"))="24"</formula>
    </cfRule>
    <cfRule type="endsWith" dxfId="2101" priority="590" operator="endsWith" text="23">
      <formula>RIGHT(V128,LEN("23"))="23"</formula>
    </cfRule>
    <cfRule type="endsWith" dxfId="2100" priority="591" operator="endsWith" text="22">
      <formula>RIGHT(V128,LEN("22"))="22"</formula>
    </cfRule>
    <cfRule type="endsWith" dxfId="2099" priority="581" operator="endsWith" text="11">
      <formula>RIGHT(V128,LEN("11"))="11"</formula>
    </cfRule>
    <cfRule type="endsWith" dxfId="2098" priority="592" operator="endsWith" text="21">
      <formula>RIGHT(V128,LEN("21"))="21"</formula>
    </cfRule>
    <cfRule type="endsWith" dxfId="2097" priority="593" operator="endsWith" text="20">
      <formula>RIGHT(V128,LEN("20"))="20"</formula>
    </cfRule>
    <cfRule type="endsWith" dxfId="2096" priority="594" operator="endsWith" text="19">
      <formula>RIGHT(V128,LEN("19"))="19"</formula>
    </cfRule>
    <cfRule type="endsWith" dxfId="2095" priority="595" operator="endsWith" text="18">
      <formula>RIGHT(V128,LEN("18"))="18"</formula>
    </cfRule>
  </conditionalFormatting>
  <conditionalFormatting sqref="V134:V138">
    <cfRule type="endsWith" dxfId="2094" priority="1117" operator="endsWith" text="20">
      <formula>RIGHT(V134,LEN("20"))="20"</formula>
    </cfRule>
    <cfRule type="endsWith" dxfId="2093" priority="1116" operator="endsWith" text="21">
      <formula>RIGHT(V134,LEN("21"))="21"</formula>
    </cfRule>
    <cfRule type="endsWith" dxfId="2092" priority="1115" operator="endsWith" text="22">
      <formula>RIGHT(V134,LEN("22"))="22"</formula>
    </cfRule>
    <cfRule type="endsWith" dxfId="2091" priority="1114" operator="endsWith" text="23">
      <formula>RIGHT(V134,LEN("23"))="23"</formula>
    </cfRule>
    <cfRule type="endsWith" dxfId="2090" priority="1113" operator="endsWith" text="24">
      <formula>RIGHT(V134,LEN("24"))="24"</formula>
    </cfRule>
    <cfRule type="endsWith" dxfId="2089" priority="1112" operator="endsWith" text="25">
      <formula>RIGHT(V134,LEN("25"))="25"</formula>
    </cfRule>
    <cfRule type="endsWith" dxfId="2088" priority="1111" operator="endsWith" text="17">
      <formula>RIGHT(V134,LEN("17"))="17"</formula>
    </cfRule>
    <cfRule type="endsWith" dxfId="2087" priority="1110" operator="endsWith" text="16">
      <formula>RIGHT(V134,LEN("16"))="16"</formula>
    </cfRule>
    <cfRule type="endsWith" dxfId="2086" priority="1109" operator="endsWith" text="15">
      <formula>RIGHT(V134,LEN("15"))="15"</formula>
    </cfRule>
    <cfRule type="endsWith" dxfId="2085" priority="1108" operator="endsWith" text="14">
      <formula>RIGHT(V134,LEN("14"))="14"</formula>
    </cfRule>
    <cfRule type="endsWith" dxfId="2084" priority="1107" operator="endsWith" text="13">
      <formula>RIGHT(V134,LEN("13"))="13"</formula>
    </cfRule>
    <cfRule type="endsWith" dxfId="2083" priority="1106" operator="endsWith" text="12">
      <formula>RIGHT(V134,LEN("12"))="12"</formula>
    </cfRule>
    <cfRule type="endsWith" dxfId="2082" priority="1105" operator="endsWith" text="11">
      <formula>RIGHT(V134,LEN("11"))="11"</formula>
    </cfRule>
    <cfRule type="endsWith" dxfId="2081" priority="1119" operator="endsWith" text="18">
      <formula>RIGHT(V134,LEN("18"))="18"</formula>
    </cfRule>
    <cfRule type="endsWith" dxfId="2080" priority="1118" operator="endsWith" text="19">
      <formula>RIGHT(V134,LEN("19"))="19"</formula>
    </cfRule>
  </conditionalFormatting>
  <conditionalFormatting sqref="V140:V144">
    <cfRule type="endsWith" dxfId="2079" priority="988" operator="endsWith" text="18">
      <formula>RIGHT(V140,LEN("18"))="18"</formula>
    </cfRule>
    <cfRule type="endsWith" dxfId="2078" priority="974" operator="endsWith" text="11">
      <formula>RIGHT(V140,LEN("11"))="11"</formula>
    </cfRule>
    <cfRule type="endsWith" dxfId="2077" priority="975" operator="endsWith" text="12">
      <formula>RIGHT(V140,LEN("12"))="12"</formula>
    </cfRule>
    <cfRule type="endsWith" dxfId="2076" priority="976" operator="endsWith" text="13">
      <formula>RIGHT(V140,LEN("13"))="13"</formula>
    </cfRule>
    <cfRule type="endsWith" dxfId="2075" priority="977" operator="endsWith" text="14">
      <formula>RIGHT(V140,LEN("14"))="14"</formula>
    </cfRule>
    <cfRule type="endsWith" dxfId="2074" priority="978" operator="endsWith" text="15">
      <formula>RIGHT(V140,LEN("15"))="15"</formula>
    </cfRule>
    <cfRule type="endsWith" dxfId="2073" priority="979" operator="endsWith" text="16">
      <formula>RIGHT(V140,LEN("16"))="16"</formula>
    </cfRule>
    <cfRule type="endsWith" dxfId="2072" priority="980" operator="endsWith" text="17">
      <formula>RIGHT(V140,LEN("17"))="17"</formula>
    </cfRule>
    <cfRule type="endsWith" dxfId="2071" priority="981" operator="endsWith" text="25">
      <formula>RIGHT(V140,LEN("25"))="25"</formula>
    </cfRule>
    <cfRule type="endsWith" dxfId="2070" priority="982" operator="endsWith" text="24">
      <formula>RIGHT(V140,LEN("24"))="24"</formula>
    </cfRule>
    <cfRule type="endsWith" dxfId="2069" priority="983" operator="endsWith" text="23">
      <formula>RIGHT(V140,LEN("23"))="23"</formula>
    </cfRule>
    <cfRule type="endsWith" dxfId="2068" priority="984" operator="endsWith" text="22">
      <formula>RIGHT(V140,LEN("22"))="22"</formula>
    </cfRule>
    <cfRule type="endsWith" dxfId="2067" priority="985" operator="endsWith" text="21">
      <formula>RIGHT(V140,LEN("21"))="21"</formula>
    </cfRule>
    <cfRule type="endsWith" dxfId="2066" priority="986" operator="endsWith" text="20">
      <formula>RIGHT(V140,LEN("20"))="20"</formula>
    </cfRule>
    <cfRule type="endsWith" dxfId="2065" priority="987" operator="endsWith" text="19">
      <formula>RIGHT(V140,LEN("19"))="19"</formula>
    </cfRule>
  </conditionalFormatting>
  <conditionalFormatting sqref="V146:V150">
    <cfRule type="endsWith" dxfId="2064" priority="857" operator="endsWith" text="18">
      <formula>RIGHT(V146,LEN("18"))="18"</formula>
    </cfRule>
    <cfRule type="endsWith" dxfId="2063" priority="844" operator="endsWith" text="12">
      <formula>RIGHT(V146,LEN("12"))="12"</formula>
    </cfRule>
    <cfRule type="endsWith" dxfId="2062" priority="853" operator="endsWith" text="22">
      <formula>RIGHT(V146,LEN("22"))="22"</formula>
    </cfRule>
    <cfRule type="endsWith" dxfId="2061" priority="856" operator="endsWith" text="19">
      <formula>RIGHT(V146,LEN("19"))="19"</formula>
    </cfRule>
    <cfRule type="endsWith" dxfId="2060" priority="855" operator="endsWith" text="20">
      <formula>RIGHT(V146,LEN("20"))="20"</formula>
    </cfRule>
    <cfRule type="endsWith" dxfId="2059" priority="854" operator="endsWith" text="21">
      <formula>RIGHT(V146,LEN("21"))="21"</formula>
    </cfRule>
    <cfRule type="endsWith" dxfId="2058" priority="849" operator="endsWith" text="17">
      <formula>RIGHT(V146,LEN("17"))="17"</formula>
    </cfRule>
    <cfRule type="endsWith" dxfId="2057" priority="851" operator="endsWith" text="24">
      <formula>RIGHT(V146,LEN("24"))="24"</formula>
    </cfRule>
    <cfRule type="endsWith" dxfId="2056" priority="852" operator="endsWith" text="23">
      <formula>RIGHT(V146,LEN("23"))="23"</formula>
    </cfRule>
    <cfRule type="endsWith" dxfId="2055" priority="850" operator="endsWith" text="25">
      <formula>RIGHT(V146,LEN("25"))="25"</formula>
    </cfRule>
    <cfRule type="endsWith" dxfId="2054" priority="848" operator="endsWith" text="16">
      <formula>RIGHT(V146,LEN("16"))="16"</formula>
    </cfRule>
    <cfRule type="endsWith" dxfId="2053" priority="847" operator="endsWith" text="15">
      <formula>RIGHT(V146,LEN("15"))="15"</formula>
    </cfRule>
    <cfRule type="endsWith" dxfId="2052" priority="846" operator="endsWith" text="14">
      <formula>RIGHT(V146,LEN("14"))="14"</formula>
    </cfRule>
    <cfRule type="endsWith" dxfId="2051" priority="845" operator="endsWith" text="13">
      <formula>RIGHT(V146,LEN("13"))="13"</formula>
    </cfRule>
    <cfRule type="endsWith" dxfId="2050" priority="843" operator="endsWith" text="11">
      <formula>RIGHT(V146,LEN("11"))="11"</formula>
    </cfRule>
  </conditionalFormatting>
  <conditionalFormatting sqref="V152:V156">
    <cfRule type="endsWith" dxfId="2049" priority="718" operator="endsWith" text="17">
      <formula>RIGHT(V152,LEN("17"))="17"</formula>
    </cfRule>
    <cfRule type="endsWith" dxfId="2048" priority="717" operator="endsWith" text="16">
      <formula>RIGHT(V152,LEN("16"))="16"</formula>
    </cfRule>
    <cfRule type="endsWith" dxfId="2047" priority="726" operator="endsWith" text="18">
      <formula>RIGHT(V152,LEN("18"))="18"</formula>
    </cfRule>
    <cfRule type="endsWith" dxfId="2046" priority="716" operator="endsWith" text="15">
      <formula>RIGHT(V152,LEN("15"))="15"</formula>
    </cfRule>
    <cfRule type="endsWith" dxfId="2045" priority="715" operator="endsWith" text="14">
      <formula>RIGHT(V152,LEN("14"))="14"</formula>
    </cfRule>
    <cfRule type="endsWith" dxfId="2044" priority="714" operator="endsWith" text="13">
      <formula>RIGHT(V152,LEN("13"))="13"</formula>
    </cfRule>
    <cfRule type="endsWith" dxfId="2043" priority="713" operator="endsWith" text="12">
      <formula>RIGHT(V152,LEN("12"))="12"</formula>
    </cfRule>
    <cfRule type="endsWith" dxfId="2042" priority="725" operator="endsWith" text="19">
      <formula>RIGHT(V152,LEN("19"))="19"</formula>
    </cfRule>
    <cfRule type="endsWith" dxfId="2041" priority="724" operator="endsWith" text="20">
      <formula>RIGHT(V152,LEN("20"))="20"</formula>
    </cfRule>
    <cfRule type="endsWith" dxfId="2040" priority="723" operator="endsWith" text="21">
      <formula>RIGHT(V152,LEN("21"))="21"</formula>
    </cfRule>
    <cfRule type="endsWith" dxfId="2039" priority="722" operator="endsWith" text="22">
      <formula>RIGHT(V152,LEN("22"))="22"</formula>
    </cfRule>
    <cfRule type="endsWith" dxfId="2038" priority="719" operator="endsWith" text="25">
      <formula>RIGHT(V152,LEN("25"))="25"</formula>
    </cfRule>
    <cfRule type="endsWith" dxfId="2037" priority="720" operator="endsWith" text="24">
      <formula>RIGHT(V152,LEN("24"))="24"</formula>
    </cfRule>
    <cfRule type="endsWith" dxfId="2036" priority="721" operator="endsWith" text="23">
      <formula>RIGHT(V152,LEN("23"))="23"</formula>
    </cfRule>
    <cfRule type="endsWith" dxfId="2035" priority="712" operator="endsWith" text="11">
      <formula>RIGHT(V152,LEN("11"))="11"</formula>
    </cfRule>
  </conditionalFormatting>
  <conditionalFormatting sqref="V158:V162">
    <cfRule type="endsWith" dxfId="2034" priority="321" operator="endsWith" text="13">
      <formula>RIGHT(V158,LEN("13"))="13"</formula>
    </cfRule>
    <cfRule type="endsWith" dxfId="2033" priority="322" operator="endsWith" text="14">
      <formula>RIGHT(V158,LEN("14"))="14"</formula>
    </cfRule>
    <cfRule type="endsWith" dxfId="2032" priority="323" operator="endsWith" text="15">
      <formula>RIGHT(V158,LEN("15"))="15"</formula>
    </cfRule>
    <cfRule type="endsWith" dxfId="2031" priority="324" operator="endsWith" text="16">
      <formula>RIGHT(V158,LEN("16"))="16"</formula>
    </cfRule>
    <cfRule type="endsWith" dxfId="2030" priority="326" operator="endsWith" text="25">
      <formula>RIGHT(V158,LEN("25"))="25"</formula>
    </cfRule>
    <cfRule type="endsWith" dxfId="2029" priority="327" operator="endsWith" text="24">
      <formula>RIGHT(V158,LEN("24"))="24"</formula>
    </cfRule>
    <cfRule type="endsWith" dxfId="2028" priority="328" operator="endsWith" text="23">
      <formula>RIGHT(V158,LEN("23"))="23"</formula>
    </cfRule>
    <cfRule type="endsWith" dxfId="2027" priority="333" operator="endsWith" text="18">
      <formula>RIGHT(V158,LEN("18"))="18"</formula>
    </cfRule>
    <cfRule type="endsWith" dxfId="2026" priority="332" operator="endsWith" text="19">
      <formula>RIGHT(V158,LEN("19"))="19"</formula>
    </cfRule>
    <cfRule type="endsWith" dxfId="2025" priority="331" operator="endsWith" text="20">
      <formula>RIGHT(V158,LEN("20"))="20"</formula>
    </cfRule>
    <cfRule type="endsWith" dxfId="2024" priority="330" operator="endsWith" text="21">
      <formula>RIGHT(V158,LEN("21"))="21"</formula>
    </cfRule>
    <cfRule type="endsWith" dxfId="2023" priority="329" operator="endsWith" text="22">
      <formula>RIGHT(V158,LEN("22"))="22"</formula>
    </cfRule>
    <cfRule type="endsWith" dxfId="2022" priority="319" operator="endsWith" text="11">
      <formula>RIGHT(V158,LEN("11"))="11"</formula>
    </cfRule>
    <cfRule type="endsWith" dxfId="2021" priority="325" operator="endsWith" text="17">
      <formula>RIGHT(V158,LEN("17"))="17"</formula>
    </cfRule>
    <cfRule type="endsWith" dxfId="2020" priority="320" operator="endsWith" text="12">
      <formula>RIGHT(V158,LEN("12"))="12"</formula>
    </cfRule>
  </conditionalFormatting>
  <conditionalFormatting sqref="W20">
    <cfRule type="expression" dxfId="2019" priority="3131">
      <formula>$V$20=25</formula>
    </cfRule>
    <cfRule type="expression" dxfId="2018" priority="3130">
      <formula>$V$20</formula>
    </cfRule>
    <cfRule type="expression" dxfId="2017" priority="3129" stopIfTrue="1">
      <formula>$V$20=25</formula>
    </cfRule>
    <cfRule type="expression" dxfId="2016" priority="3159">
      <formula>$U20=21</formula>
    </cfRule>
    <cfRule type="expression" dxfId="2015" priority="3160">
      <formula>$U20=20</formula>
    </cfRule>
    <cfRule type="expression" dxfId="2014" priority="3161">
      <formula>$U20=19</formula>
    </cfRule>
    <cfRule type="expression" dxfId="2013" priority="3163">
      <formula>$V20=17</formula>
    </cfRule>
    <cfRule type="expression" dxfId="2012" priority="3164">
      <formula>$V20=16</formula>
    </cfRule>
    <cfRule type="expression" dxfId="2011" priority="3165">
      <formula>$V20=15</formula>
    </cfRule>
    <cfRule type="expression" dxfId="2010" priority="3155">
      <formula>$U20=25</formula>
    </cfRule>
    <cfRule type="expression" dxfId="2009" priority="3156">
      <formula>$U20=24</formula>
    </cfRule>
    <cfRule type="expression" dxfId="2008" priority="3157">
      <formula>$U20=23</formula>
    </cfRule>
    <cfRule type="expression" dxfId="2007" priority="3158">
      <formula>$U20=22</formula>
    </cfRule>
  </conditionalFormatting>
  <conditionalFormatting sqref="W38">
    <cfRule type="expression" dxfId="2006" priority="2811">
      <formula>$U38=21</formula>
    </cfRule>
    <cfRule type="expression" dxfId="2005" priority="2810">
      <formula>$U38=22</formula>
    </cfRule>
    <cfRule type="expression" dxfId="2004" priority="2809">
      <formula>$U38=23</formula>
    </cfRule>
    <cfRule type="expression" dxfId="2003" priority="2808">
      <formula>$U38=24</formula>
    </cfRule>
    <cfRule type="expression" dxfId="2002" priority="2817">
      <formula>$V38=15</formula>
    </cfRule>
    <cfRule type="expression" dxfId="2001" priority="2807">
      <formula>$U38=25</formula>
    </cfRule>
    <cfRule type="expression" dxfId="2000" priority="2783">
      <formula>$V$20=25</formula>
    </cfRule>
    <cfRule type="expression" dxfId="1999" priority="2782">
      <formula>$V$20</formula>
    </cfRule>
    <cfRule type="expression" dxfId="1998" priority="2816">
      <formula>$V38=16</formula>
    </cfRule>
    <cfRule type="expression" dxfId="1997" priority="2815">
      <formula>$V38=17</formula>
    </cfRule>
    <cfRule type="expression" dxfId="1996" priority="2813">
      <formula>$U38=19</formula>
    </cfRule>
    <cfRule type="expression" dxfId="1995" priority="2812">
      <formula>$U38=20</formula>
    </cfRule>
    <cfRule type="expression" dxfId="1994" priority="2781" stopIfTrue="1">
      <formula>$V$20=25</formula>
    </cfRule>
  </conditionalFormatting>
  <conditionalFormatting sqref="Y20:Y24">
    <cfRule type="expression" dxfId="1993" priority="3369">
      <formula>Z20="X"</formula>
    </cfRule>
    <cfRule type="cellIs" dxfId="1992" priority="3400" operator="equal">
      <formula>"Y"</formula>
    </cfRule>
    <cfRule type="cellIs" dxfId="1991" priority="3459" operator="equal">
      <formula>"X"</formula>
    </cfRule>
  </conditionalFormatting>
  <conditionalFormatting sqref="Y26:Y30">
    <cfRule type="cellIs" dxfId="1990" priority="3360" operator="equal">
      <formula>"X"</formula>
    </cfRule>
    <cfRule type="expression" dxfId="1989" priority="3317">
      <formula>Z26="X"</formula>
    </cfRule>
    <cfRule type="cellIs" dxfId="1988" priority="3346" operator="equal">
      <formula>"Y"</formula>
    </cfRule>
  </conditionalFormatting>
  <conditionalFormatting sqref="Y32:Y36">
    <cfRule type="cellIs" dxfId="1987" priority="3309" operator="equal">
      <formula>"X"</formula>
    </cfRule>
    <cfRule type="expression" dxfId="1986" priority="3266">
      <formula>Z32="X"</formula>
    </cfRule>
    <cfRule type="cellIs" dxfId="1985" priority="3295" operator="equal">
      <formula>"Y"</formula>
    </cfRule>
  </conditionalFormatting>
  <conditionalFormatting sqref="Y38:Y42">
    <cfRule type="expression" dxfId="1984" priority="2826">
      <formula>Z38="X"</formula>
    </cfRule>
    <cfRule type="cellIs" dxfId="1983" priority="2910" operator="equal">
      <formula>"X"</formula>
    </cfRule>
    <cfRule type="cellIs" dxfId="1982" priority="2855" operator="equal">
      <formula>"Y"</formula>
    </cfRule>
  </conditionalFormatting>
  <conditionalFormatting sqref="Y44:Y48">
    <cfRule type="cellIs" dxfId="1981" priority="3258" operator="equal">
      <formula>"X"</formula>
    </cfRule>
    <cfRule type="expression" dxfId="1980" priority="3174">
      <formula>Z44="X"</formula>
    </cfRule>
    <cfRule type="cellIs" dxfId="1979" priority="3203" operator="equal">
      <formula>"Y"</formula>
    </cfRule>
  </conditionalFormatting>
  <conditionalFormatting sqref="Y50:Y54">
    <cfRule type="cellIs" dxfId="1978" priority="2765" operator="equal">
      <formula>"X"</formula>
    </cfRule>
    <cfRule type="expression" dxfId="1977" priority="2722">
      <formula>Z50="X"</formula>
    </cfRule>
    <cfRule type="cellIs" dxfId="1976" priority="2751" operator="equal">
      <formula>"Y"</formula>
    </cfRule>
  </conditionalFormatting>
  <conditionalFormatting sqref="Y56:Y60">
    <cfRule type="cellIs" dxfId="1975" priority="2620" operator="equal">
      <formula>"Y"</formula>
    </cfRule>
    <cfRule type="expression" dxfId="1974" priority="2591">
      <formula>Z56="X"</formula>
    </cfRule>
    <cfRule type="cellIs" dxfId="1973" priority="2634" operator="equal">
      <formula>"X"</formula>
    </cfRule>
  </conditionalFormatting>
  <conditionalFormatting sqref="Y62:Y66">
    <cfRule type="cellIs" dxfId="1972" priority="2503" operator="equal">
      <formula>"X"</formula>
    </cfRule>
    <cfRule type="expression" dxfId="1971" priority="2460">
      <formula>Z62="X"</formula>
    </cfRule>
    <cfRule type="cellIs" dxfId="1970" priority="2489" operator="equal">
      <formula>"Y"</formula>
    </cfRule>
  </conditionalFormatting>
  <conditionalFormatting sqref="Y68:Y72">
    <cfRule type="cellIs" dxfId="1969" priority="2372" operator="equal">
      <formula>"X"</formula>
    </cfRule>
    <cfRule type="cellIs" dxfId="1968" priority="2358" operator="equal">
      <formula>"Y"</formula>
    </cfRule>
    <cfRule type="expression" dxfId="1967" priority="2329">
      <formula>Z68="X"</formula>
    </cfRule>
  </conditionalFormatting>
  <conditionalFormatting sqref="Y74:Y78">
    <cfRule type="cellIs" dxfId="1966" priority="2227" operator="equal">
      <formula>"Y"</formula>
    </cfRule>
    <cfRule type="expression" dxfId="1965" priority="2198">
      <formula>Z74="X"</formula>
    </cfRule>
    <cfRule type="cellIs" dxfId="1964" priority="2241" operator="equal">
      <formula>"X"</formula>
    </cfRule>
  </conditionalFormatting>
  <conditionalFormatting sqref="Y80:Y84">
    <cfRule type="expression" dxfId="1963" priority="2067">
      <formula>Z80="X"</formula>
    </cfRule>
    <cfRule type="cellIs" dxfId="1962" priority="2110" operator="equal">
      <formula>"X"</formula>
    </cfRule>
    <cfRule type="cellIs" dxfId="1961" priority="2096" operator="equal">
      <formula>"Y"</formula>
    </cfRule>
  </conditionalFormatting>
  <conditionalFormatting sqref="Y86:Y90">
    <cfRule type="cellIs" dxfId="1960" priority="1979" operator="equal">
      <formula>"X"</formula>
    </cfRule>
    <cfRule type="expression" dxfId="1959" priority="1936">
      <formula>Z86="X"</formula>
    </cfRule>
    <cfRule type="cellIs" dxfId="1958" priority="1965" operator="equal">
      <formula>"Y"</formula>
    </cfRule>
  </conditionalFormatting>
  <conditionalFormatting sqref="Y92:Y96">
    <cfRule type="cellIs" dxfId="1957" priority="1834" operator="equal">
      <formula>"Y"</formula>
    </cfRule>
    <cfRule type="cellIs" dxfId="1956" priority="1848" operator="equal">
      <formula>"X"</formula>
    </cfRule>
    <cfRule type="expression" dxfId="1955" priority="1805">
      <formula>Z92="X"</formula>
    </cfRule>
  </conditionalFormatting>
  <conditionalFormatting sqref="Y98:Y102">
    <cfRule type="cellIs" dxfId="1954" priority="1717" operator="equal">
      <formula>"X"</formula>
    </cfRule>
    <cfRule type="expression" dxfId="1953" priority="1674">
      <formula>Z98="X"</formula>
    </cfRule>
    <cfRule type="cellIs" dxfId="1952" priority="1703" operator="equal">
      <formula>"Y"</formula>
    </cfRule>
  </conditionalFormatting>
  <conditionalFormatting sqref="Y104:Y108">
    <cfRule type="cellIs" dxfId="1951" priority="1572" operator="equal">
      <formula>"Y"</formula>
    </cfRule>
    <cfRule type="cellIs" dxfId="1950" priority="1586" operator="equal">
      <formula>"X"</formula>
    </cfRule>
    <cfRule type="expression" dxfId="1949" priority="1543">
      <formula>Z104="X"</formula>
    </cfRule>
  </conditionalFormatting>
  <conditionalFormatting sqref="Y110:Y114">
    <cfRule type="expression" dxfId="1948" priority="1412">
      <formula>Z110="X"</formula>
    </cfRule>
    <cfRule type="cellIs" dxfId="1947" priority="1441" operator="equal">
      <formula>"Y"</formula>
    </cfRule>
    <cfRule type="cellIs" dxfId="1946" priority="1455" operator="equal">
      <formula>"X"</formula>
    </cfRule>
  </conditionalFormatting>
  <conditionalFormatting sqref="Y116:Y120">
    <cfRule type="expression" dxfId="1945" priority="495">
      <formula>Z116="X"</formula>
    </cfRule>
    <cfRule type="cellIs" dxfId="1944" priority="538" operator="equal">
      <formula>"X"</formula>
    </cfRule>
    <cfRule type="cellIs" dxfId="1943" priority="524" operator="equal">
      <formula>"Y"</formula>
    </cfRule>
  </conditionalFormatting>
  <conditionalFormatting sqref="Y122:Y126">
    <cfRule type="cellIs" dxfId="1942" priority="1324" operator="equal">
      <formula>"X"</formula>
    </cfRule>
    <cfRule type="expression" dxfId="1941" priority="1281">
      <formula>Z122="X"</formula>
    </cfRule>
    <cfRule type="cellIs" dxfId="1940" priority="1310" operator="equal">
      <formula>"Y"</formula>
    </cfRule>
  </conditionalFormatting>
  <conditionalFormatting sqref="Y128:Y132">
    <cfRule type="expression" dxfId="1939" priority="626">
      <formula>Z128="X"</formula>
    </cfRule>
    <cfRule type="cellIs" dxfId="1938" priority="655" operator="equal">
      <formula>"Y"</formula>
    </cfRule>
    <cfRule type="cellIs" dxfId="1937" priority="669" operator="equal">
      <formula>"X"</formula>
    </cfRule>
  </conditionalFormatting>
  <conditionalFormatting sqref="Y134:Y138">
    <cfRule type="cellIs" dxfId="1936" priority="1179" operator="equal">
      <formula>"Y"</formula>
    </cfRule>
    <cfRule type="cellIs" dxfId="1935" priority="1193" operator="equal">
      <formula>"X"</formula>
    </cfRule>
    <cfRule type="expression" dxfId="1934" priority="1150">
      <formula>Z134="X"</formula>
    </cfRule>
  </conditionalFormatting>
  <conditionalFormatting sqref="Y140:Y144">
    <cfRule type="cellIs" dxfId="1933" priority="1062" operator="equal">
      <formula>"X"</formula>
    </cfRule>
    <cfRule type="expression" dxfId="1932" priority="1019">
      <formula>Z140="X"</formula>
    </cfRule>
    <cfRule type="cellIs" dxfId="1931" priority="1048" operator="equal">
      <formula>"Y"</formula>
    </cfRule>
  </conditionalFormatting>
  <conditionalFormatting sqref="Y146:Y150">
    <cfRule type="cellIs" dxfId="1930" priority="931" operator="equal">
      <formula>"X"</formula>
    </cfRule>
    <cfRule type="expression" dxfId="1929" priority="888">
      <formula>Z146="X"</formula>
    </cfRule>
    <cfRule type="cellIs" dxfId="1928" priority="917" operator="equal">
      <formula>"Y"</formula>
    </cfRule>
  </conditionalFormatting>
  <conditionalFormatting sqref="Y152:Y156">
    <cfRule type="cellIs" dxfId="1927" priority="786" operator="equal">
      <formula>"Y"</formula>
    </cfRule>
    <cfRule type="cellIs" dxfId="1926" priority="800" operator="equal">
      <formula>"X"</formula>
    </cfRule>
    <cfRule type="expression" dxfId="1925" priority="757">
      <formula>Z152="X"</formula>
    </cfRule>
  </conditionalFormatting>
  <conditionalFormatting sqref="Y158:Y162">
    <cfRule type="expression" dxfId="1924" priority="364">
      <formula>Z158="X"</formula>
    </cfRule>
    <cfRule type="cellIs" dxfId="1923" priority="393" operator="equal">
      <formula>"Y"</formula>
    </cfRule>
    <cfRule type="cellIs" dxfId="1922" priority="407" operator="equal">
      <formula>"X"</formula>
    </cfRule>
  </conditionalFormatting>
  <conditionalFormatting sqref="Z20">
    <cfRule type="expression" dxfId="1921" priority="3361">
      <formula>Y20=Y</formula>
    </cfRule>
    <cfRule type="expression" dxfId="1920" priority="3362">
      <formula>Y20="y"</formula>
    </cfRule>
    <cfRule type="cellIs" dxfId="1919" priority="3363" operator="equal">
      <formula>"X"</formula>
    </cfRule>
    <cfRule type="cellIs" dxfId="1918" priority="3364" operator="equal">
      <formula>"X"</formula>
    </cfRule>
  </conditionalFormatting>
  <conditionalFormatting sqref="Z26">
    <cfRule type="cellIs" dxfId="1917" priority="3312" operator="equal">
      <formula>"X"</formula>
    </cfRule>
    <cfRule type="expression" dxfId="1916" priority="3310">
      <formula>Y26=Y</formula>
    </cfRule>
    <cfRule type="expression" dxfId="1915" priority="3311">
      <formula>Y26="y"</formula>
    </cfRule>
    <cfRule type="cellIs" dxfId="1914" priority="3313" operator="equal">
      <formula>"X"</formula>
    </cfRule>
  </conditionalFormatting>
  <conditionalFormatting sqref="Z32">
    <cfRule type="cellIs" dxfId="1913" priority="3262" operator="equal">
      <formula>"X"</formula>
    </cfRule>
    <cfRule type="expression" dxfId="1912" priority="3259">
      <formula>Y32=Y</formula>
    </cfRule>
    <cfRule type="cellIs" dxfId="1911" priority="3261" operator="equal">
      <formula>"X"</formula>
    </cfRule>
    <cfRule type="expression" dxfId="1910" priority="3260">
      <formula>Y32="y"</formula>
    </cfRule>
  </conditionalFormatting>
  <conditionalFormatting sqref="Z38">
    <cfRule type="expression" dxfId="1909" priority="2819">
      <formula>Y38="y"</formula>
    </cfRule>
    <cfRule type="cellIs" dxfId="1908" priority="2821" operator="equal">
      <formula>"X"</formula>
    </cfRule>
    <cfRule type="cellIs" dxfId="1907" priority="2820" operator="equal">
      <formula>"X"</formula>
    </cfRule>
    <cfRule type="expression" dxfId="1906" priority="2818">
      <formula>Y38=Y</formula>
    </cfRule>
  </conditionalFormatting>
  <conditionalFormatting sqref="Z44">
    <cfRule type="cellIs" dxfId="1905" priority="3168" operator="equal">
      <formula>"X"</formula>
    </cfRule>
    <cfRule type="expression" dxfId="1904" priority="3166">
      <formula>Y44=Y</formula>
    </cfRule>
    <cfRule type="expression" dxfId="1903" priority="3167">
      <formula>Y44="y"</formula>
    </cfRule>
    <cfRule type="cellIs" dxfId="1902" priority="3169" operator="equal">
      <formula>"X"</formula>
    </cfRule>
  </conditionalFormatting>
  <conditionalFormatting sqref="Z50">
    <cfRule type="cellIs" dxfId="1901" priority="2718" operator="equal">
      <formula>"X"</formula>
    </cfRule>
    <cfRule type="cellIs" dxfId="1900" priority="2717" operator="equal">
      <formula>"X"</formula>
    </cfRule>
    <cfRule type="expression" dxfId="1899" priority="2716">
      <formula>Y50="y"</formula>
    </cfRule>
    <cfRule type="expression" dxfId="1898" priority="2715">
      <formula>Y50=Y</formula>
    </cfRule>
  </conditionalFormatting>
  <conditionalFormatting sqref="Z56">
    <cfRule type="cellIs" dxfId="1897" priority="2587" operator="equal">
      <formula>"X"</formula>
    </cfRule>
    <cfRule type="cellIs" dxfId="1896" priority="2586" operator="equal">
      <formula>"X"</formula>
    </cfRule>
    <cfRule type="expression" dxfId="1895" priority="2585">
      <formula>Y56="y"</formula>
    </cfRule>
    <cfRule type="expression" dxfId="1894" priority="2584">
      <formula>Y56=Y</formula>
    </cfRule>
  </conditionalFormatting>
  <conditionalFormatting sqref="Z62">
    <cfRule type="expression" dxfId="1893" priority="2453">
      <formula>Y62=Y</formula>
    </cfRule>
    <cfRule type="expression" dxfId="1892" priority="2454">
      <formula>Y62="y"</formula>
    </cfRule>
    <cfRule type="cellIs" dxfId="1891" priority="2455" operator="equal">
      <formula>"X"</formula>
    </cfRule>
    <cfRule type="cellIs" dxfId="1890" priority="2456" operator="equal">
      <formula>"X"</formula>
    </cfRule>
  </conditionalFormatting>
  <conditionalFormatting sqref="Z68">
    <cfRule type="expression" dxfId="1889" priority="2323">
      <formula>Y68="y"</formula>
    </cfRule>
    <cfRule type="expression" dxfId="1888" priority="2322">
      <formula>Y68=Y</formula>
    </cfRule>
    <cfRule type="cellIs" dxfId="1887" priority="2325" operator="equal">
      <formula>"X"</formula>
    </cfRule>
    <cfRule type="cellIs" dxfId="1886" priority="2324" operator="equal">
      <formula>"X"</formula>
    </cfRule>
  </conditionalFormatting>
  <conditionalFormatting sqref="Z74">
    <cfRule type="expression" dxfId="1885" priority="2192">
      <formula>Y74="y"</formula>
    </cfRule>
    <cfRule type="expression" dxfId="1884" priority="2191">
      <formula>Y74=Y</formula>
    </cfRule>
    <cfRule type="cellIs" dxfId="1883" priority="2194" operator="equal">
      <formula>"X"</formula>
    </cfRule>
    <cfRule type="cellIs" dxfId="1882" priority="2193" operator="equal">
      <formula>"X"</formula>
    </cfRule>
  </conditionalFormatting>
  <conditionalFormatting sqref="Z80">
    <cfRule type="expression" dxfId="1881" priority="2060">
      <formula>Y80=Y</formula>
    </cfRule>
    <cfRule type="expression" dxfId="1880" priority="2061">
      <formula>Y80="y"</formula>
    </cfRule>
    <cfRule type="cellIs" dxfId="1879" priority="2062" operator="equal">
      <formula>"X"</formula>
    </cfRule>
    <cfRule type="cellIs" dxfId="1878" priority="2063" operator="equal">
      <formula>"X"</formula>
    </cfRule>
  </conditionalFormatting>
  <conditionalFormatting sqref="Z86">
    <cfRule type="expression" dxfId="1877" priority="1930">
      <formula>Y86="y"</formula>
    </cfRule>
    <cfRule type="expression" dxfId="1876" priority="1929">
      <formula>Y86=Y</formula>
    </cfRule>
    <cfRule type="cellIs" dxfId="1875" priority="1932" operator="equal">
      <formula>"X"</formula>
    </cfRule>
    <cfRule type="cellIs" dxfId="1874" priority="1931" operator="equal">
      <formula>"X"</formula>
    </cfRule>
  </conditionalFormatting>
  <conditionalFormatting sqref="Z92">
    <cfRule type="expression" dxfId="1873" priority="1798">
      <formula>Y92=Y</formula>
    </cfRule>
    <cfRule type="cellIs" dxfId="1872" priority="1801" operator="equal">
      <formula>"X"</formula>
    </cfRule>
    <cfRule type="cellIs" dxfId="1871" priority="1800" operator="equal">
      <formula>"X"</formula>
    </cfRule>
    <cfRule type="expression" dxfId="1870" priority="1799">
      <formula>Y92="y"</formula>
    </cfRule>
  </conditionalFormatting>
  <conditionalFormatting sqref="Z98">
    <cfRule type="expression" dxfId="1869" priority="1668">
      <formula>Y98="y"</formula>
    </cfRule>
    <cfRule type="cellIs" dxfId="1868" priority="1669" operator="equal">
      <formula>"X"</formula>
    </cfRule>
    <cfRule type="cellIs" dxfId="1867" priority="1670" operator="equal">
      <formula>"X"</formula>
    </cfRule>
    <cfRule type="expression" dxfId="1866" priority="1667">
      <formula>Y98=Y</formula>
    </cfRule>
  </conditionalFormatting>
  <conditionalFormatting sqref="Z104">
    <cfRule type="cellIs" dxfId="1865" priority="1538" operator="equal">
      <formula>"X"</formula>
    </cfRule>
    <cfRule type="expression" dxfId="1864" priority="1536">
      <formula>Y104=Y</formula>
    </cfRule>
    <cfRule type="expression" dxfId="1863" priority="1537">
      <formula>Y104="y"</formula>
    </cfRule>
    <cfRule type="cellIs" dxfId="1862" priority="1539" operator="equal">
      <formula>"X"</formula>
    </cfRule>
  </conditionalFormatting>
  <conditionalFormatting sqref="Z110">
    <cfRule type="cellIs" dxfId="1861" priority="1408" operator="equal">
      <formula>"X"</formula>
    </cfRule>
    <cfRule type="expression" dxfId="1860" priority="1405">
      <formula>Y110=Y</formula>
    </cfRule>
    <cfRule type="expression" dxfId="1859" priority="1406">
      <formula>Y110="y"</formula>
    </cfRule>
    <cfRule type="cellIs" dxfId="1858" priority="1407" operator="equal">
      <formula>"X"</formula>
    </cfRule>
  </conditionalFormatting>
  <conditionalFormatting sqref="Z116">
    <cfRule type="expression" dxfId="1857" priority="488">
      <formula>Y116=Y</formula>
    </cfRule>
    <cfRule type="expression" dxfId="1856" priority="489">
      <formula>Y116="y"</formula>
    </cfRule>
    <cfRule type="cellIs" dxfId="1855" priority="491" operator="equal">
      <formula>"X"</formula>
    </cfRule>
    <cfRule type="cellIs" dxfId="1854" priority="490" operator="equal">
      <formula>"X"</formula>
    </cfRule>
  </conditionalFormatting>
  <conditionalFormatting sqref="Z122">
    <cfRule type="cellIs" dxfId="1853" priority="1276" operator="equal">
      <formula>"X"</formula>
    </cfRule>
    <cfRule type="expression" dxfId="1852" priority="1275">
      <formula>Y122="y"</formula>
    </cfRule>
    <cfRule type="cellIs" dxfId="1851" priority="1277" operator="equal">
      <formula>"X"</formula>
    </cfRule>
    <cfRule type="expression" dxfId="1850" priority="1274">
      <formula>Y122=Y</formula>
    </cfRule>
  </conditionalFormatting>
  <conditionalFormatting sqref="Z128">
    <cfRule type="expression" dxfId="1849" priority="619">
      <formula>Y128=Y</formula>
    </cfRule>
    <cfRule type="expression" dxfId="1848" priority="620">
      <formula>Y128="y"</formula>
    </cfRule>
    <cfRule type="cellIs" dxfId="1847" priority="622" operator="equal">
      <formula>"X"</formula>
    </cfRule>
    <cfRule type="cellIs" dxfId="1846" priority="621" operator="equal">
      <formula>"X"</formula>
    </cfRule>
  </conditionalFormatting>
  <conditionalFormatting sqref="Z134">
    <cfRule type="cellIs" dxfId="1845" priority="1146" operator="equal">
      <formula>"X"</formula>
    </cfRule>
    <cfRule type="expression" dxfId="1844" priority="1143">
      <formula>Y134=Y</formula>
    </cfRule>
    <cfRule type="expression" dxfId="1843" priority="1144">
      <formula>Y134="y"</formula>
    </cfRule>
    <cfRule type="cellIs" dxfId="1842" priority="1145" operator="equal">
      <formula>"X"</formula>
    </cfRule>
  </conditionalFormatting>
  <conditionalFormatting sqref="Z140">
    <cfRule type="expression" dxfId="1841" priority="1013">
      <formula>Y140="y"</formula>
    </cfRule>
    <cfRule type="expression" dxfId="1840" priority="1012">
      <formula>Y140=Y</formula>
    </cfRule>
    <cfRule type="cellIs" dxfId="1839" priority="1015" operator="equal">
      <formula>"X"</formula>
    </cfRule>
    <cfRule type="cellIs" dxfId="1838" priority="1014" operator="equal">
      <formula>"X"</formula>
    </cfRule>
  </conditionalFormatting>
  <conditionalFormatting sqref="Z146">
    <cfRule type="expression" dxfId="1837" priority="881">
      <formula>Y146=Y</formula>
    </cfRule>
    <cfRule type="cellIs" dxfId="1836" priority="883" operator="equal">
      <formula>"X"</formula>
    </cfRule>
    <cfRule type="cellIs" dxfId="1835" priority="884" operator="equal">
      <formula>"X"</formula>
    </cfRule>
    <cfRule type="expression" dxfId="1834" priority="882">
      <formula>Y146="y"</formula>
    </cfRule>
  </conditionalFormatting>
  <conditionalFormatting sqref="Z152">
    <cfRule type="expression" dxfId="1833" priority="750">
      <formula>Y152=Y</formula>
    </cfRule>
    <cfRule type="expression" dxfId="1832" priority="751">
      <formula>Y152="y"</formula>
    </cfRule>
    <cfRule type="cellIs" dxfId="1831" priority="752" operator="equal">
      <formula>"X"</formula>
    </cfRule>
    <cfRule type="cellIs" dxfId="1830" priority="753" operator="equal">
      <formula>"X"</formula>
    </cfRule>
  </conditionalFormatting>
  <conditionalFormatting sqref="Z158">
    <cfRule type="expression" dxfId="1829" priority="358">
      <formula>Y158="y"</formula>
    </cfRule>
    <cfRule type="expression" dxfId="1828" priority="357">
      <formula>Y158=Y</formula>
    </cfRule>
    <cfRule type="cellIs" dxfId="1827" priority="360" operator="equal">
      <formula>"X"</formula>
    </cfRule>
    <cfRule type="cellIs" dxfId="1826" priority="359" operator="equal">
      <formula>"X"</formula>
    </cfRule>
  </conditionalFormatting>
  <conditionalFormatting sqref="AA20:AB24">
    <cfRule type="expression" dxfId="1825" priority="3378">
      <formula>AC20=15</formula>
    </cfRule>
    <cfRule type="expression" dxfId="1824" priority="3376">
      <formula>AE20=10</formula>
    </cfRule>
    <cfRule type="expression" dxfId="1823" priority="3377">
      <formula>AA20=25</formula>
    </cfRule>
  </conditionalFormatting>
  <conditionalFormatting sqref="AA26:AB30">
    <cfRule type="expression" dxfId="1822" priority="3324">
      <formula>AE26=10</formula>
    </cfRule>
    <cfRule type="expression" dxfId="1821" priority="3325">
      <formula>AA26=25</formula>
    </cfRule>
    <cfRule type="expression" dxfId="1820" priority="3326">
      <formula>AC26=15</formula>
    </cfRule>
  </conditionalFormatting>
  <conditionalFormatting sqref="AA32:AB36">
    <cfRule type="expression" dxfId="1819" priority="3273">
      <formula>AE32=10</formula>
    </cfRule>
    <cfRule type="expression" dxfId="1818" priority="3275">
      <formula>AC32=15</formula>
    </cfRule>
    <cfRule type="expression" dxfId="1817" priority="3274">
      <formula>AA32=25</formula>
    </cfRule>
  </conditionalFormatting>
  <conditionalFormatting sqref="AA38:AB42">
    <cfRule type="expression" dxfId="1816" priority="2835">
      <formula>AC38=15</formula>
    </cfRule>
    <cfRule type="expression" dxfId="1815" priority="2834">
      <formula>AA38=25</formula>
    </cfRule>
    <cfRule type="expression" dxfId="1814" priority="2833">
      <formula>AE38=10</formula>
    </cfRule>
  </conditionalFormatting>
  <conditionalFormatting sqref="AA44:AB48">
    <cfRule type="expression" dxfId="1813" priority="3181">
      <formula>AE44=10</formula>
    </cfRule>
    <cfRule type="expression" dxfId="1812" priority="3182">
      <formula>AA44=25</formula>
    </cfRule>
    <cfRule type="expression" dxfId="1811" priority="3183">
      <formula>AC44=15</formula>
    </cfRule>
  </conditionalFormatting>
  <conditionalFormatting sqref="AA50:AB54">
    <cfRule type="expression" dxfId="1810" priority="2729">
      <formula>AE50=10</formula>
    </cfRule>
    <cfRule type="expression" dxfId="1809" priority="2731">
      <formula>AC50=15</formula>
    </cfRule>
    <cfRule type="expression" dxfId="1808" priority="2730">
      <formula>AA50=25</formula>
    </cfRule>
  </conditionalFormatting>
  <conditionalFormatting sqref="AA56:AB60">
    <cfRule type="expression" dxfId="1807" priority="2599">
      <formula>AA56=25</formula>
    </cfRule>
    <cfRule type="expression" dxfId="1806" priority="2600">
      <formula>AC56=15</formula>
    </cfRule>
    <cfRule type="expression" dxfId="1805" priority="2598">
      <formula>AE56=10</formula>
    </cfRule>
  </conditionalFormatting>
  <conditionalFormatting sqref="AA62:AB66">
    <cfRule type="expression" dxfId="1804" priority="2467">
      <formula>AE62=10</formula>
    </cfRule>
    <cfRule type="expression" dxfId="1803" priority="2469">
      <formula>AC62=15</formula>
    </cfRule>
    <cfRule type="expression" dxfId="1802" priority="2468">
      <formula>AA62=25</formula>
    </cfRule>
  </conditionalFormatting>
  <conditionalFormatting sqref="AA68:AB72">
    <cfRule type="expression" dxfId="1801" priority="2336">
      <formula>AE68=10</formula>
    </cfRule>
    <cfRule type="expression" dxfId="1800" priority="2338">
      <formula>AC68=15</formula>
    </cfRule>
    <cfRule type="expression" dxfId="1799" priority="2337">
      <formula>AA68=25</formula>
    </cfRule>
  </conditionalFormatting>
  <conditionalFormatting sqref="AA74:AB78">
    <cfRule type="expression" dxfId="1798" priority="2207">
      <formula>AC74=15</formula>
    </cfRule>
    <cfRule type="expression" dxfId="1797" priority="2206">
      <formula>AA74=25</formula>
    </cfRule>
    <cfRule type="expression" dxfId="1796" priority="2205">
      <formula>AE74=10</formula>
    </cfRule>
  </conditionalFormatting>
  <conditionalFormatting sqref="AA80:AB84">
    <cfRule type="expression" dxfId="1795" priority="2076">
      <formula>AC80=15</formula>
    </cfRule>
    <cfRule type="expression" dxfId="1794" priority="2075">
      <formula>AA80=25</formula>
    </cfRule>
    <cfRule type="expression" dxfId="1793" priority="2074">
      <formula>AE80=10</formula>
    </cfRule>
  </conditionalFormatting>
  <conditionalFormatting sqref="AA86:AB90">
    <cfRule type="expression" dxfId="1792" priority="1943">
      <formula>AE86=10</formula>
    </cfRule>
    <cfRule type="expression" dxfId="1791" priority="1944">
      <formula>AA86=25</formula>
    </cfRule>
    <cfRule type="expression" dxfId="1790" priority="1945">
      <formula>AC86=15</formula>
    </cfRule>
  </conditionalFormatting>
  <conditionalFormatting sqref="AA92:AB96">
    <cfRule type="expression" dxfId="1789" priority="1814">
      <formula>AC92=15</formula>
    </cfRule>
    <cfRule type="expression" dxfId="1788" priority="1812">
      <formula>AE92=10</formula>
    </cfRule>
    <cfRule type="expression" dxfId="1787" priority="1813">
      <formula>AA92=25</formula>
    </cfRule>
  </conditionalFormatting>
  <conditionalFormatting sqref="AA98:AB102">
    <cfRule type="expression" dxfId="1786" priority="1681">
      <formula>AE98=10</formula>
    </cfRule>
    <cfRule type="expression" dxfId="1785" priority="1683">
      <formula>AC98=15</formula>
    </cfRule>
    <cfRule type="expression" dxfId="1784" priority="1682">
      <formula>AA98=25</formula>
    </cfRule>
  </conditionalFormatting>
  <conditionalFormatting sqref="AA104:AB108">
    <cfRule type="expression" dxfId="1783" priority="1552">
      <formula>AC104=15</formula>
    </cfRule>
    <cfRule type="expression" dxfId="1782" priority="1550">
      <formula>AE104=10</formula>
    </cfRule>
    <cfRule type="expression" dxfId="1781" priority="1551">
      <formula>AA104=25</formula>
    </cfRule>
  </conditionalFormatting>
  <conditionalFormatting sqref="AA110:AB114">
    <cfRule type="expression" dxfId="1780" priority="1421">
      <formula>AC110=15</formula>
    </cfRule>
    <cfRule type="expression" dxfId="1779" priority="1420">
      <formula>AA110=25</formula>
    </cfRule>
    <cfRule type="expression" dxfId="1778" priority="1419">
      <formula>AE110=10</formula>
    </cfRule>
  </conditionalFormatting>
  <conditionalFormatting sqref="AA116:AB120">
    <cfRule type="expression" dxfId="1777" priority="503">
      <formula>AA116=25</formula>
    </cfRule>
    <cfRule type="expression" dxfId="1776" priority="502">
      <formula>AE116=10</formula>
    </cfRule>
    <cfRule type="expression" dxfId="1775" priority="504">
      <formula>AC116=15</formula>
    </cfRule>
  </conditionalFormatting>
  <conditionalFormatting sqref="AA122:AB126">
    <cfRule type="expression" dxfId="1774" priority="1290">
      <formula>AC122=15</formula>
    </cfRule>
    <cfRule type="expression" dxfId="1773" priority="1288">
      <formula>AE122=10</formula>
    </cfRule>
    <cfRule type="expression" dxfId="1772" priority="1289">
      <formula>AA122=25</formula>
    </cfRule>
  </conditionalFormatting>
  <conditionalFormatting sqref="AA128:AB132">
    <cfRule type="expression" dxfId="1771" priority="634">
      <formula>AA128=25</formula>
    </cfRule>
    <cfRule type="expression" dxfId="1770" priority="635">
      <formula>AC128=15</formula>
    </cfRule>
    <cfRule type="expression" dxfId="1769" priority="633">
      <formula>AE128=10</formula>
    </cfRule>
  </conditionalFormatting>
  <conditionalFormatting sqref="AA134:AB138">
    <cfRule type="expression" dxfId="1768" priority="1158">
      <formula>AA134=25</formula>
    </cfRule>
    <cfRule type="expression" dxfId="1767" priority="1159">
      <formula>AC134=15</formula>
    </cfRule>
    <cfRule type="expression" dxfId="1766" priority="1157">
      <formula>AE134=10</formula>
    </cfRule>
  </conditionalFormatting>
  <conditionalFormatting sqref="AA140:AB144">
    <cfRule type="expression" dxfId="1765" priority="1027">
      <formula>AA140=25</formula>
    </cfRule>
    <cfRule type="expression" dxfId="1764" priority="1026">
      <formula>AE140=10</formula>
    </cfRule>
    <cfRule type="expression" dxfId="1763" priority="1028">
      <formula>AC140=15</formula>
    </cfRule>
  </conditionalFormatting>
  <conditionalFormatting sqref="AA146:AB150">
    <cfRule type="expression" dxfId="1762" priority="895">
      <formula>AE146=10</formula>
    </cfRule>
    <cfRule type="expression" dxfId="1761" priority="896">
      <formula>AA146=25</formula>
    </cfRule>
    <cfRule type="expression" dxfId="1760" priority="897">
      <formula>AC146=15</formula>
    </cfRule>
  </conditionalFormatting>
  <conditionalFormatting sqref="AA152:AB156">
    <cfRule type="expression" dxfId="1759" priority="766">
      <formula>AC152=15</formula>
    </cfRule>
    <cfRule type="expression" dxfId="1758" priority="764">
      <formula>AE152=10</formula>
    </cfRule>
    <cfRule type="expression" dxfId="1757" priority="765">
      <formula>AA152=25</formula>
    </cfRule>
  </conditionalFormatting>
  <conditionalFormatting sqref="AA158:AB162">
    <cfRule type="expression" dxfId="1756" priority="372">
      <formula>AA158=25</formula>
    </cfRule>
    <cfRule type="expression" dxfId="1755" priority="373">
      <formula>AC158=15</formula>
    </cfRule>
    <cfRule type="expression" dxfId="1754" priority="371">
      <formula>AE158=10</formula>
    </cfRule>
  </conditionalFormatting>
  <conditionalFormatting sqref="AC20:AD24">
    <cfRule type="expression" dxfId="1753" priority="3375">
      <formula>AA20=25</formula>
    </cfRule>
    <cfRule type="expression" dxfId="1752" priority="3373">
      <formula>AC20=15</formula>
    </cfRule>
    <cfRule type="expression" dxfId="1751" priority="3374">
      <formula>AE20=10</formula>
    </cfRule>
  </conditionalFormatting>
  <conditionalFormatting sqref="AC26:AD30">
    <cfRule type="expression" dxfId="1750" priority="3323">
      <formula>AA26=25</formula>
    </cfRule>
    <cfRule type="expression" dxfId="1749" priority="3322">
      <formula>AE26=10</formula>
    </cfRule>
    <cfRule type="expression" dxfId="1748" priority="3321">
      <formula>AC26=15</formula>
    </cfRule>
  </conditionalFormatting>
  <conditionalFormatting sqref="AC32:AD36">
    <cfRule type="expression" dxfId="1747" priority="3270">
      <formula>AC32=15</formula>
    </cfRule>
    <cfRule type="expression" dxfId="1746" priority="3272">
      <formula>AA32=25</formula>
    </cfRule>
    <cfRule type="expression" dxfId="1745" priority="3271">
      <formula>AE32=10</formula>
    </cfRule>
  </conditionalFormatting>
  <conditionalFormatting sqref="AC38:AD42">
    <cfRule type="expression" dxfId="1744" priority="2832">
      <formula>AA38=25</formula>
    </cfRule>
    <cfRule type="expression" dxfId="1743" priority="2830">
      <formula>AC38=15</formula>
    </cfRule>
    <cfRule type="expression" dxfId="1742" priority="2831">
      <formula>AE38=10</formula>
    </cfRule>
  </conditionalFormatting>
  <conditionalFormatting sqref="AC44:AD48">
    <cfRule type="expression" dxfId="1741" priority="3178">
      <formula>AC44=15</formula>
    </cfRule>
    <cfRule type="expression" dxfId="1740" priority="3179">
      <formula>AE44=10</formula>
    </cfRule>
    <cfRule type="expression" dxfId="1739" priority="3180">
      <formula>AA44=25</formula>
    </cfRule>
  </conditionalFormatting>
  <conditionalFormatting sqref="AC50:AD54">
    <cfRule type="expression" dxfId="1738" priority="2726">
      <formula>AC50=15</formula>
    </cfRule>
    <cfRule type="expression" dxfId="1737" priority="2727">
      <formula>AE50=10</formula>
    </cfRule>
    <cfRule type="expression" dxfId="1736" priority="2728">
      <formula>AA50=25</formula>
    </cfRule>
  </conditionalFormatting>
  <conditionalFormatting sqref="AC56:AD60">
    <cfRule type="expression" dxfId="1735" priority="2597">
      <formula>AA56=25</formula>
    </cfRule>
    <cfRule type="expression" dxfId="1734" priority="2595">
      <formula>AC56=15</formula>
    </cfRule>
    <cfRule type="expression" dxfId="1733" priority="2596">
      <formula>AE56=10</formula>
    </cfRule>
  </conditionalFormatting>
  <conditionalFormatting sqref="AC62:AD66">
    <cfRule type="expression" dxfId="1732" priority="2464">
      <formula>AC62=15</formula>
    </cfRule>
    <cfRule type="expression" dxfId="1731" priority="2465">
      <formula>AE62=10</formula>
    </cfRule>
    <cfRule type="expression" dxfId="1730" priority="2466">
      <formula>AA62=25</formula>
    </cfRule>
  </conditionalFormatting>
  <conditionalFormatting sqref="AC68:AD72">
    <cfRule type="expression" dxfId="1729" priority="2334">
      <formula>AE68=10</formula>
    </cfRule>
    <cfRule type="expression" dxfId="1728" priority="2333">
      <formula>AC68=15</formula>
    </cfRule>
    <cfRule type="expression" dxfId="1727" priority="2335">
      <formula>AA68=25</formula>
    </cfRule>
  </conditionalFormatting>
  <conditionalFormatting sqref="AC74:AD78">
    <cfRule type="expression" dxfId="1726" priority="2204">
      <formula>AA74=25</formula>
    </cfRule>
    <cfRule type="expression" dxfId="1725" priority="2203">
      <formula>AE74=10</formula>
    </cfRule>
    <cfRule type="expression" dxfId="1724" priority="2202">
      <formula>AC74=15</formula>
    </cfRule>
  </conditionalFormatting>
  <conditionalFormatting sqref="AC80:AD84">
    <cfRule type="expression" dxfId="1723" priority="2073">
      <formula>AA80=25</formula>
    </cfRule>
    <cfRule type="expression" dxfId="1722" priority="2071">
      <formula>AC80=15</formula>
    </cfRule>
    <cfRule type="expression" dxfId="1721" priority="2072">
      <formula>AE80=10</formula>
    </cfRule>
  </conditionalFormatting>
  <conditionalFormatting sqref="AC86:AD90">
    <cfRule type="expression" dxfId="1720" priority="1940">
      <formula>AC86=15</formula>
    </cfRule>
    <cfRule type="expression" dxfId="1719" priority="1941">
      <formula>AE86=10</formula>
    </cfRule>
    <cfRule type="expression" dxfId="1718" priority="1942">
      <formula>AA86=25</formula>
    </cfRule>
  </conditionalFormatting>
  <conditionalFormatting sqref="AC92:AD96">
    <cfRule type="expression" dxfId="1717" priority="1811">
      <formula>AA92=25</formula>
    </cfRule>
    <cfRule type="expression" dxfId="1716" priority="1810">
      <formula>AE92=10</formula>
    </cfRule>
    <cfRule type="expression" dxfId="1715" priority="1809">
      <formula>AC92=15</formula>
    </cfRule>
  </conditionalFormatting>
  <conditionalFormatting sqref="AC98:AD102">
    <cfRule type="expression" dxfId="1714" priority="1679">
      <formula>AE98=10</formula>
    </cfRule>
    <cfRule type="expression" dxfId="1713" priority="1678">
      <formula>AC98=15</formula>
    </cfRule>
    <cfRule type="expression" dxfId="1712" priority="1680">
      <formula>AA98=25</formula>
    </cfRule>
  </conditionalFormatting>
  <conditionalFormatting sqref="AC104:AD108">
    <cfRule type="expression" dxfId="1711" priority="1547">
      <formula>AC104=15</formula>
    </cfRule>
    <cfRule type="expression" dxfId="1710" priority="1549">
      <formula>AA104=25</formula>
    </cfRule>
    <cfRule type="expression" dxfId="1709" priority="1548">
      <formula>AE104=10</formula>
    </cfRule>
  </conditionalFormatting>
  <conditionalFormatting sqref="AC110:AD114">
    <cfRule type="expression" dxfId="1708" priority="1416">
      <formula>AC110=15</formula>
    </cfRule>
    <cfRule type="expression" dxfId="1707" priority="1417">
      <formula>AE110=10</formula>
    </cfRule>
    <cfRule type="expression" dxfId="1706" priority="1418">
      <formula>AA110=25</formula>
    </cfRule>
  </conditionalFormatting>
  <conditionalFormatting sqref="AC116:AD120">
    <cfRule type="expression" dxfId="1705" priority="501">
      <formula>AA116=25</formula>
    </cfRule>
    <cfRule type="expression" dxfId="1704" priority="500">
      <formula>AE116=10</formula>
    </cfRule>
    <cfRule type="expression" dxfId="1703" priority="499">
      <formula>AC116=15</formula>
    </cfRule>
  </conditionalFormatting>
  <conditionalFormatting sqref="AC122:AD126">
    <cfRule type="expression" dxfId="1702" priority="1285">
      <formula>AC122=15</formula>
    </cfRule>
    <cfRule type="expression" dxfId="1701" priority="1286">
      <formula>AE122=10</formula>
    </cfRule>
    <cfRule type="expression" dxfId="1700" priority="1287">
      <formula>AA122=25</formula>
    </cfRule>
  </conditionalFormatting>
  <conditionalFormatting sqref="AC128:AD132">
    <cfRule type="expression" dxfId="1699" priority="631">
      <formula>AE128=10</formula>
    </cfRule>
    <cfRule type="expression" dxfId="1698" priority="632">
      <formula>AA128=25</formula>
    </cfRule>
    <cfRule type="expression" dxfId="1697" priority="630">
      <formula>AC128=15</formula>
    </cfRule>
  </conditionalFormatting>
  <conditionalFormatting sqref="AC134:AD138">
    <cfRule type="expression" dxfId="1696" priority="1154">
      <formula>AC134=15</formula>
    </cfRule>
    <cfRule type="expression" dxfId="1695" priority="1155">
      <formula>AE134=10</formula>
    </cfRule>
    <cfRule type="expression" dxfId="1694" priority="1156">
      <formula>AA134=25</formula>
    </cfRule>
  </conditionalFormatting>
  <conditionalFormatting sqref="AC140:AD144">
    <cfRule type="expression" dxfId="1693" priority="1023">
      <formula>AC140=15</formula>
    </cfRule>
    <cfRule type="expression" dxfId="1692" priority="1024">
      <formula>AE140=10</formula>
    </cfRule>
    <cfRule type="expression" dxfId="1691" priority="1025">
      <formula>AA140=25</formula>
    </cfRule>
  </conditionalFormatting>
  <conditionalFormatting sqref="AC146:AD150">
    <cfRule type="expression" dxfId="1690" priority="893">
      <formula>AE146=10</formula>
    </cfRule>
    <cfRule type="expression" dxfId="1689" priority="892">
      <formula>AC146=15</formula>
    </cfRule>
    <cfRule type="expression" dxfId="1688" priority="894">
      <formula>AA146=25</formula>
    </cfRule>
  </conditionalFormatting>
  <conditionalFormatting sqref="AC152:AD156">
    <cfRule type="expression" dxfId="1687" priority="762">
      <formula>AE152=10</formula>
    </cfRule>
    <cfRule type="expression" dxfId="1686" priority="761">
      <formula>AC152=15</formula>
    </cfRule>
    <cfRule type="expression" dxfId="1685" priority="763">
      <formula>AA152=25</formula>
    </cfRule>
  </conditionalFormatting>
  <conditionalFormatting sqref="AC158:AD162">
    <cfRule type="expression" dxfId="1684" priority="368">
      <formula>AC158=15</formula>
    </cfRule>
    <cfRule type="expression" dxfId="1683" priority="369">
      <formula>AE158=10</formula>
    </cfRule>
    <cfRule type="expression" dxfId="1682" priority="370">
      <formula>AA158=25</formula>
    </cfRule>
  </conditionalFormatting>
  <conditionalFormatting sqref="AE20:AF24">
    <cfRule type="expression" dxfId="1681" priority="3380">
      <formula>AI20=10</formula>
    </cfRule>
    <cfRule type="expression" dxfId="1680" priority="3372">
      <formula>AA20=25</formula>
    </cfRule>
    <cfRule type="expression" dxfId="1679" priority="3370">
      <formula>AE20=10</formula>
    </cfRule>
    <cfRule type="expression" dxfId="1678" priority="3371">
      <formula>AC20=15</formula>
    </cfRule>
  </conditionalFormatting>
  <conditionalFormatting sqref="AE26:AF30">
    <cfRule type="expression" dxfId="1677" priority="3318">
      <formula>AE26=10</formula>
    </cfRule>
    <cfRule type="expression" dxfId="1676" priority="3328">
      <formula>AI26=10</formula>
    </cfRule>
    <cfRule type="expression" dxfId="1675" priority="3319">
      <formula>AC26=15</formula>
    </cfRule>
    <cfRule type="expression" dxfId="1674" priority="3320">
      <formula>AA26=25</formula>
    </cfRule>
  </conditionalFormatting>
  <conditionalFormatting sqref="AE32:AF36">
    <cfRule type="expression" dxfId="1673" priority="3277">
      <formula>AI32=10</formula>
    </cfRule>
    <cfRule type="expression" dxfId="1672" priority="3269">
      <formula>AA32=25</formula>
    </cfRule>
    <cfRule type="expression" dxfId="1671" priority="3268">
      <formula>AC32=15</formula>
    </cfRule>
    <cfRule type="expression" dxfId="1670" priority="3267">
      <formula>AE32=10</formula>
    </cfRule>
  </conditionalFormatting>
  <conditionalFormatting sqref="AE38:AF42">
    <cfRule type="expression" dxfId="1669" priority="2827">
      <formula>AE38=10</formula>
    </cfRule>
    <cfRule type="expression" dxfId="1668" priority="2828">
      <formula>AC38=15</formula>
    </cfRule>
    <cfRule type="expression" dxfId="1667" priority="2829">
      <formula>AA38=25</formula>
    </cfRule>
    <cfRule type="expression" dxfId="1666" priority="2837">
      <formula>AI38=10</formula>
    </cfRule>
  </conditionalFormatting>
  <conditionalFormatting sqref="AE44:AF48">
    <cfRule type="expression" dxfId="1665" priority="3175">
      <formula>AE44=10</formula>
    </cfRule>
    <cfRule type="expression" dxfId="1664" priority="3177">
      <formula>AA44=25</formula>
    </cfRule>
    <cfRule type="expression" dxfId="1663" priority="3176">
      <formula>AC44=15</formula>
    </cfRule>
    <cfRule type="expression" dxfId="1662" priority="3185">
      <formula>AI44=10</formula>
    </cfRule>
  </conditionalFormatting>
  <conditionalFormatting sqref="AE50:AF54">
    <cfRule type="expression" dxfId="1661" priority="2733">
      <formula>AI50=10</formula>
    </cfRule>
    <cfRule type="expression" dxfId="1660" priority="2725">
      <formula>AA50=25</formula>
    </cfRule>
    <cfRule type="expression" dxfId="1659" priority="2724">
      <formula>AC50=15</formula>
    </cfRule>
    <cfRule type="expression" dxfId="1658" priority="2723">
      <formula>AE50=10</formula>
    </cfRule>
  </conditionalFormatting>
  <conditionalFormatting sqref="AE56:AF60">
    <cfRule type="expression" dxfId="1657" priority="2602">
      <formula>AI56=10</formula>
    </cfRule>
    <cfRule type="expression" dxfId="1656" priority="2592">
      <formula>AE56=10</formula>
    </cfRule>
    <cfRule type="expression" dxfId="1655" priority="2593">
      <formula>AC56=15</formula>
    </cfRule>
    <cfRule type="expression" dxfId="1654" priority="2594">
      <formula>AA56=25</formula>
    </cfRule>
  </conditionalFormatting>
  <conditionalFormatting sqref="AE62:AF66">
    <cfRule type="expression" dxfId="1653" priority="2462">
      <formula>AC62=15</formula>
    </cfRule>
    <cfRule type="expression" dxfId="1652" priority="2463">
      <formula>AA62=25</formula>
    </cfRule>
    <cfRule type="expression" dxfId="1651" priority="2461">
      <formula>AE62=10</formula>
    </cfRule>
    <cfRule type="expression" dxfId="1650" priority="2471">
      <formula>AI62=10</formula>
    </cfRule>
  </conditionalFormatting>
  <conditionalFormatting sqref="AE68:AF72">
    <cfRule type="expression" dxfId="1649" priority="2330">
      <formula>AE68=10</formula>
    </cfRule>
    <cfRule type="expression" dxfId="1648" priority="2340">
      <formula>AI68=10</formula>
    </cfRule>
    <cfRule type="expression" dxfId="1647" priority="2332">
      <formula>AA68=25</formula>
    </cfRule>
    <cfRule type="expression" dxfId="1646" priority="2331">
      <formula>AC68=15</formula>
    </cfRule>
  </conditionalFormatting>
  <conditionalFormatting sqref="AE74:AF78">
    <cfRule type="expression" dxfId="1645" priority="2209">
      <formula>AI74=10</formula>
    </cfRule>
    <cfRule type="expression" dxfId="1644" priority="2201">
      <formula>AA74=25</formula>
    </cfRule>
    <cfRule type="expression" dxfId="1643" priority="2200">
      <formula>AC74=15</formula>
    </cfRule>
    <cfRule type="expression" dxfId="1642" priority="2199">
      <formula>AE74=10</formula>
    </cfRule>
  </conditionalFormatting>
  <conditionalFormatting sqref="AE80:AF84">
    <cfRule type="expression" dxfId="1641" priority="2068">
      <formula>AE80=10</formula>
    </cfRule>
    <cfRule type="expression" dxfId="1640" priority="2069">
      <formula>AC80=15</formula>
    </cfRule>
    <cfRule type="expression" dxfId="1639" priority="2070">
      <formula>AA80=25</formula>
    </cfRule>
    <cfRule type="expression" dxfId="1638" priority="2078">
      <formula>AI80=10</formula>
    </cfRule>
  </conditionalFormatting>
  <conditionalFormatting sqref="AE86:AF90">
    <cfRule type="expression" dxfId="1637" priority="1937">
      <formula>AE86=10</formula>
    </cfRule>
    <cfRule type="expression" dxfId="1636" priority="1939">
      <formula>AA86=25</formula>
    </cfRule>
    <cfRule type="expression" dxfId="1635" priority="1938">
      <formula>AC86=15</formula>
    </cfRule>
    <cfRule type="expression" dxfId="1634" priority="1947">
      <formula>AI86=10</formula>
    </cfRule>
  </conditionalFormatting>
  <conditionalFormatting sqref="AE92:AF96">
    <cfRule type="expression" dxfId="1633" priority="1816">
      <formula>AI92=10</formula>
    </cfRule>
    <cfRule type="expression" dxfId="1632" priority="1806">
      <formula>AE92=10</formula>
    </cfRule>
    <cfRule type="expression" dxfId="1631" priority="1808">
      <formula>AA92=25</formula>
    </cfRule>
    <cfRule type="expression" dxfId="1630" priority="1807">
      <formula>AC92=15</formula>
    </cfRule>
  </conditionalFormatting>
  <conditionalFormatting sqref="AE98:AF102">
    <cfRule type="expression" dxfId="1629" priority="1685">
      <formula>AI98=10</formula>
    </cfRule>
    <cfRule type="expression" dxfId="1628" priority="1675">
      <formula>AE98=10</formula>
    </cfRule>
    <cfRule type="expression" dxfId="1627" priority="1676">
      <formula>AC98=15</formula>
    </cfRule>
    <cfRule type="expression" dxfId="1626" priority="1677">
      <formula>AA98=25</formula>
    </cfRule>
  </conditionalFormatting>
  <conditionalFormatting sqref="AE104:AF108">
    <cfRule type="expression" dxfId="1625" priority="1545">
      <formula>AC104=15</formula>
    </cfRule>
    <cfRule type="expression" dxfId="1624" priority="1554">
      <formula>AI104=10</formula>
    </cfRule>
    <cfRule type="expression" dxfId="1623" priority="1546">
      <formula>AA104=25</formula>
    </cfRule>
    <cfRule type="expression" dxfId="1622" priority="1544">
      <formula>AE104=10</formula>
    </cfRule>
  </conditionalFormatting>
  <conditionalFormatting sqref="AE110:AF114">
    <cfRule type="expression" dxfId="1621" priority="1423">
      <formula>AI110=10</formula>
    </cfRule>
    <cfRule type="expression" dxfId="1620" priority="1413">
      <formula>AE110=10</formula>
    </cfRule>
    <cfRule type="expression" dxfId="1619" priority="1414">
      <formula>AC110=15</formula>
    </cfRule>
    <cfRule type="expression" dxfId="1618" priority="1415">
      <formula>AA110=25</formula>
    </cfRule>
  </conditionalFormatting>
  <conditionalFormatting sqref="AE116:AF120">
    <cfRule type="expression" dxfId="1617" priority="497">
      <formula>AC116=15</formula>
    </cfRule>
    <cfRule type="expression" dxfId="1616" priority="496">
      <formula>AE116=10</formula>
    </cfRule>
    <cfRule type="expression" dxfId="1615" priority="498">
      <formula>AA116=25</formula>
    </cfRule>
    <cfRule type="expression" dxfId="1614" priority="506">
      <formula>AI116=10</formula>
    </cfRule>
  </conditionalFormatting>
  <conditionalFormatting sqref="AE122:AF126">
    <cfRule type="expression" dxfId="1613" priority="1283">
      <formula>AC122=15</formula>
    </cfRule>
    <cfRule type="expression" dxfId="1612" priority="1282">
      <formula>AE122=10</formula>
    </cfRule>
    <cfRule type="expression" dxfId="1611" priority="1284">
      <formula>AA122=25</formula>
    </cfRule>
    <cfRule type="expression" dxfId="1610" priority="1292">
      <formula>AI122=10</formula>
    </cfRule>
  </conditionalFormatting>
  <conditionalFormatting sqref="AE128:AF132">
    <cfRule type="expression" dxfId="1609" priority="628">
      <formula>AC128=15</formula>
    </cfRule>
    <cfRule type="expression" dxfId="1608" priority="637">
      <formula>AI128=10</formula>
    </cfRule>
    <cfRule type="expression" dxfId="1607" priority="627">
      <formula>AE128=10</formula>
    </cfRule>
    <cfRule type="expression" dxfId="1606" priority="629">
      <formula>AA128=25</formula>
    </cfRule>
  </conditionalFormatting>
  <conditionalFormatting sqref="AE134:AF138">
    <cfRule type="expression" dxfId="1605" priority="1152">
      <formula>AC134=15</formula>
    </cfRule>
    <cfRule type="expression" dxfId="1604" priority="1153">
      <formula>AA134=25</formula>
    </cfRule>
    <cfRule type="expression" dxfId="1603" priority="1151">
      <formula>AE134=10</formula>
    </cfRule>
    <cfRule type="expression" dxfId="1602" priority="1161">
      <formula>AI134=10</formula>
    </cfRule>
  </conditionalFormatting>
  <conditionalFormatting sqref="AE140:AF144">
    <cfRule type="expression" dxfId="1601" priority="1021">
      <formula>AC140=15</formula>
    </cfRule>
    <cfRule type="expression" dxfId="1600" priority="1022">
      <formula>AA140=25</formula>
    </cfRule>
    <cfRule type="expression" dxfId="1599" priority="1030">
      <formula>AI140=10</formula>
    </cfRule>
    <cfRule type="expression" dxfId="1598" priority="1020">
      <formula>AE140=10</formula>
    </cfRule>
  </conditionalFormatting>
  <conditionalFormatting sqref="AE146:AF150">
    <cfRule type="expression" dxfId="1597" priority="891">
      <formula>AA146=25</formula>
    </cfRule>
    <cfRule type="expression" dxfId="1596" priority="889">
      <formula>AE146=10</formula>
    </cfRule>
    <cfRule type="expression" dxfId="1595" priority="890">
      <formula>AC146=15</formula>
    </cfRule>
    <cfRule type="expression" dxfId="1594" priority="899">
      <formula>AI146=10</formula>
    </cfRule>
  </conditionalFormatting>
  <conditionalFormatting sqref="AE152:AF156">
    <cfRule type="expression" dxfId="1593" priority="759">
      <formula>AC152=15</formula>
    </cfRule>
    <cfRule type="expression" dxfId="1592" priority="758">
      <formula>AE152=10</formula>
    </cfRule>
    <cfRule type="expression" dxfId="1591" priority="768">
      <formula>AI152=10</formula>
    </cfRule>
    <cfRule type="expression" dxfId="1590" priority="760">
      <formula>AA152=25</formula>
    </cfRule>
  </conditionalFormatting>
  <conditionalFormatting sqref="AE158:AF162">
    <cfRule type="expression" dxfId="1589" priority="367">
      <formula>AA158=25</formula>
    </cfRule>
    <cfRule type="expression" dxfId="1588" priority="366">
      <formula>AC158=15</formula>
    </cfRule>
    <cfRule type="expression" dxfId="1587" priority="365">
      <formula>AE158=10</formula>
    </cfRule>
    <cfRule type="expression" dxfId="1586" priority="375">
      <formula>AI158=10</formula>
    </cfRule>
  </conditionalFormatting>
  <conditionalFormatting sqref="AE20:AH24">
    <cfRule type="expression" dxfId="1585" priority="3379">
      <formula>AG20=15</formula>
    </cfRule>
    <cfRule type="cellIs" dxfId="1584" priority="3382" operator="equal">
      <formula>25</formula>
    </cfRule>
  </conditionalFormatting>
  <conditionalFormatting sqref="AE26:AH30">
    <cfRule type="expression" dxfId="1583" priority="3327">
      <formula>AG26=15</formula>
    </cfRule>
    <cfRule type="cellIs" dxfId="1582" priority="3330" operator="equal">
      <formula>25</formula>
    </cfRule>
  </conditionalFormatting>
  <conditionalFormatting sqref="AE32:AH36">
    <cfRule type="expression" dxfId="1581" priority="3276">
      <formula>AG32=15</formula>
    </cfRule>
    <cfRule type="cellIs" dxfId="1580" priority="3279" operator="equal">
      <formula>25</formula>
    </cfRule>
  </conditionalFormatting>
  <conditionalFormatting sqref="AE38:AH42">
    <cfRule type="cellIs" dxfId="1579" priority="2839" operator="equal">
      <formula>25</formula>
    </cfRule>
    <cfRule type="expression" dxfId="1578" priority="2836">
      <formula>AG38=15</formula>
    </cfRule>
  </conditionalFormatting>
  <conditionalFormatting sqref="AE44:AH48">
    <cfRule type="cellIs" dxfId="1577" priority="3187" operator="equal">
      <formula>25</formula>
    </cfRule>
    <cfRule type="expression" dxfId="1576" priority="3184">
      <formula>AG44=15</formula>
    </cfRule>
  </conditionalFormatting>
  <conditionalFormatting sqref="AE50:AH54">
    <cfRule type="expression" dxfId="1575" priority="2732">
      <formula>AG50=15</formula>
    </cfRule>
    <cfRule type="cellIs" dxfId="1574" priority="2735" operator="equal">
      <formula>25</formula>
    </cfRule>
  </conditionalFormatting>
  <conditionalFormatting sqref="AE56:AH60">
    <cfRule type="cellIs" dxfId="1573" priority="2604" operator="equal">
      <formula>25</formula>
    </cfRule>
    <cfRule type="expression" dxfId="1572" priority="2601">
      <formula>AG56=15</formula>
    </cfRule>
  </conditionalFormatting>
  <conditionalFormatting sqref="AE62:AH66">
    <cfRule type="expression" dxfId="1571" priority="2470">
      <formula>AG62=15</formula>
    </cfRule>
    <cfRule type="cellIs" dxfId="1570" priority="2473" operator="equal">
      <formula>25</formula>
    </cfRule>
  </conditionalFormatting>
  <conditionalFormatting sqref="AE68:AH72">
    <cfRule type="cellIs" dxfId="1569" priority="2342" operator="equal">
      <formula>25</formula>
    </cfRule>
    <cfRule type="expression" dxfId="1568" priority="2339">
      <formula>AG68=15</formula>
    </cfRule>
  </conditionalFormatting>
  <conditionalFormatting sqref="AE74:AH78">
    <cfRule type="expression" dxfId="1567" priority="2208">
      <formula>AG74=15</formula>
    </cfRule>
    <cfRule type="cellIs" dxfId="1566" priority="2211" operator="equal">
      <formula>25</formula>
    </cfRule>
  </conditionalFormatting>
  <conditionalFormatting sqref="AE80:AH84">
    <cfRule type="expression" dxfId="1565" priority="2077">
      <formula>AG80=15</formula>
    </cfRule>
    <cfRule type="cellIs" dxfId="1564" priority="2080" operator="equal">
      <formula>25</formula>
    </cfRule>
  </conditionalFormatting>
  <conditionalFormatting sqref="AE86:AH90">
    <cfRule type="cellIs" dxfId="1563" priority="1949" operator="equal">
      <formula>25</formula>
    </cfRule>
    <cfRule type="expression" dxfId="1562" priority="1946">
      <formula>AG86=15</formula>
    </cfRule>
  </conditionalFormatting>
  <conditionalFormatting sqref="AE92:AH96">
    <cfRule type="expression" dxfId="1561" priority="1815">
      <formula>AG92=15</formula>
    </cfRule>
    <cfRule type="cellIs" dxfId="1560" priority="1818" operator="equal">
      <formula>25</formula>
    </cfRule>
  </conditionalFormatting>
  <conditionalFormatting sqref="AE98:AH102">
    <cfRule type="cellIs" dxfId="1559" priority="1687" operator="equal">
      <formula>25</formula>
    </cfRule>
    <cfRule type="expression" dxfId="1558" priority="1684">
      <formula>AG98=15</formula>
    </cfRule>
  </conditionalFormatting>
  <conditionalFormatting sqref="AE104:AH108">
    <cfRule type="cellIs" dxfId="1557" priority="1556" operator="equal">
      <formula>25</formula>
    </cfRule>
    <cfRule type="expression" dxfId="1556" priority="1553">
      <formula>AG104=15</formula>
    </cfRule>
  </conditionalFormatting>
  <conditionalFormatting sqref="AE110:AH114">
    <cfRule type="cellIs" dxfId="1555" priority="1425" operator="equal">
      <formula>25</formula>
    </cfRule>
    <cfRule type="expression" dxfId="1554" priority="1422">
      <formula>AG110=15</formula>
    </cfRule>
  </conditionalFormatting>
  <conditionalFormatting sqref="AE116:AH120">
    <cfRule type="expression" dxfId="1553" priority="505">
      <formula>AG116=15</formula>
    </cfRule>
    <cfRule type="cellIs" dxfId="1552" priority="508" operator="equal">
      <formula>25</formula>
    </cfRule>
  </conditionalFormatting>
  <conditionalFormatting sqref="AE122:AH126">
    <cfRule type="cellIs" dxfId="1551" priority="1294" operator="equal">
      <formula>25</formula>
    </cfRule>
    <cfRule type="expression" dxfId="1550" priority="1291">
      <formula>AG122=15</formula>
    </cfRule>
  </conditionalFormatting>
  <conditionalFormatting sqref="AE128:AH132">
    <cfRule type="cellIs" dxfId="1549" priority="639" operator="equal">
      <formula>25</formula>
    </cfRule>
    <cfRule type="expression" dxfId="1548" priority="636">
      <formula>AG128=15</formula>
    </cfRule>
  </conditionalFormatting>
  <conditionalFormatting sqref="AE134:AH138">
    <cfRule type="expression" dxfId="1547" priority="1160">
      <formula>AG134=15</formula>
    </cfRule>
    <cfRule type="cellIs" dxfId="1546" priority="1163" operator="equal">
      <formula>25</formula>
    </cfRule>
  </conditionalFormatting>
  <conditionalFormatting sqref="AE140:AH144">
    <cfRule type="expression" dxfId="1545" priority="1029">
      <formula>AG140=15</formula>
    </cfRule>
    <cfRule type="cellIs" dxfId="1544" priority="1032" operator="equal">
      <formula>25</formula>
    </cfRule>
  </conditionalFormatting>
  <conditionalFormatting sqref="AE146:AH150">
    <cfRule type="expression" dxfId="1543" priority="898">
      <formula>AG146=15</formula>
    </cfRule>
    <cfRule type="cellIs" dxfId="1542" priority="901" operator="equal">
      <formula>25</formula>
    </cfRule>
  </conditionalFormatting>
  <conditionalFormatting sqref="AE152:AH156">
    <cfRule type="expression" dxfId="1541" priority="767">
      <formula>AG152=15</formula>
    </cfRule>
    <cfRule type="cellIs" dxfId="1540" priority="770" operator="equal">
      <formula>25</formula>
    </cfRule>
  </conditionalFormatting>
  <conditionalFormatting sqref="AE158:AH162">
    <cfRule type="expression" dxfId="1539" priority="374">
      <formula>AG158=15</formula>
    </cfRule>
    <cfRule type="cellIs" dxfId="1538" priority="377" operator="equal">
      <formula>25</formula>
    </cfRule>
  </conditionalFormatting>
  <conditionalFormatting sqref="AI20:AJ24">
    <cfRule type="expression" dxfId="1537" priority="3396">
      <formula>AG20=25</formula>
    </cfRule>
    <cfRule type="cellIs" dxfId="1536" priority="3453" operator="equal">
      <formula>15</formula>
    </cfRule>
  </conditionalFormatting>
  <conditionalFormatting sqref="AI26:AJ30">
    <cfRule type="cellIs" dxfId="1535" priority="3354" operator="equal">
      <formula>15</formula>
    </cfRule>
    <cfRule type="expression" dxfId="1534" priority="3344">
      <formula>AG26=25</formula>
    </cfRule>
  </conditionalFormatting>
  <conditionalFormatting sqref="AI32:AJ36">
    <cfRule type="expression" dxfId="1533" priority="3293">
      <formula>AG32=25</formula>
    </cfRule>
    <cfRule type="cellIs" dxfId="1532" priority="3303" operator="equal">
      <formula>15</formula>
    </cfRule>
  </conditionalFormatting>
  <conditionalFormatting sqref="AI38:AJ42">
    <cfRule type="expression" dxfId="1531" priority="2853">
      <formula>AG38=25</formula>
    </cfRule>
    <cfRule type="cellIs" dxfId="1530" priority="2904" operator="equal">
      <formula>15</formula>
    </cfRule>
  </conditionalFormatting>
  <conditionalFormatting sqref="AI44:AJ48">
    <cfRule type="expression" dxfId="1529" priority="3201">
      <formula>AG44=25</formula>
    </cfRule>
    <cfRule type="cellIs" dxfId="1528" priority="3252" operator="equal">
      <formula>15</formula>
    </cfRule>
  </conditionalFormatting>
  <conditionalFormatting sqref="AI50:AJ54">
    <cfRule type="expression" dxfId="1527" priority="2749">
      <formula>AG50=25</formula>
    </cfRule>
    <cfRule type="cellIs" dxfId="1526" priority="2759" operator="equal">
      <formula>15</formula>
    </cfRule>
  </conditionalFormatting>
  <conditionalFormatting sqref="AI56:AJ60">
    <cfRule type="cellIs" dxfId="1525" priority="2628" operator="equal">
      <formula>15</formula>
    </cfRule>
    <cfRule type="expression" dxfId="1524" priority="2618">
      <formula>AG56=25</formula>
    </cfRule>
  </conditionalFormatting>
  <conditionalFormatting sqref="AI62:AJ64 AI66:AJ66">
    <cfRule type="cellIs" dxfId="1523" priority="2497" operator="equal">
      <formula>15</formula>
    </cfRule>
    <cfRule type="expression" dxfId="1522" priority="2487">
      <formula>AG62=25</formula>
    </cfRule>
  </conditionalFormatting>
  <conditionalFormatting sqref="AI65:AJ65">
    <cfRule type="cellIs" dxfId="1521" priority="2498" operator="equal">
      <formula>25</formula>
    </cfRule>
    <cfRule type="expression" dxfId="1520" priority="2488">
      <formula>AK65=15</formula>
    </cfRule>
  </conditionalFormatting>
  <conditionalFormatting sqref="AI68:AJ72">
    <cfRule type="expression" dxfId="1519" priority="2356">
      <formula>AG68=25</formula>
    </cfRule>
    <cfRule type="cellIs" dxfId="1518" priority="2366" operator="equal">
      <formula>15</formula>
    </cfRule>
  </conditionalFormatting>
  <conditionalFormatting sqref="AI74:AJ78">
    <cfRule type="expression" dxfId="1517" priority="2225">
      <formula>AG74=25</formula>
    </cfRule>
    <cfRule type="cellIs" dxfId="1516" priority="2235" operator="equal">
      <formula>15</formula>
    </cfRule>
  </conditionalFormatting>
  <conditionalFormatting sqref="AI80:AJ84">
    <cfRule type="expression" dxfId="1515" priority="2094">
      <formula>AG80=25</formula>
    </cfRule>
    <cfRule type="cellIs" dxfId="1514" priority="2104" operator="equal">
      <formula>15</formula>
    </cfRule>
  </conditionalFormatting>
  <conditionalFormatting sqref="AI86:AJ90">
    <cfRule type="cellIs" dxfId="1513" priority="1973" operator="equal">
      <formula>15</formula>
    </cfRule>
    <cfRule type="expression" dxfId="1512" priority="1963">
      <formula>AG86=25</formula>
    </cfRule>
  </conditionalFormatting>
  <conditionalFormatting sqref="AI92:AJ96">
    <cfRule type="cellIs" dxfId="1511" priority="1842" operator="equal">
      <formula>15</formula>
    </cfRule>
    <cfRule type="expression" dxfId="1510" priority="1832">
      <formula>AG92=25</formula>
    </cfRule>
  </conditionalFormatting>
  <conditionalFormatting sqref="AI98:AJ102">
    <cfRule type="cellIs" dxfId="1509" priority="1711" operator="equal">
      <formula>15</formula>
    </cfRule>
    <cfRule type="expression" dxfId="1508" priority="1701">
      <formula>AG98=25</formula>
    </cfRule>
  </conditionalFormatting>
  <conditionalFormatting sqref="AI104:AJ108">
    <cfRule type="expression" dxfId="1507" priority="1570">
      <formula>AG104=25</formula>
    </cfRule>
    <cfRule type="cellIs" dxfId="1506" priority="1580" operator="equal">
      <formula>15</formula>
    </cfRule>
  </conditionalFormatting>
  <conditionalFormatting sqref="AI110:AJ114">
    <cfRule type="cellIs" dxfId="1505" priority="1449" operator="equal">
      <formula>15</formula>
    </cfRule>
    <cfRule type="expression" dxfId="1504" priority="1439">
      <formula>AG110=25</formula>
    </cfRule>
  </conditionalFormatting>
  <conditionalFormatting sqref="AI116:AJ120">
    <cfRule type="expression" dxfId="1503" priority="522">
      <formula>AG116=25</formula>
    </cfRule>
    <cfRule type="cellIs" dxfId="1502" priority="532" operator="equal">
      <formula>15</formula>
    </cfRule>
  </conditionalFormatting>
  <conditionalFormatting sqref="AI122:AJ126">
    <cfRule type="expression" dxfId="1501" priority="1308">
      <formula>AG122=25</formula>
    </cfRule>
    <cfRule type="cellIs" dxfId="1500" priority="1318" operator="equal">
      <formula>15</formula>
    </cfRule>
  </conditionalFormatting>
  <conditionalFormatting sqref="AI128:AJ132">
    <cfRule type="expression" dxfId="1499" priority="653">
      <formula>AG128=25</formula>
    </cfRule>
    <cfRule type="cellIs" dxfId="1498" priority="663" operator="equal">
      <formula>15</formula>
    </cfRule>
  </conditionalFormatting>
  <conditionalFormatting sqref="AI134:AJ138">
    <cfRule type="cellIs" dxfId="1497" priority="1187" operator="equal">
      <formula>15</formula>
    </cfRule>
    <cfRule type="expression" dxfId="1496" priority="1177">
      <formula>AG134=25</formula>
    </cfRule>
  </conditionalFormatting>
  <conditionalFormatting sqref="AI140:AJ144">
    <cfRule type="cellIs" dxfId="1495" priority="1056" operator="equal">
      <formula>15</formula>
    </cfRule>
    <cfRule type="expression" dxfId="1494" priority="1046">
      <formula>AG140=25</formula>
    </cfRule>
  </conditionalFormatting>
  <conditionalFormatting sqref="AI146:AJ150">
    <cfRule type="cellIs" dxfId="1493" priority="925" operator="equal">
      <formula>15</formula>
    </cfRule>
    <cfRule type="expression" dxfId="1492" priority="915">
      <formula>AG146=25</formula>
    </cfRule>
  </conditionalFormatting>
  <conditionalFormatting sqref="AI152:AJ156">
    <cfRule type="expression" dxfId="1491" priority="784">
      <formula>AG152=25</formula>
    </cfRule>
    <cfRule type="cellIs" dxfId="1490" priority="794" operator="equal">
      <formula>15</formula>
    </cfRule>
  </conditionalFormatting>
  <conditionalFormatting sqref="AI158:AJ162">
    <cfRule type="cellIs" dxfId="1489" priority="401" operator="equal">
      <formula>15</formula>
    </cfRule>
    <cfRule type="expression" dxfId="1488" priority="391">
      <formula>AG158=25</formula>
    </cfRule>
  </conditionalFormatting>
  <conditionalFormatting sqref="AL20:AL24">
    <cfRule type="cellIs" dxfId="1487" priority="3446" operator="between">
      <formula>"0.1"</formula>
      <formula>100</formula>
    </cfRule>
    <cfRule type="cellIs" dxfId="1486" priority="3448" operator="between">
      <formula>0</formula>
      <formula>100</formula>
    </cfRule>
    <cfRule type="cellIs" dxfId="1485" priority="3447" operator="between">
      <formula>0</formula>
      <formula>100</formula>
    </cfRule>
    <cfRule type="cellIs" dxfId="1484" priority="3445" operator="equal">
      <formula>0</formula>
    </cfRule>
    <cfRule type="cellIs" dxfId="1483" priority="3443" operator="equal">
      <formula>0.58</formula>
    </cfRule>
  </conditionalFormatting>
  <conditionalFormatting sqref="AL26:AL30">
    <cfRule type="cellIs" dxfId="1482" priority="3349" operator="equal">
      <formula>0.58</formula>
    </cfRule>
    <cfRule type="cellIs" dxfId="1481" priority="3353" operator="between">
      <formula>0</formula>
      <formula>100</formula>
    </cfRule>
    <cfRule type="cellIs" dxfId="1480" priority="3352" operator="between">
      <formula>0</formula>
      <formula>100</formula>
    </cfRule>
    <cfRule type="cellIs" dxfId="1479" priority="3350" operator="equal">
      <formula>0</formula>
    </cfRule>
    <cfRule type="cellIs" dxfId="1478" priority="3351" operator="between">
      <formula>"0.1"</formula>
      <formula>100</formula>
    </cfRule>
  </conditionalFormatting>
  <conditionalFormatting sqref="AL32:AL36">
    <cfRule type="cellIs" dxfId="1477" priority="3298" operator="equal">
      <formula>0.58</formula>
    </cfRule>
    <cfRule type="cellIs" dxfId="1476" priority="3299" operator="equal">
      <formula>0</formula>
    </cfRule>
    <cfRule type="cellIs" dxfId="1475" priority="3302" operator="between">
      <formula>0</formula>
      <formula>100</formula>
    </cfRule>
    <cfRule type="cellIs" dxfId="1474" priority="3300" operator="between">
      <formula>"0.1"</formula>
      <formula>100</formula>
    </cfRule>
    <cfRule type="cellIs" dxfId="1473" priority="3301" operator="between">
      <formula>0</formula>
      <formula>100</formula>
    </cfRule>
  </conditionalFormatting>
  <conditionalFormatting sqref="AL38:AL42">
    <cfRule type="cellIs" dxfId="1472" priority="2903" operator="between">
      <formula>0</formula>
      <formula>100</formula>
    </cfRule>
    <cfRule type="cellIs" dxfId="1471" priority="2902" operator="between">
      <formula>0</formula>
      <formula>100</formula>
    </cfRule>
    <cfRule type="cellIs" dxfId="1470" priority="2901" operator="between">
      <formula>"0.1"</formula>
      <formula>100</formula>
    </cfRule>
    <cfRule type="cellIs" dxfId="1469" priority="2900" operator="equal">
      <formula>0</formula>
    </cfRule>
    <cfRule type="cellIs" dxfId="1468" priority="2898" operator="equal">
      <formula>0.58</formula>
    </cfRule>
  </conditionalFormatting>
  <conditionalFormatting sqref="AL44:AL48">
    <cfRule type="cellIs" dxfId="1467" priority="2911" operator="equal">
      <formula>0.58</formula>
    </cfRule>
    <cfRule type="cellIs" dxfId="1466" priority="2915" operator="between">
      <formula>0</formula>
      <formula>100</formula>
    </cfRule>
    <cfRule type="cellIs" dxfId="1465" priority="2914" operator="between">
      <formula>0</formula>
      <formula>100</formula>
    </cfRule>
    <cfRule type="cellIs" dxfId="1464" priority="2913" operator="between">
      <formula>"0.1"</formula>
      <formula>100</formula>
    </cfRule>
    <cfRule type="cellIs" dxfId="1463" priority="2912" operator="equal">
      <formula>0</formula>
    </cfRule>
  </conditionalFormatting>
  <conditionalFormatting sqref="AL50:AL54">
    <cfRule type="cellIs" dxfId="1462" priority="2757" operator="between">
      <formula>0</formula>
      <formula>100</formula>
    </cfRule>
    <cfRule type="cellIs" dxfId="1461" priority="2755" operator="equal">
      <formula>0</formula>
    </cfRule>
    <cfRule type="cellIs" dxfId="1460" priority="2756" operator="between">
      <formula>"0.1"</formula>
      <formula>100</formula>
    </cfRule>
    <cfRule type="cellIs" dxfId="1459" priority="2758" operator="between">
      <formula>0</formula>
      <formula>100</formula>
    </cfRule>
    <cfRule type="cellIs" dxfId="1458" priority="2754" operator="equal">
      <formula>0.58</formula>
    </cfRule>
  </conditionalFormatting>
  <conditionalFormatting sqref="AL56:AL60">
    <cfRule type="cellIs" dxfId="1457" priority="2625" operator="between">
      <formula>"0.1"</formula>
      <formula>100</formula>
    </cfRule>
    <cfRule type="cellIs" dxfId="1456" priority="2624" operator="equal">
      <formula>0</formula>
    </cfRule>
    <cfRule type="cellIs" dxfId="1455" priority="2623" operator="equal">
      <formula>0.58</formula>
    </cfRule>
    <cfRule type="cellIs" dxfId="1454" priority="2627" operator="between">
      <formula>0</formula>
      <formula>100</formula>
    </cfRule>
    <cfRule type="cellIs" dxfId="1453" priority="2626" operator="between">
      <formula>0</formula>
      <formula>100</formula>
    </cfRule>
  </conditionalFormatting>
  <conditionalFormatting sqref="AL62:AL66">
    <cfRule type="cellIs" dxfId="1452" priority="2492" operator="equal">
      <formula>0.58</formula>
    </cfRule>
    <cfRule type="cellIs" dxfId="1451" priority="2494" operator="between">
      <formula>"0.1"</formula>
      <formula>100</formula>
    </cfRule>
    <cfRule type="cellIs" dxfId="1450" priority="2493" operator="equal">
      <formula>0</formula>
    </cfRule>
    <cfRule type="cellIs" dxfId="1449" priority="2495" operator="between">
      <formula>0</formula>
      <formula>100</formula>
    </cfRule>
    <cfRule type="cellIs" dxfId="1448" priority="2496" operator="between">
      <formula>0</formula>
      <formula>100</formula>
    </cfRule>
  </conditionalFormatting>
  <conditionalFormatting sqref="AL68:AL72">
    <cfRule type="cellIs" dxfId="1447" priority="2362" operator="equal">
      <formula>0</formula>
    </cfRule>
    <cfRule type="cellIs" dxfId="1446" priority="2365" operator="between">
      <formula>0</formula>
      <formula>100</formula>
    </cfRule>
    <cfRule type="cellIs" dxfId="1445" priority="2364" operator="between">
      <formula>0</formula>
      <formula>100</formula>
    </cfRule>
    <cfRule type="cellIs" dxfId="1444" priority="2363" operator="between">
      <formula>"0.1"</formula>
      <formula>100</formula>
    </cfRule>
    <cfRule type="cellIs" dxfId="1443" priority="2361" operator="equal">
      <formula>0.58</formula>
    </cfRule>
  </conditionalFormatting>
  <conditionalFormatting sqref="AL74:AL78">
    <cfRule type="cellIs" dxfId="1442" priority="2230" operator="equal">
      <formula>0.58</formula>
    </cfRule>
    <cfRule type="cellIs" dxfId="1441" priority="2231" operator="equal">
      <formula>0</formula>
    </cfRule>
    <cfRule type="cellIs" dxfId="1440" priority="2232" operator="between">
      <formula>"0.1"</formula>
      <formula>100</formula>
    </cfRule>
    <cfRule type="cellIs" dxfId="1439" priority="2234" operator="between">
      <formula>0</formula>
      <formula>100</formula>
    </cfRule>
    <cfRule type="cellIs" dxfId="1438" priority="2233" operator="between">
      <formula>0</formula>
      <formula>100</formula>
    </cfRule>
  </conditionalFormatting>
  <conditionalFormatting sqref="AL80:AL84">
    <cfRule type="cellIs" dxfId="1437" priority="2099" operator="equal">
      <formula>0.58</formula>
    </cfRule>
    <cfRule type="cellIs" dxfId="1436" priority="2103" operator="between">
      <formula>0</formula>
      <formula>100</formula>
    </cfRule>
    <cfRule type="cellIs" dxfId="1435" priority="2102" operator="between">
      <formula>0</formula>
      <formula>100</formula>
    </cfRule>
    <cfRule type="cellIs" dxfId="1434" priority="2101" operator="between">
      <formula>"0.1"</formula>
      <formula>100</formula>
    </cfRule>
    <cfRule type="cellIs" dxfId="1433" priority="2100" operator="equal">
      <formula>0</formula>
    </cfRule>
  </conditionalFormatting>
  <conditionalFormatting sqref="AL86:AL90">
    <cfRule type="cellIs" dxfId="1432" priority="1972" operator="between">
      <formula>0</formula>
      <formula>100</formula>
    </cfRule>
    <cfRule type="cellIs" dxfId="1431" priority="1971" operator="between">
      <formula>0</formula>
      <formula>100</formula>
    </cfRule>
    <cfRule type="cellIs" dxfId="1430" priority="1968" operator="equal">
      <formula>0.58</formula>
    </cfRule>
    <cfRule type="cellIs" dxfId="1429" priority="1969" operator="equal">
      <formula>0</formula>
    </cfRule>
    <cfRule type="cellIs" dxfId="1428" priority="1970" operator="between">
      <formula>"0.1"</formula>
      <formula>100</formula>
    </cfRule>
  </conditionalFormatting>
  <conditionalFormatting sqref="AL92:AL96">
    <cfRule type="cellIs" dxfId="1427" priority="1841" operator="between">
      <formula>0</formula>
      <formula>100</formula>
    </cfRule>
    <cfRule type="cellIs" dxfId="1426" priority="1837" operator="equal">
      <formula>0.58</formula>
    </cfRule>
    <cfRule type="cellIs" dxfId="1425" priority="1840" operator="between">
      <formula>0</formula>
      <formula>100</formula>
    </cfRule>
    <cfRule type="cellIs" dxfId="1424" priority="1839" operator="between">
      <formula>"0.1"</formula>
      <formula>100</formula>
    </cfRule>
    <cfRule type="cellIs" dxfId="1423" priority="1838" operator="equal">
      <formula>0</formula>
    </cfRule>
  </conditionalFormatting>
  <conditionalFormatting sqref="AL98:AL102">
    <cfRule type="cellIs" dxfId="1422" priority="1708" operator="between">
      <formula>"0.1"</formula>
      <formula>100</formula>
    </cfRule>
    <cfRule type="cellIs" dxfId="1421" priority="1709" operator="between">
      <formula>0</formula>
      <formula>100</formula>
    </cfRule>
    <cfRule type="cellIs" dxfId="1420" priority="1710" operator="between">
      <formula>0</formula>
      <formula>100</formula>
    </cfRule>
    <cfRule type="cellIs" dxfId="1419" priority="1706" operator="equal">
      <formula>0.58</formula>
    </cfRule>
    <cfRule type="cellIs" dxfId="1418" priority="1707" operator="equal">
      <formula>0</formula>
    </cfRule>
  </conditionalFormatting>
  <conditionalFormatting sqref="AL104:AL108">
    <cfRule type="cellIs" dxfId="1417" priority="1579" operator="between">
      <formula>0</formula>
      <formula>100</formula>
    </cfRule>
    <cfRule type="cellIs" dxfId="1416" priority="1577" operator="between">
      <formula>"0.1"</formula>
      <formula>100</formula>
    </cfRule>
    <cfRule type="cellIs" dxfId="1415" priority="1576" operator="equal">
      <formula>0</formula>
    </cfRule>
    <cfRule type="cellIs" dxfId="1414" priority="1575" operator="equal">
      <formula>0.58</formula>
    </cfRule>
    <cfRule type="cellIs" dxfId="1413" priority="1578" operator="between">
      <formula>0</formula>
      <formula>100</formula>
    </cfRule>
  </conditionalFormatting>
  <conditionalFormatting sqref="AL110:AL114">
    <cfRule type="cellIs" dxfId="1412" priority="1448" operator="between">
      <formula>0</formula>
      <formula>100</formula>
    </cfRule>
    <cfRule type="cellIs" dxfId="1411" priority="1445" operator="equal">
      <formula>0</formula>
    </cfRule>
    <cfRule type="cellIs" dxfId="1410" priority="1447" operator="between">
      <formula>0</formula>
      <formula>100</formula>
    </cfRule>
    <cfRule type="cellIs" dxfId="1409" priority="1446" operator="between">
      <formula>"0.1"</formula>
      <formula>100</formula>
    </cfRule>
    <cfRule type="cellIs" dxfId="1408" priority="1444" operator="equal">
      <formula>0.58</formula>
    </cfRule>
  </conditionalFormatting>
  <conditionalFormatting sqref="AL116:AL120">
    <cfRule type="cellIs" dxfId="1407" priority="531" operator="between">
      <formula>0</formula>
      <formula>100</formula>
    </cfRule>
    <cfRule type="cellIs" dxfId="1406" priority="530" operator="between">
      <formula>0</formula>
      <formula>100</formula>
    </cfRule>
    <cfRule type="cellIs" dxfId="1405" priority="529" operator="between">
      <formula>"0.1"</formula>
      <formula>100</formula>
    </cfRule>
    <cfRule type="cellIs" dxfId="1404" priority="528" operator="equal">
      <formula>0</formula>
    </cfRule>
    <cfRule type="cellIs" dxfId="1403" priority="527" operator="equal">
      <formula>0.58</formula>
    </cfRule>
  </conditionalFormatting>
  <conditionalFormatting sqref="AL122:AL126">
    <cfRule type="cellIs" dxfId="1402" priority="1317" operator="between">
      <formula>0</formula>
      <formula>100</formula>
    </cfRule>
    <cfRule type="cellIs" dxfId="1401" priority="1315" operator="between">
      <formula>"0.1"</formula>
      <formula>100</formula>
    </cfRule>
    <cfRule type="cellIs" dxfId="1400" priority="1316" operator="between">
      <formula>0</formula>
      <formula>100</formula>
    </cfRule>
    <cfRule type="cellIs" dxfId="1399" priority="1313" operator="equal">
      <formula>0.58</formula>
    </cfRule>
    <cfRule type="cellIs" dxfId="1398" priority="1314" operator="equal">
      <formula>0</formula>
    </cfRule>
  </conditionalFormatting>
  <conditionalFormatting sqref="AL128:AL132">
    <cfRule type="cellIs" dxfId="1397" priority="658" operator="equal">
      <formula>0.58</formula>
    </cfRule>
    <cfRule type="cellIs" dxfId="1396" priority="662" operator="between">
      <formula>0</formula>
      <formula>100</formula>
    </cfRule>
    <cfRule type="cellIs" dxfId="1395" priority="660" operator="between">
      <formula>"0.1"</formula>
      <formula>100</formula>
    </cfRule>
    <cfRule type="cellIs" dxfId="1394" priority="661" operator="between">
      <formula>0</formula>
      <formula>100</formula>
    </cfRule>
    <cfRule type="cellIs" dxfId="1393" priority="659" operator="equal">
      <formula>0</formula>
    </cfRule>
  </conditionalFormatting>
  <conditionalFormatting sqref="AL134:AL138">
    <cfRule type="cellIs" dxfId="1392" priority="1184" operator="between">
      <formula>"0.1"</formula>
      <formula>100</formula>
    </cfRule>
    <cfRule type="cellIs" dxfId="1391" priority="1185" operator="between">
      <formula>0</formula>
      <formula>100</formula>
    </cfRule>
    <cfRule type="cellIs" dxfId="1390" priority="1183" operator="equal">
      <formula>0</formula>
    </cfRule>
    <cfRule type="cellIs" dxfId="1389" priority="1182" operator="equal">
      <formula>0.58</formula>
    </cfRule>
    <cfRule type="cellIs" dxfId="1388" priority="1186" operator="between">
      <formula>0</formula>
      <formula>100</formula>
    </cfRule>
  </conditionalFormatting>
  <conditionalFormatting sqref="AL140:AL144">
    <cfRule type="cellIs" dxfId="1387" priority="1052" operator="equal">
      <formula>0</formula>
    </cfRule>
    <cfRule type="cellIs" dxfId="1386" priority="1053" operator="between">
      <formula>"0.1"</formula>
      <formula>100</formula>
    </cfRule>
    <cfRule type="cellIs" dxfId="1385" priority="1054" operator="between">
      <formula>0</formula>
      <formula>100</formula>
    </cfRule>
    <cfRule type="cellIs" dxfId="1384" priority="1055" operator="between">
      <formula>0</formula>
      <formula>100</formula>
    </cfRule>
    <cfRule type="cellIs" dxfId="1383" priority="1051" operator="equal">
      <formula>0.58</formula>
    </cfRule>
  </conditionalFormatting>
  <conditionalFormatting sqref="AL146:AL150">
    <cfRule type="cellIs" dxfId="1382" priority="924" operator="between">
      <formula>0</formula>
      <formula>100</formula>
    </cfRule>
    <cfRule type="cellIs" dxfId="1381" priority="922" operator="between">
      <formula>"0.1"</formula>
      <formula>100</formula>
    </cfRule>
    <cfRule type="cellIs" dxfId="1380" priority="920" operator="equal">
      <formula>0.58</formula>
    </cfRule>
    <cfRule type="cellIs" dxfId="1379" priority="921" operator="equal">
      <formula>0</formula>
    </cfRule>
    <cfRule type="cellIs" dxfId="1378" priority="923" operator="between">
      <formula>0</formula>
      <formula>100</formula>
    </cfRule>
  </conditionalFormatting>
  <conditionalFormatting sqref="AL152:AL156">
    <cfRule type="cellIs" dxfId="1377" priority="789" operator="equal">
      <formula>0.58</formula>
    </cfRule>
    <cfRule type="cellIs" dxfId="1376" priority="791" operator="between">
      <formula>"0.1"</formula>
      <formula>100</formula>
    </cfRule>
    <cfRule type="cellIs" dxfId="1375" priority="790" operator="equal">
      <formula>0</formula>
    </cfRule>
    <cfRule type="cellIs" dxfId="1374" priority="793" operator="between">
      <formula>0</formula>
      <formula>100</formula>
    </cfRule>
    <cfRule type="cellIs" dxfId="1373" priority="792" operator="between">
      <formula>0</formula>
      <formula>100</formula>
    </cfRule>
  </conditionalFormatting>
  <conditionalFormatting sqref="AL158:AL162">
    <cfRule type="cellIs" dxfId="1372" priority="397" operator="equal">
      <formula>0</formula>
    </cfRule>
    <cfRule type="cellIs" dxfId="1371" priority="396" operator="equal">
      <formula>0.58</formula>
    </cfRule>
    <cfRule type="cellIs" dxfId="1370" priority="398" operator="between">
      <formula>"0.1"</formula>
      <formula>100</formula>
    </cfRule>
    <cfRule type="cellIs" dxfId="1369" priority="399" operator="between">
      <formula>0</formula>
      <formula>100</formula>
    </cfRule>
    <cfRule type="cellIs" dxfId="1368" priority="400" operator="between">
      <formula>0</formula>
      <formula>100</formula>
    </cfRule>
  </conditionalFormatting>
  <conditionalFormatting sqref="AM20">
    <cfRule type="cellIs" dxfId="1367" priority="3368" operator="equal">
      <formula>0.8</formula>
    </cfRule>
    <cfRule type="cellIs" dxfId="1366" priority="3367" operator="equal">
      <formula>1</formula>
    </cfRule>
    <cfRule type="cellIs" dxfId="1365" priority="3366" operator="equal">
      <formula>0.6</formula>
    </cfRule>
  </conditionalFormatting>
  <conditionalFormatting sqref="AM26">
    <cfRule type="cellIs" dxfId="1364" priority="3315" operator="equal">
      <formula>1</formula>
    </cfRule>
    <cfRule type="cellIs" dxfId="1363" priority="3314" operator="equal">
      <formula>0.6</formula>
    </cfRule>
    <cfRule type="cellIs" dxfId="1362" priority="3316" operator="equal">
      <formula>0.8</formula>
    </cfRule>
  </conditionalFormatting>
  <conditionalFormatting sqref="AM32">
    <cfRule type="cellIs" dxfId="1361" priority="3265" operator="equal">
      <formula>0.8</formula>
    </cfRule>
    <cfRule type="cellIs" dxfId="1360" priority="3264" operator="equal">
      <formula>1</formula>
    </cfRule>
    <cfRule type="cellIs" dxfId="1359" priority="3263" operator="equal">
      <formula>0.6</formula>
    </cfRule>
  </conditionalFormatting>
  <conditionalFormatting sqref="AM38">
    <cfRule type="cellIs" dxfId="1358" priority="2823" operator="equal">
      <formula>0.6</formula>
    </cfRule>
    <cfRule type="cellIs" dxfId="1357" priority="2824" operator="equal">
      <formula>1</formula>
    </cfRule>
    <cfRule type="cellIs" dxfId="1356" priority="2825" operator="equal">
      <formula>0.8</formula>
    </cfRule>
  </conditionalFormatting>
  <conditionalFormatting sqref="AM44">
    <cfRule type="cellIs" dxfId="1355" priority="3173" operator="equal">
      <formula>0.8</formula>
    </cfRule>
    <cfRule type="cellIs" dxfId="1354" priority="3171" operator="equal">
      <formula>0.6</formula>
    </cfRule>
    <cfRule type="cellIs" dxfId="1353" priority="3172" operator="equal">
      <formula>1</formula>
    </cfRule>
  </conditionalFormatting>
  <conditionalFormatting sqref="AM50">
    <cfRule type="cellIs" dxfId="1352" priority="2719" operator="equal">
      <formula>0.6</formula>
    </cfRule>
    <cfRule type="cellIs" dxfId="1351" priority="2720" operator="equal">
      <formula>1</formula>
    </cfRule>
    <cfRule type="cellIs" dxfId="1350" priority="2721" operator="equal">
      <formula>0.8</formula>
    </cfRule>
  </conditionalFormatting>
  <conditionalFormatting sqref="AM56">
    <cfRule type="cellIs" dxfId="1349" priority="2588" operator="equal">
      <formula>0.6</formula>
    </cfRule>
    <cfRule type="cellIs" dxfId="1348" priority="2589" operator="equal">
      <formula>1</formula>
    </cfRule>
    <cfRule type="cellIs" dxfId="1347" priority="2590" operator="equal">
      <formula>0.8</formula>
    </cfRule>
  </conditionalFormatting>
  <conditionalFormatting sqref="AM62">
    <cfRule type="cellIs" dxfId="1346" priority="2458" operator="equal">
      <formula>1</formula>
    </cfRule>
    <cfRule type="cellIs" dxfId="1345" priority="2457" operator="equal">
      <formula>0.6</formula>
    </cfRule>
    <cfRule type="cellIs" dxfId="1344" priority="2459" operator="equal">
      <formula>0.8</formula>
    </cfRule>
  </conditionalFormatting>
  <conditionalFormatting sqref="AM68">
    <cfRule type="cellIs" dxfId="1343" priority="2328" operator="equal">
      <formula>0.8</formula>
    </cfRule>
    <cfRule type="cellIs" dxfId="1342" priority="2327" operator="equal">
      <formula>1</formula>
    </cfRule>
    <cfRule type="cellIs" dxfId="1341" priority="2326" operator="equal">
      <formula>0.6</formula>
    </cfRule>
  </conditionalFormatting>
  <conditionalFormatting sqref="AM74">
    <cfRule type="cellIs" dxfId="1340" priority="2197" operator="equal">
      <formula>0.8</formula>
    </cfRule>
    <cfRule type="cellIs" dxfId="1339" priority="2195" operator="equal">
      <formula>0.6</formula>
    </cfRule>
    <cfRule type="cellIs" dxfId="1338" priority="2196" operator="equal">
      <formula>1</formula>
    </cfRule>
  </conditionalFormatting>
  <conditionalFormatting sqref="AM80">
    <cfRule type="cellIs" dxfId="1337" priority="2064" operator="equal">
      <formula>0.6</formula>
    </cfRule>
    <cfRule type="cellIs" dxfId="1336" priority="2066" operator="equal">
      <formula>0.8</formula>
    </cfRule>
    <cfRule type="cellIs" dxfId="1335" priority="2065" operator="equal">
      <formula>1</formula>
    </cfRule>
  </conditionalFormatting>
  <conditionalFormatting sqref="AM86">
    <cfRule type="cellIs" dxfId="1334" priority="1933" operator="equal">
      <formula>0.6</formula>
    </cfRule>
    <cfRule type="cellIs" dxfId="1333" priority="1935" operator="equal">
      <formula>0.8</formula>
    </cfRule>
    <cfRule type="cellIs" dxfId="1332" priority="1934" operator="equal">
      <formula>1</formula>
    </cfRule>
  </conditionalFormatting>
  <conditionalFormatting sqref="AM92">
    <cfRule type="cellIs" dxfId="1331" priority="1803" operator="equal">
      <formula>1</formula>
    </cfRule>
    <cfRule type="cellIs" dxfId="1330" priority="1804" operator="equal">
      <formula>0.8</formula>
    </cfRule>
    <cfRule type="cellIs" dxfId="1329" priority="1802" operator="equal">
      <formula>0.6</formula>
    </cfRule>
  </conditionalFormatting>
  <conditionalFormatting sqref="AM98">
    <cfRule type="cellIs" dxfId="1328" priority="1671" operator="equal">
      <formula>0.6</formula>
    </cfRule>
    <cfRule type="cellIs" dxfId="1327" priority="1673" operator="equal">
      <formula>0.8</formula>
    </cfRule>
    <cfRule type="cellIs" dxfId="1326" priority="1672" operator="equal">
      <formula>1</formula>
    </cfRule>
  </conditionalFormatting>
  <conditionalFormatting sqref="AM104">
    <cfRule type="cellIs" dxfId="1325" priority="1542" operator="equal">
      <formula>0.8</formula>
    </cfRule>
    <cfRule type="cellIs" dxfId="1324" priority="1541" operator="equal">
      <formula>1</formula>
    </cfRule>
    <cfRule type="cellIs" dxfId="1323" priority="1540" operator="equal">
      <formula>0.6</formula>
    </cfRule>
  </conditionalFormatting>
  <conditionalFormatting sqref="AM110">
    <cfRule type="cellIs" dxfId="1322" priority="1411" operator="equal">
      <formula>0.8</formula>
    </cfRule>
    <cfRule type="cellIs" dxfId="1321" priority="1410" operator="equal">
      <formula>1</formula>
    </cfRule>
    <cfRule type="cellIs" dxfId="1320" priority="1409" operator="equal">
      <formula>0.6</formula>
    </cfRule>
  </conditionalFormatting>
  <conditionalFormatting sqref="AM116">
    <cfRule type="cellIs" dxfId="1319" priority="494" operator="equal">
      <formula>0.8</formula>
    </cfRule>
    <cfRule type="cellIs" dxfId="1318" priority="493" operator="equal">
      <formula>1</formula>
    </cfRule>
    <cfRule type="cellIs" dxfId="1317" priority="492" operator="equal">
      <formula>0.6</formula>
    </cfRule>
  </conditionalFormatting>
  <conditionalFormatting sqref="AM122">
    <cfRule type="cellIs" dxfId="1316" priority="1278" operator="equal">
      <formula>0.6</formula>
    </cfRule>
    <cfRule type="cellIs" dxfId="1315" priority="1279" operator="equal">
      <formula>1</formula>
    </cfRule>
    <cfRule type="cellIs" dxfId="1314" priority="1280" operator="equal">
      <formula>0.8</formula>
    </cfRule>
  </conditionalFormatting>
  <conditionalFormatting sqref="AM128">
    <cfRule type="cellIs" dxfId="1313" priority="625" operator="equal">
      <formula>0.8</formula>
    </cfRule>
    <cfRule type="cellIs" dxfId="1312" priority="623" operator="equal">
      <formula>0.6</formula>
    </cfRule>
    <cfRule type="cellIs" dxfId="1311" priority="624" operator="equal">
      <formula>1</formula>
    </cfRule>
  </conditionalFormatting>
  <conditionalFormatting sqref="AM134">
    <cfRule type="cellIs" dxfId="1310" priority="1149" operator="equal">
      <formula>0.8</formula>
    </cfRule>
    <cfRule type="cellIs" dxfId="1309" priority="1148" operator="equal">
      <formula>1</formula>
    </cfRule>
    <cfRule type="cellIs" dxfId="1308" priority="1147" operator="equal">
      <formula>0.6</formula>
    </cfRule>
  </conditionalFormatting>
  <conditionalFormatting sqref="AM140">
    <cfRule type="cellIs" dxfId="1307" priority="1017" operator="equal">
      <formula>1</formula>
    </cfRule>
    <cfRule type="cellIs" dxfId="1306" priority="1018" operator="equal">
      <formula>0.8</formula>
    </cfRule>
    <cfRule type="cellIs" dxfId="1305" priority="1016" operator="equal">
      <formula>0.6</formula>
    </cfRule>
  </conditionalFormatting>
  <conditionalFormatting sqref="AM146">
    <cfRule type="cellIs" dxfId="1304" priority="887" operator="equal">
      <formula>0.8</formula>
    </cfRule>
    <cfRule type="cellIs" dxfId="1303" priority="886" operator="equal">
      <formula>1</formula>
    </cfRule>
    <cfRule type="cellIs" dxfId="1302" priority="885" operator="equal">
      <formula>0.6</formula>
    </cfRule>
  </conditionalFormatting>
  <conditionalFormatting sqref="AM152">
    <cfRule type="cellIs" dxfId="1301" priority="754" operator="equal">
      <formula>0.6</formula>
    </cfRule>
    <cfRule type="cellIs" dxfId="1300" priority="756" operator="equal">
      <formula>0.8</formula>
    </cfRule>
    <cfRule type="cellIs" dxfId="1299" priority="755" operator="equal">
      <formula>1</formula>
    </cfRule>
  </conditionalFormatting>
  <conditionalFormatting sqref="AM158">
    <cfRule type="cellIs" dxfId="1298" priority="362" operator="equal">
      <formula>1</formula>
    </cfRule>
    <cfRule type="cellIs" dxfId="1297" priority="363" operator="equal">
      <formula>0.8</formula>
    </cfRule>
    <cfRule type="cellIs" dxfId="1296" priority="361" operator="equal">
      <formula>0.6</formula>
    </cfRule>
  </conditionalFormatting>
  <conditionalFormatting sqref="AN20:AO24">
    <cfRule type="cellIs" dxfId="1295" priority="3458" operator="equal">
      <formula>"SI"</formula>
    </cfRule>
    <cfRule type="cellIs" dxfId="1294" priority="3457" operator="equal">
      <formula>"NO"</formula>
    </cfRule>
  </conditionalFormatting>
  <conditionalFormatting sqref="AN26:AO30">
    <cfRule type="cellIs" dxfId="1293" priority="3359" operator="equal">
      <formula>"SI"</formula>
    </cfRule>
    <cfRule type="cellIs" dxfId="1292" priority="3358" operator="equal">
      <formula>"NO"</formula>
    </cfRule>
  </conditionalFormatting>
  <conditionalFormatting sqref="AN32:AO36">
    <cfRule type="cellIs" dxfId="1291" priority="3307" operator="equal">
      <formula>"NO"</formula>
    </cfRule>
    <cfRule type="cellIs" dxfId="1290" priority="3308" operator="equal">
      <formula>"SI"</formula>
    </cfRule>
  </conditionalFormatting>
  <conditionalFormatting sqref="AN38:AO42">
    <cfRule type="cellIs" dxfId="1289" priority="2908" operator="equal">
      <formula>"NO"</formula>
    </cfRule>
    <cfRule type="cellIs" dxfId="1288" priority="2909" operator="equal">
      <formula>"SI"</formula>
    </cfRule>
  </conditionalFormatting>
  <conditionalFormatting sqref="AN44:AO48">
    <cfRule type="cellIs" dxfId="1287" priority="3257" operator="equal">
      <formula>"SI"</formula>
    </cfRule>
    <cfRule type="cellIs" dxfId="1286" priority="3256" operator="equal">
      <formula>"NO"</formula>
    </cfRule>
  </conditionalFormatting>
  <conditionalFormatting sqref="AN50:AO54">
    <cfRule type="cellIs" dxfId="1285" priority="2763" operator="equal">
      <formula>"NO"</formula>
    </cfRule>
    <cfRule type="cellIs" dxfId="1284" priority="2764" operator="equal">
      <formula>"SI"</formula>
    </cfRule>
  </conditionalFormatting>
  <conditionalFormatting sqref="AN56:AO60">
    <cfRule type="cellIs" dxfId="1283" priority="2632" operator="equal">
      <formula>"NO"</formula>
    </cfRule>
    <cfRule type="cellIs" dxfId="1282" priority="2633" operator="equal">
      <formula>"SI"</formula>
    </cfRule>
  </conditionalFormatting>
  <conditionalFormatting sqref="AN62:AO66">
    <cfRule type="cellIs" dxfId="1281" priority="2502" operator="equal">
      <formula>"SI"</formula>
    </cfRule>
    <cfRule type="cellIs" dxfId="1280" priority="2501" operator="equal">
      <formula>"NO"</formula>
    </cfRule>
  </conditionalFormatting>
  <conditionalFormatting sqref="AN68:AO72">
    <cfRule type="cellIs" dxfId="1279" priority="2370" operator="equal">
      <formula>"NO"</formula>
    </cfRule>
    <cfRule type="cellIs" dxfId="1278" priority="2371" operator="equal">
      <formula>"SI"</formula>
    </cfRule>
  </conditionalFormatting>
  <conditionalFormatting sqref="AN74:AO78">
    <cfRule type="cellIs" dxfId="1277" priority="2239" operator="equal">
      <formula>"NO"</formula>
    </cfRule>
    <cfRule type="cellIs" dxfId="1276" priority="2240" operator="equal">
      <formula>"SI"</formula>
    </cfRule>
  </conditionalFormatting>
  <conditionalFormatting sqref="AN80:AO84">
    <cfRule type="cellIs" dxfId="1275" priority="2108" operator="equal">
      <formula>"NO"</formula>
    </cfRule>
    <cfRule type="cellIs" dxfId="1274" priority="2109" operator="equal">
      <formula>"SI"</formula>
    </cfRule>
  </conditionalFormatting>
  <conditionalFormatting sqref="AN86:AO90">
    <cfRule type="cellIs" dxfId="1273" priority="1977" operator="equal">
      <formula>"NO"</formula>
    </cfRule>
    <cfRule type="cellIs" dxfId="1272" priority="1978" operator="equal">
      <formula>"SI"</formula>
    </cfRule>
  </conditionalFormatting>
  <conditionalFormatting sqref="AN92:AO96">
    <cfRule type="cellIs" dxfId="1271" priority="1847" operator="equal">
      <formula>"SI"</formula>
    </cfRule>
    <cfRule type="cellIs" dxfId="1270" priority="1846" operator="equal">
      <formula>"NO"</formula>
    </cfRule>
  </conditionalFormatting>
  <conditionalFormatting sqref="AN98:AO102">
    <cfRule type="cellIs" dxfId="1269" priority="1716" operator="equal">
      <formula>"SI"</formula>
    </cfRule>
    <cfRule type="cellIs" dxfId="1268" priority="1715" operator="equal">
      <formula>"NO"</formula>
    </cfRule>
  </conditionalFormatting>
  <conditionalFormatting sqref="AN104:AO108">
    <cfRule type="cellIs" dxfId="1267" priority="1584" operator="equal">
      <formula>"NO"</formula>
    </cfRule>
    <cfRule type="cellIs" dxfId="1266" priority="1585" operator="equal">
      <formula>"SI"</formula>
    </cfRule>
  </conditionalFormatting>
  <conditionalFormatting sqref="AN110:AO114">
    <cfRule type="cellIs" dxfId="1265" priority="1453" operator="equal">
      <formula>"NO"</formula>
    </cfRule>
    <cfRule type="cellIs" dxfId="1264" priority="1454" operator="equal">
      <formula>"SI"</formula>
    </cfRule>
  </conditionalFormatting>
  <conditionalFormatting sqref="AN116:AO120">
    <cfRule type="cellIs" dxfId="1263" priority="537" operator="equal">
      <formula>"SI"</formula>
    </cfRule>
    <cfRule type="cellIs" dxfId="1262" priority="536" operator="equal">
      <formula>"NO"</formula>
    </cfRule>
  </conditionalFormatting>
  <conditionalFormatting sqref="AN122:AO126">
    <cfRule type="cellIs" dxfId="1261" priority="1323" operator="equal">
      <formula>"SI"</formula>
    </cfRule>
    <cfRule type="cellIs" dxfId="1260" priority="1322" operator="equal">
      <formula>"NO"</formula>
    </cfRule>
  </conditionalFormatting>
  <conditionalFormatting sqref="AN128:AO132">
    <cfRule type="cellIs" dxfId="1259" priority="668" operator="equal">
      <formula>"SI"</formula>
    </cfRule>
    <cfRule type="cellIs" dxfId="1258" priority="667" operator="equal">
      <formula>"NO"</formula>
    </cfRule>
  </conditionalFormatting>
  <conditionalFormatting sqref="AN134:AO138">
    <cfRule type="cellIs" dxfId="1257" priority="1192" operator="equal">
      <formula>"SI"</formula>
    </cfRule>
    <cfRule type="cellIs" dxfId="1256" priority="1191" operator="equal">
      <formula>"NO"</formula>
    </cfRule>
  </conditionalFormatting>
  <conditionalFormatting sqref="AN140:AO144">
    <cfRule type="cellIs" dxfId="1255" priority="1061" operator="equal">
      <formula>"SI"</formula>
    </cfRule>
    <cfRule type="cellIs" dxfId="1254" priority="1060" operator="equal">
      <formula>"NO"</formula>
    </cfRule>
  </conditionalFormatting>
  <conditionalFormatting sqref="AN146:AO150">
    <cfRule type="cellIs" dxfId="1253" priority="930" operator="equal">
      <formula>"SI"</formula>
    </cfRule>
    <cfRule type="cellIs" dxfId="1252" priority="929" operator="equal">
      <formula>"NO"</formula>
    </cfRule>
  </conditionalFormatting>
  <conditionalFormatting sqref="AN152:AO156">
    <cfRule type="cellIs" dxfId="1251" priority="799" operator="equal">
      <formula>"SI"</formula>
    </cfRule>
    <cfRule type="cellIs" dxfId="1250" priority="798" operator="equal">
      <formula>"NO"</formula>
    </cfRule>
  </conditionalFormatting>
  <conditionalFormatting sqref="AN158:AO162">
    <cfRule type="cellIs" dxfId="1249" priority="405" operator="equal">
      <formula>"NO"</formula>
    </cfRule>
    <cfRule type="cellIs" dxfId="1248" priority="406" operator="equal">
      <formula>"SI"</formula>
    </cfRule>
  </conditionalFormatting>
  <conditionalFormatting sqref="AP20:AQ24">
    <cfRule type="cellIs" dxfId="1247" priority="3455" operator="equal">
      <formula>"ALE"</formula>
    </cfRule>
    <cfRule type="cellIs" dxfId="1246" priority="3456" operator="equal">
      <formula>"CON"</formula>
    </cfRule>
  </conditionalFormatting>
  <conditionalFormatting sqref="AP26:AQ30">
    <cfRule type="cellIs" dxfId="1245" priority="3357" operator="equal">
      <formula>"CON"</formula>
    </cfRule>
    <cfRule type="cellIs" dxfId="1244" priority="3356" operator="equal">
      <formula>"ALE"</formula>
    </cfRule>
  </conditionalFormatting>
  <conditionalFormatting sqref="AP32:AQ36">
    <cfRule type="cellIs" dxfId="1243" priority="3306" operator="equal">
      <formula>"CON"</formula>
    </cfRule>
    <cfRule type="cellIs" dxfId="1242" priority="3305" operator="equal">
      <formula>"ALE"</formula>
    </cfRule>
  </conditionalFormatting>
  <conditionalFormatting sqref="AP38:AQ42">
    <cfRule type="cellIs" dxfId="1241" priority="2906" operator="equal">
      <formula>"ALE"</formula>
    </cfRule>
    <cfRule type="cellIs" dxfId="1240" priority="2907" operator="equal">
      <formula>"CON"</formula>
    </cfRule>
  </conditionalFormatting>
  <conditionalFormatting sqref="AP44:AQ48">
    <cfRule type="cellIs" dxfId="1239" priority="3254" operator="equal">
      <formula>"ALE"</formula>
    </cfRule>
    <cfRule type="cellIs" dxfId="1238" priority="3255" operator="equal">
      <formula>"CON"</formula>
    </cfRule>
  </conditionalFormatting>
  <conditionalFormatting sqref="AP50:AQ54">
    <cfRule type="cellIs" dxfId="1237" priority="2761" operator="equal">
      <formula>"ALE"</formula>
    </cfRule>
    <cfRule type="cellIs" dxfId="1236" priority="2762" operator="equal">
      <formula>"CON"</formula>
    </cfRule>
  </conditionalFormatting>
  <conditionalFormatting sqref="AP56:AQ60">
    <cfRule type="cellIs" dxfId="1235" priority="2630" operator="equal">
      <formula>"ALE"</formula>
    </cfRule>
    <cfRule type="cellIs" dxfId="1234" priority="2631" operator="equal">
      <formula>"CON"</formula>
    </cfRule>
  </conditionalFormatting>
  <conditionalFormatting sqref="AP62:AQ66">
    <cfRule type="cellIs" dxfId="1233" priority="2499" operator="equal">
      <formula>"ALE"</formula>
    </cfRule>
    <cfRule type="cellIs" dxfId="1232" priority="2500" operator="equal">
      <formula>"CON"</formula>
    </cfRule>
  </conditionalFormatting>
  <conditionalFormatting sqref="AP68:AQ72">
    <cfRule type="cellIs" dxfId="1231" priority="2369" operator="equal">
      <formula>"CON"</formula>
    </cfRule>
    <cfRule type="cellIs" dxfId="1230" priority="2368" operator="equal">
      <formula>"ALE"</formula>
    </cfRule>
  </conditionalFormatting>
  <conditionalFormatting sqref="AP74:AQ78">
    <cfRule type="cellIs" dxfId="1229" priority="2237" operator="equal">
      <formula>"ALE"</formula>
    </cfRule>
    <cfRule type="cellIs" dxfId="1228" priority="2238" operator="equal">
      <formula>"CON"</formula>
    </cfRule>
  </conditionalFormatting>
  <conditionalFormatting sqref="AP80:AQ84">
    <cfRule type="cellIs" dxfId="1227" priority="2107" operator="equal">
      <formula>"CON"</formula>
    </cfRule>
    <cfRule type="cellIs" dxfId="1226" priority="2106" operator="equal">
      <formula>"ALE"</formula>
    </cfRule>
  </conditionalFormatting>
  <conditionalFormatting sqref="AP86:AQ90">
    <cfRule type="cellIs" dxfId="1225" priority="1976" operator="equal">
      <formula>"CON"</formula>
    </cfRule>
    <cfRule type="cellIs" dxfId="1224" priority="1975" operator="equal">
      <formula>"ALE"</formula>
    </cfRule>
  </conditionalFormatting>
  <conditionalFormatting sqref="AP92:AQ96">
    <cfRule type="cellIs" dxfId="1223" priority="1845" operator="equal">
      <formula>"CON"</formula>
    </cfRule>
    <cfRule type="cellIs" dxfId="1222" priority="1844" operator="equal">
      <formula>"ALE"</formula>
    </cfRule>
  </conditionalFormatting>
  <conditionalFormatting sqref="AP98:AQ102">
    <cfRule type="cellIs" dxfId="1221" priority="1713" operator="equal">
      <formula>"ALE"</formula>
    </cfRule>
    <cfRule type="cellIs" dxfId="1220" priority="1714" operator="equal">
      <formula>"CON"</formula>
    </cfRule>
  </conditionalFormatting>
  <conditionalFormatting sqref="AP104:AQ108">
    <cfRule type="cellIs" dxfId="1219" priority="1583" operator="equal">
      <formula>"CON"</formula>
    </cfRule>
    <cfRule type="cellIs" dxfId="1218" priority="1582" operator="equal">
      <formula>"ALE"</formula>
    </cfRule>
  </conditionalFormatting>
  <conditionalFormatting sqref="AP110:AQ114">
    <cfRule type="cellIs" dxfId="1217" priority="1451" operator="equal">
      <formula>"ALE"</formula>
    </cfRule>
    <cfRule type="cellIs" dxfId="1216" priority="1452" operator="equal">
      <formula>"CON"</formula>
    </cfRule>
  </conditionalFormatting>
  <conditionalFormatting sqref="AP116:AQ120">
    <cfRule type="cellIs" dxfId="1215" priority="535" operator="equal">
      <formula>"CON"</formula>
    </cfRule>
    <cfRule type="cellIs" dxfId="1214" priority="534" operator="equal">
      <formula>"ALE"</formula>
    </cfRule>
  </conditionalFormatting>
  <conditionalFormatting sqref="AP122:AQ126">
    <cfRule type="cellIs" dxfId="1213" priority="1320" operator="equal">
      <formula>"ALE"</formula>
    </cfRule>
    <cfRule type="cellIs" dxfId="1212" priority="1321" operator="equal">
      <formula>"CON"</formula>
    </cfRule>
  </conditionalFormatting>
  <conditionalFormatting sqref="AP128:AQ132">
    <cfRule type="cellIs" dxfId="1211" priority="666" operator="equal">
      <formula>"CON"</formula>
    </cfRule>
    <cfRule type="cellIs" dxfId="1210" priority="665" operator="equal">
      <formula>"ALE"</formula>
    </cfRule>
  </conditionalFormatting>
  <conditionalFormatting sqref="AP134:AQ138">
    <cfRule type="cellIs" dxfId="1209" priority="1190" operator="equal">
      <formula>"CON"</formula>
    </cfRule>
    <cfRule type="cellIs" dxfId="1208" priority="1189" operator="equal">
      <formula>"ALE"</formula>
    </cfRule>
  </conditionalFormatting>
  <conditionalFormatting sqref="AP140:AQ144">
    <cfRule type="cellIs" dxfId="1207" priority="1058" operator="equal">
      <formula>"ALE"</formula>
    </cfRule>
    <cfRule type="cellIs" dxfId="1206" priority="1059" operator="equal">
      <formula>"CON"</formula>
    </cfRule>
  </conditionalFormatting>
  <conditionalFormatting sqref="AP146:AQ150">
    <cfRule type="cellIs" dxfId="1205" priority="928" operator="equal">
      <formula>"CON"</formula>
    </cfRule>
    <cfRule type="cellIs" dxfId="1204" priority="927" operator="equal">
      <formula>"ALE"</formula>
    </cfRule>
  </conditionalFormatting>
  <conditionalFormatting sqref="AP152:AQ156">
    <cfRule type="cellIs" dxfId="1203" priority="796" operator="equal">
      <formula>"ALE"</formula>
    </cfRule>
    <cfRule type="cellIs" dxfId="1202" priority="797" operator="equal">
      <formula>"CON"</formula>
    </cfRule>
  </conditionalFormatting>
  <conditionalFormatting sqref="AP158:AQ162">
    <cfRule type="cellIs" dxfId="1201" priority="404" operator="equal">
      <formula>"CON"</formula>
    </cfRule>
    <cfRule type="cellIs" dxfId="1200" priority="403" operator="equal">
      <formula>"ALE"</formula>
    </cfRule>
  </conditionalFormatting>
  <conditionalFormatting sqref="AR20:AS24">
    <cfRule type="cellIs" dxfId="1198" priority="3404" operator="equal">
      <formula>"NO"</formula>
    </cfRule>
  </conditionalFormatting>
  <conditionalFormatting sqref="AR26:AS30">
    <cfRule type="cellIs" dxfId="1196" priority="3347" operator="equal">
      <formula>"NO"</formula>
    </cfRule>
  </conditionalFormatting>
  <conditionalFormatting sqref="AR32:AS36">
    <cfRule type="cellIs" dxfId="1194" priority="3296" operator="equal">
      <formula>"NO"</formula>
    </cfRule>
  </conditionalFormatting>
  <conditionalFormatting sqref="AR38:AS42">
    <cfRule type="cellIs" dxfId="1193" priority="2859" operator="equal">
      <formula>"NO"</formula>
    </cfRule>
  </conditionalFormatting>
  <conditionalFormatting sqref="AR44:AS48">
    <cfRule type="cellIs" dxfId="1191" priority="3207" operator="equal">
      <formula>"NO"</formula>
    </cfRule>
  </conditionalFormatting>
  <conditionalFormatting sqref="AR50:AS54">
    <cfRule type="cellIs" dxfId="1188" priority="2752" operator="equal">
      <formula>"NO"</formula>
    </cfRule>
  </conditionalFormatting>
  <conditionalFormatting sqref="AR56:AS60">
    <cfRule type="cellIs" dxfId="1187" priority="2621" operator="equal">
      <formula>"NO"</formula>
    </cfRule>
  </conditionalFormatting>
  <conditionalFormatting sqref="AR62:AS66">
    <cfRule type="cellIs" dxfId="1184" priority="2490" operator="equal">
      <formula>"NO"</formula>
    </cfRule>
  </conditionalFormatting>
  <conditionalFormatting sqref="AR68:AS72">
    <cfRule type="cellIs" dxfId="1183" priority="2359" operator="equal">
      <formula>"NO"</formula>
    </cfRule>
  </conditionalFormatting>
  <conditionalFormatting sqref="AR74:AS78">
    <cfRule type="cellIs" dxfId="1180" priority="2228" operator="equal">
      <formula>"NO"</formula>
    </cfRule>
  </conditionalFormatting>
  <conditionalFormatting sqref="AR80:AS84">
    <cfRule type="cellIs" dxfId="1178" priority="2097" operator="equal">
      <formula>"NO"</formula>
    </cfRule>
  </conditionalFormatting>
  <conditionalFormatting sqref="AR86:AS90">
    <cfRule type="cellIs" dxfId="1177" priority="1966" operator="equal">
      <formula>"NO"</formula>
    </cfRule>
  </conditionalFormatting>
  <conditionalFormatting sqref="AR92:AS96">
    <cfRule type="cellIs" dxfId="1174" priority="1835" operator="equal">
      <formula>"NO"</formula>
    </cfRule>
  </conditionalFormatting>
  <conditionalFormatting sqref="AR98:AS102">
    <cfRule type="cellIs" dxfId="1173" priority="1704" operator="equal">
      <formula>"NO"</formula>
    </cfRule>
  </conditionalFormatting>
  <conditionalFormatting sqref="AR104:AS108">
    <cfRule type="cellIs" dxfId="1170" priority="1573" operator="equal">
      <formula>"NO"</formula>
    </cfRule>
  </conditionalFormatting>
  <conditionalFormatting sqref="AR110:AS114">
    <cfRule type="cellIs" dxfId="1169" priority="1442" operator="equal">
      <formula>"NO"</formula>
    </cfRule>
  </conditionalFormatting>
  <conditionalFormatting sqref="AR116:AS120">
    <cfRule type="cellIs" dxfId="1166" priority="525" operator="equal">
      <formula>"NO"</formula>
    </cfRule>
  </conditionalFormatting>
  <conditionalFormatting sqref="AR122:AS126">
    <cfRule type="cellIs" dxfId="1165" priority="1311" operator="equal">
      <formula>"NO"</formula>
    </cfRule>
  </conditionalFormatting>
  <conditionalFormatting sqref="AR128:AS132">
    <cfRule type="cellIs" dxfId="1162" priority="656" operator="equal">
      <formula>"NO"</formula>
    </cfRule>
  </conditionalFormatting>
  <conditionalFormatting sqref="AR134:AS138">
    <cfRule type="cellIs" dxfId="1160" priority="1180" operator="equal">
      <formula>"NO"</formula>
    </cfRule>
  </conditionalFormatting>
  <conditionalFormatting sqref="AR140:AS144">
    <cfRule type="cellIs" dxfId="1158" priority="1049" operator="equal">
      <formula>"NO"</formula>
    </cfRule>
  </conditionalFormatting>
  <conditionalFormatting sqref="AR146:AS150">
    <cfRule type="cellIs" dxfId="1156" priority="918" operator="equal">
      <formula>"NO"</formula>
    </cfRule>
  </conditionalFormatting>
  <conditionalFormatting sqref="AR152:AS156">
    <cfRule type="cellIs" dxfId="1155" priority="787" operator="equal">
      <formula>"NO"</formula>
    </cfRule>
  </conditionalFormatting>
  <conditionalFormatting sqref="AR158:AS162">
    <cfRule type="cellIs" dxfId="1153" priority="394" operator="equal">
      <formula>"NO"</formula>
    </cfRule>
  </conditionalFormatting>
  <conditionalFormatting sqref="AZ20:AZ24">
    <cfRule type="expression" dxfId="1151" priority="3416">
      <formula>"&lt;,2"</formula>
    </cfRule>
  </conditionalFormatting>
  <conditionalFormatting sqref="AZ26:AZ30">
    <cfRule type="expression" dxfId="1150" priority="2930">
      <formula>"&lt;,2"</formula>
    </cfRule>
  </conditionalFormatting>
  <conditionalFormatting sqref="AZ32:AZ36">
    <cfRule type="expression" dxfId="1149" priority="2972">
      <formula>"&lt;,2"</formula>
    </cfRule>
  </conditionalFormatting>
  <conditionalFormatting sqref="AZ38:AZ42">
    <cfRule type="expression" dxfId="1148" priority="2871">
      <formula>"&lt;,2"</formula>
    </cfRule>
  </conditionalFormatting>
  <conditionalFormatting sqref="AZ44:AZ48">
    <cfRule type="expression" dxfId="1147" priority="3219">
      <formula>"&lt;,2"</formula>
    </cfRule>
  </conditionalFormatting>
  <conditionalFormatting sqref="AZ50:AZ54">
    <cfRule type="expression" dxfId="1146" priority="2649">
      <formula>"&lt;,2"</formula>
    </cfRule>
  </conditionalFormatting>
  <conditionalFormatting sqref="AZ56:AZ60">
    <cfRule type="expression" dxfId="1145" priority="2518">
      <formula>"&lt;,2"</formula>
    </cfRule>
  </conditionalFormatting>
  <conditionalFormatting sqref="AZ62:AZ66">
    <cfRule type="expression" dxfId="1144" priority="2387">
      <formula>"&lt;,2"</formula>
    </cfRule>
  </conditionalFormatting>
  <conditionalFormatting sqref="AZ68:AZ72">
    <cfRule type="expression" dxfId="1143" priority="2256">
      <formula>"&lt;,2"</formula>
    </cfRule>
  </conditionalFormatting>
  <conditionalFormatting sqref="AZ74:AZ78">
    <cfRule type="expression" dxfId="1142" priority="2125">
      <formula>"&lt;,2"</formula>
    </cfRule>
  </conditionalFormatting>
  <conditionalFormatting sqref="AZ80:AZ84">
    <cfRule type="expression" dxfId="1141" priority="1994">
      <formula>"&lt;,2"</formula>
    </cfRule>
  </conditionalFormatting>
  <conditionalFormatting sqref="AZ86:AZ90">
    <cfRule type="expression" dxfId="1140" priority="1863">
      <formula>"&lt;,2"</formula>
    </cfRule>
  </conditionalFormatting>
  <conditionalFormatting sqref="AZ92:AZ96">
    <cfRule type="expression" dxfId="1139" priority="1732">
      <formula>"&lt;,2"</formula>
    </cfRule>
  </conditionalFormatting>
  <conditionalFormatting sqref="AZ98:AZ102">
    <cfRule type="expression" dxfId="1138" priority="1601">
      <formula>"&lt;,2"</formula>
    </cfRule>
  </conditionalFormatting>
  <conditionalFormatting sqref="AZ104:AZ108">
    <cfRule type="expression" dxfId="1137" priority="1470">
      <formula>"&lt;,2"</formula>
    </cfRule>
  </conditionalFormatting>
  <conditionalFormatting sqref="AZ110:AZ114">
    <cfRule type="expression" dxfId="1136" priority="1339">
      <formula>"&lt;,2"</formula>
    </cfRule>
  </conditionalFormatting>
  <conditionalFormatting sqref="AZ116:AZ120">
    <cfRule type="expression" dxfId="1135" priority="422">
      <formula>"&lt;,2"</formula>
    </cfRule>
  </conditionalFormatting>
  <conditionalFormatting sqref="AZ122:AZ126">
    <cfRule type="expression" dxfId="1134" priority="1208">
      <formula>"&lt;,2"</formula>
    </cfRule>
  </conditionalFormatting>
  <conditionalFormatting sqref="AZ128:AZ132">
    <cfRule type="expression" dxfId="1133" priority="553">
      <formula>"&lt;,2"</formula>
    </cfRule>
  </conditionalFormatting>
  <conditionalFormatting sqref="AZ134:AZ138">
    <cfRule type="expression" dxfId="1132" priority="1077">
      <formula>"&lt;,2"</formula>
    </cfRule>
  </conditionalFormatting>
  <conditionalFormatting sqref="AZ140:AZ144">
    <cfRule type="expression" dxfId="1131" priority="946">
      <formula>"&lt;,2"</formula>
    </cfRule>
  </conditionalFormatting>
  <conditionalFormatting sqref="AZ146:AZ150">
    <cfRule type="expression" dxfId="1130" priority="815">
      <formula>"&lt;,2"</formula>
    </cfRule>
  </conditionalFormatting>
  <conditionalFormatting sqref="AZ152:AZ156">
    <cfRule type="expression" dxfId="1129" priority="684">
      <formula>"&lt;,2"</formula>
    </cfRule>
  </conditionalFormatting>
  <conditionalFormatting sqref="AZ158:AZ162">
    <cfRule type="expression" dxfId="1128" priority="291">
      <formula>"&lt;,2"</formula>
    </cfRule>
  </conditionalFormatting>
  <conditionalFormatting sqref="BA20:BA24">
    <cfRule type="beginsWith" dxfId="1127" priority="3411" operator="beginsWith" text="MUY ALTA">
      <formula>LEFT(BA20,LEN("MUY ALTA"))="MUY ALTA"</formula>
    </cfRule>
    <cfRule type="beginsWith" dxfId="1126" priority="3412" operator="beginsWith" text="ALTA">
      <formula>LEFT(BA20,LEN("ALTA"))="ALTA"</formula>
    </cfRule>
    <cfRule type="beginsWith" dxfId="1125" priority="3413" operator="beginsWith" text="MEDIA">
      <formula>LEFT(BA20,LEN("MEDIA"))="MEDIA"</formula>
    </cfRule>
    <cfRule type="beginsWith" dxfId="1124" priority="3414" operator="beginsWith" text="BAJA">
      <formula>LEFT(BA20,LEN("BAJA"))="BAJA"</formula>
    </cfRule>
    <cfRule type="beginsWith" dxfId="1123" priority="3415" operator="beginsWith" text="MUY BAJA">
      <formula>LEFT(BA20,LEN("MUY BAJA"))="MUY BAJA"</formula>
    </cfRule>
  </conditionalFormatting>
  <conditionalFormatting sqref="BA26:BA30">
    <cfRule type="beginsWith" dxfId="1122" priority="2927" operator="beginsWith" text="MEDIA">
      <formula>LEFT(BA26,LEN("MEDIA"))="MEDIA"</formula>
    </cfRule>
    <cfRule type="beginsWith" dxfId="1121" priority="2925" operator="beginsWith" text="MUY ALTA">
      <formula>LEFT(BA26,LEN("MUY ALTA"))="MUY ALTA"</formula>
    </cfRule>
    <cfRule type="beginsWith" dxfId="1120" priority="2926" operator="beginsWith" text="ALTA">
      <formula>LEFT(BA26,LEN("ALTA"))="ALTA"</formula>
    </cfRule>
    <cfRule type="beginsWith" dxfId="1119" priority="2929" operator="beginsWith" text="MUY BAJA">
      <formula>LEFT(BA26,LEN("MUY BAJA"))="MUY BAJA"</formula>
    </cfRule>
    <cfRule type="beginsWith" dxfId="1118" priority="2928" operator="beginsWith" text="BAJA">
      <formula>LEFT(BA26,LEN("BAJA"))="BAJA"</formula>
    </cfRule>
  </conditionalFormatting>
  <conditionalFormatting sqref="BA32:BA36">
    <cfRule type="beginsWith" dxfId="1117" priority="2968" operator="beginsWith" text="ALTA">
      <formula>LEFT(BA32,LEN("ALTA"))="ALTA"</formula>
    </cfRule>
    <cfRule type="beginsWith" dxfId="1116" priority="2969" operator="beginsWith" text="MEDIA">
      <formula>LEFT(BA32,LEN("MEDIA"))="MEDIA"</formula>
    </cfRule>
    <cfRule type="beginsWith" dxfId="1115" priority="2970" operator="beginsWith" text="BAJA">
      <formula>LEFT(BA32,LEN("BAJA"))="BAJA"</formula>
    </cfRule>
    <cfRule type="beginsWith" dxfId="1114" priority="2971" operator="beginsWith" text="MUY BAJA">
      <formula>LEFT(BA32,LEN("MUY BAJA"))="MUY BAJA"</formula>
    </cfRule>
    <cfRule type="beginsWith" dxfId="1113" priority="2967" operator="beginsWith" text="MUY ALTA">
      <formula>LEFT(BA32,LEN("MUY ALTA"))="MUY ALTA"</formula>
    </cfRule>
  </conditionalFormatting>
  <conditionalFormatting sqref="BA38:BA42">
    <cfRule type="beginsWith" dxfId="1112" priority="2868" operator="beginsWith" text="MEDIA">
      <formula>LEFT(BA38,LEN("MEDIA"))="MEDIA"</formula>
    </cfRule>
    <cfRule type="beginsWith" dxfId="1111" priority="2870" operator="beginsWith" text="MUY BAJA">
      <formula>LEFT(BA38,LEN("MUY BAJA"))="MUY BAJA"</formula>
    </cfRule>
    <cfRule type="beginsWith" dxfId="1110" priority="2867" operator="beginsWith" text="ALTA">
      <formula>LEFT(BA38,LEN("ALTA"))="ALTA"</formula>
    </cfRule>
    <cfRule type="beginsWith" dxfId="1109" priority="2869" operator="beginsWith" text="BAJA">
      <formula>LEFT(BA38,LEN("BAJA"))="BAJA"</formula>
    </cfRule>
    <cfRule type="beginsWith" dxfId="1108" priority="2866" operator="beginsWith" text="MUY ALTA">
      <formula>LEFT(BA38,LEN("MUY ALTA"))="MUY ALTA"</formula>
    </cfRule>
  </conditionalFormatting>
  <conditionalFormatting sqref="BA44:BA48">
    <cfRule type="beginsWith" dxfId="1107" priority="3215" operator="beginsWith" text="ALTA">
      <formula>LEFT(BA44,LEN("ALTA"))="ALTA"</formula>
    </cfRule>
    <cfRule type="beginsWith" dxfId="1106" priority="3214" operator="beginsWith" text="MUY ALTA">
      <formula>LEFT(BA44,LEN("MUY ALTA"))="MUY ALTA"</formula>
    </cfRule>
    <cfRule type="beginsWith" dxfId="1105" priority="3218" operator="beginsWith" text="MUY BAJA">
      <formula>LEFT(BA44,LEN("MUY BAJA"))="MUY BAJA"</formula>
    </cfRule>
    <cfRule type="beginsWith" dxfId="1104" priority="3217" operator="beginsWith" text="BAJA">
      <formula>LEFT(BA44,LEN("BAJA"))="BAJA"</formula>
    </cfRule>
    <cfRule type="beginsWith" dxfId="1103" priority="3216" operator="beginsWith" text="MEDIA">
      <formula>LEFT(BA44,LEN("MEDIA"))="MEDIA"</formula>
    </cfRule>
  </conditionalFormatting>
  <conditionalFormatting sqref="BA50:BA54">
    <cfRule type="beginsWith" dxfId="1102" priority="2644" operator="beginsWith" text="MUY ALTA">
      <formula>LEFT(BA50,LEN("MUY ALTA"))="MUY ALTA"</formula>
    </cfRule>
    <cfRule type="beginsWith" dxfId="1101" priority="2645" operator="beginsWith" text="ALTA">
      <formula>LEFT(BA50,LEN("ALTA"))="ALTA"</formula>
    </cfRule>
    <cfRule type="beginsWith" dxfId="1100" priority="2646" operator="beginsWith" text="MEDIA">
      <formula>LEFT(BA50,LEN("MEDIA"))="MEDIA"</formula>
    </cfRule>
    <cfRule type="beginsWith" dxfId="1099" priority="2647" operator="beginsWith" text="BAJA">
      <formula>LEFT(BA50,LEN("BAJA"))="BAJA"</formula>
    </cfRule>
    <cfRule type="beginsWith" dxfId="1098" priority="2648" operator="beginsWith" text="MUY BAJA">
      <formula>LEFT(BA50,LEN("MUY BAJA"))="MUY BAJA"</formula>
    </cfRule>
  </conditionalFormatting>
  <conditionalFormatting sqref="BA56:BA60">
    <cfRule type="beginsWith" dxfId="1097" priority="2515" operator="beginsWith" text="MEDIA">
      <formula>LEFT(BA56,LEN("MEDIA"))="MEDIA"</formula>
    </cfRule>
    <cfRule type="beginsWith" dxfId="1096" priority="2513" operator="beginsWith" text="MUY ALTA">
      <formula>LEFT(BA56,LEN("MUY ALTA"))="MUY ALTA"</formula>
    </cfRule>
    <cfRule type="beginsWith" dxfId="1095" priority="2517" operator="beginsWith" text="MUY BAJA">
      <formula>LEFT(BA56,LEN("MUY BAJA"))="MUY BAJA"</formula>
    </cfRule>
    <cfRule type="beginsWith" dxfId="1094" priority="2516" operator="beginsWith" text="BAJA">
      <formula>LEFT(BA56,LEN("BAJA"))="BAJA"</formula>
    </cfRule>
    <cfRule type="beginsWith" dxfId="1093" priority="2514" operator="beginsWith" text="ALTA">
      <formula>LEFT(BA56,LEN("ALTA"))="ALTA"</formula>
    </cfRule>
  </conditionalFormatting>
  <conditionalFormatting sqref="BA62:BA66">
    <cfRule type="beginsWith" dxfId="1092" priority="2385" operator="beginsWith" text="BAJA">
      <formula>LEFT(BA62,LEN("BAJA"))="BAJA"</formula>
    </cfRule>
    <cfRule type="beginsWith" dxfId="1091" priority="2384" operator="beginsWith" text="MEDIA">
      <formula>LEFT(BA62,LEN("MEDIA"))="MEDIA"</formula>
    </cfRule>
    <cfRule type="beginsWith" dxfId="1090" priority="2386" operator="beginsWith" text="MUY BAJA">
      <formula>LEFT(BA62,LEN("MUY BAJA"))="MUY BAJA"</formula>
    </cfRule>
    <cfRule type="beginsWith" dxfId="1089" priority="2382" operator="beginsWith" text="MUY ALTA">
      <formula>LEFT(BA62,LEN("MUY ALTA"))="MUY ALTA"</formula>
    </cfRule>
    <cfRule type="beginsWith" dxfId="1088" priority="2383" operator="beginsWith" text="ALTA">
      <formula>LEFT(BA62,LEN("ALTA"))="ALTA"</formula>
    </cfRule>
  </conditionalFormatting>
  <conditionalFormatting sqref="BA68:BA72">
    <cfRule type="beginsWith" dxfId="1087" priority="2251" operator="beginsWith" text="MUY ALTA">
      <formula>LEFT(BA68,LEN("MUY ALTA"))="MUY ALTA"</formula>
    </cfRule>
    <cfRule type="beginsWith" dxfId="1086" priority="2255" operator="beginsWith" text="MUY BAJA">
      <formula>LEFT(BA68,LEN("MUY BAJA"))="MUY BAJA"</formula>
    </cfRule>
    <cfRule type="beginsWith" dxfId="1085" priority="2254" operator="beginsWith" text="BAJA">
      <formula>LEFT(BA68,LEN("BAJA"))="BAJA"</formula>
    </cfRule>
    <cfRule type="beginsWith" dxfId="1084" priority="2253" operator="beginsWith" text="MEDIA">
      <formula>LEFT(BA68,LEN("MEDIA"))="MEDIA"</formula>
    </cfRule>
    <cfRule type="beginsWith" dxfId="1083" priority="2252" operator="beginsWith" text="ALTA">
      <formula>LEFT(BA68,LEN("ALTA"))="ALTA"</formula>
    </cfRule>
  </conditionalFormatting>
  <conditionalFormatting sqref="BA74:BA78">
    <cfRule type="beginsWith" dxfId="1082" priority="2123" operator="beginsWith" text="BAJA">
      <formula>LEFT(BA74,LEN("BAJA"))="BAJA"</formula>
    </cfRule>
    <cfRule type="beginsWith" dxfId="1081" priority="2120" operator="beginsWith" text="MUY ALTA">
      <formula>LEFT(BA74,LEN("MUY ALTA"))="MUY ALTA"</formula>
    </cfRule>
    <cfRule type="beginsWith" dxfId="1080" priority="2121" operator="beginsWith" text="ALTA">
      <formula>LEFT(BA74,LEN("ALTA"))="ALTA"</formula>
    </cfRule>
    <cfRule type="beginsWith" dxfId="1079" priority="2124" operator="beginsWith" text="MUY BAJA">
      <formula>LEFT(BA74,LEN("MUY BAJA"))="MUY BAJA"</formula>
    </cfRule>
    <cfRule type="beginsWith" dxfId="1078" priority="2122" operator="beginsWith" text="MEDIA">
      <formula>LEFT(BA74,LEN("MEDIA"))="MEDIA"</formula>
    </cfRule>
  </conditionalFormatting>
  <conditionalFormatting sqref="BA80:BA84">
    <cfRule type="beginsWith" dxfId="1077" priority="1991" operator="beginsWith" text="MEDIA">
      <formula>LEFT(BA80,LEN("MEDIA"))="MEDIA"</formula>
    </cfRule>
    <cfRule type="beginsWith" dxfId="1076" priority="1990" operator="beginsWith" text="ALTA">
      <formula>LEFT(BA80,LEN("ALTA"))="ALTA"</formula>
    </cfRule>
    <cfRule type="beginsWith" dxfId="1075" priority="1989" operator="beginsWith" text="MUY ALTA">
      <formula>LEFT(BA80,LEN("MUY ALTA"))="MUY ALTA"</formula>
    </cfRule>
    <cfRule type="beginsWith" dxfId="1074" priority="1992" operator="beginsWith" text="BAJA">
      <formula>LEFT(BA80,LEN("BAJA"))="BAJA"</formula>
    </cfRule>
    <cfRule type="beginsWith" dxfId="1073" priority="1993" operator="beginsWith" text="MUY BAJA">
      <formula>LEFT(BA80,LEN("MUY BAJA"))="MUY BAJA"</formula>
    </cfRule>
  </conditionalFormatting>
  <conditionalFormatting sqref="BA86:BA90">
    <cfRule type="beginsWith" dxfId="1072" priority="1859" operator="beginsWith" text="ALTA">
      <formula>LEFT(BA86,LEN("ALTA"))="ALTA"</formula>
    </cfRule>
    <cfRule type="beginsWith" dxfId="1071" priority="1860" operator="beginsWith" text="MEDIA">
      <formula>LEFT(BA86,LEN("MEDIA"))="MEDIA"</formula>
    </cfRule>
    <cfRule type="beginsWith" dxfId="1070" priority="1858" operator="beginsWith" text="MUY ALTA">
      <formula>LEFT(BA86,LEN("MUY ALTA"))="MUY ALTA"</formula>
    </cfRule>
    <cfRule type="beginsWith" dxfId="1069" priority="1862" operator="beginsWith" text="MUY BAJA">
      <formula>LEFT(BA86,LEN("MUY BAJA"))="MUY BAJA"</formula>
    </cfRule>
    <cfRule type="beginsWith" dxfId="1068" priority="1861" operator="beginsWith" text="BAJA">
      <formula>LEFT(BA86,LEN("BAJA"))="BAJA"</formula>
    </cfRule>
  </conditionalFormatting>
  <conditionalFormatting sqref="BA92:BA96">
    <cfRule type="beginsWith" dxfId="1067" priority="1728" operator="beginsWith" text="ALTA">
      <formula>LEFT(BA92,LEN("ALTA"))="ALTA"</formula>
    </cfRule>
    <cfRule type="beginsWith" dxfId="1066" priority="1727" operator="beginsWith" text="MUY ALTA">
      <formula>LEFT(BA92,LEN("MUY ALTA"))="MUY ALTA"</formula>
    </cfRule>
    <cfRule type="beginsWith" dxfId="1065" priority="1729" operator="beginsWith" text="MEDIA">
      <formula>LEFT(BA92,LEN("MEDIA"))="MEDIA"</formula>
    </cfRule>
    <cfRule type="beginsWith" dxfId="1064" priority="1730" operator="beginsWith" text="BAJA">
      <formula>LEFT(BA92,LEN("BAJA"))="BAJA"</formula>
    </cfRule>
    <cfRule type="beginsWith" dxfId="1063" priority="1731" operator="beginsWith" text="MUY BAJA">
      <formula>LEFT(BA92,LEN("MUY BAJA"))="MUY BAJA"</formula>
    </cfRule>
  </conditionalFormatting>
  <conditionalFormatting sqref="BA98:BA102">
    <cfRule type="beginsWith" dxfId="1062" priority="1600" operator="beginsWith" text="MUY BAJA">
      <formula>LEFT(BA98,LEN("MUY BAJA"))="MUY BAJA"</formula>
    </cfRule>
    <cfRule type="beginsWith" dxfId="1061" priority="1598" operator="beginsWith" text="MEDIA">
      <formula>LEFT(BA98,LEN("MEDIA"))="MEDIA"</formula>
    </cfRule>
    <cfRule type="beginsWith" dxfId="1060" priority="1596" operator="beginsWith" text="MUY ALTA">
      <formula>LEFT(BA98,LEN("MUY ALTA"))="MUY ALTA"</formula>
    </cfRule>
    <cfRule type="beginsWith" dxfId="1059" priority="1597" operator="beginsWith" text="ALTA">
      <formula>LEFT(BA98,LEN("ALTA"))="ALTA"</formula>
    </cfRule>
    <cfRule type="beginsWith" dxfId="1058" priority="1599" operator="beginsWith" text="BAJA">
      <formula>LEFT(BA98,LEN("BAJA"))="BAJA"</formula>
    </cfRule>
  </conditionalFormatting>
  <conditionalFormatting sqref="BA104:BA108">
    <cfRule type="beginsWith" dxfId="1057" priority="1469" operator="beginsWith" text="MUY BAJA">
      <formula>LEFT(BA104,LEN("MUY BAJA"))="MUY BAJA"</formula>
    </cfRule>
    <cfRule type="beginsWith" dxfId="1056" priority="1465" operator="beginsWith" text="MUY ALTA">
      <formula>LEFT(BA104,LEN("MUY ALTA"))="MUY ALTA"</formula>
    </cfRule>
    <cfRule type="beginsWith" dxfId="1055" priority="1466" operator="beginsWith" text="ALTA">
      <formula>LEFT(BA104,LEN("ALTA"))="ALTA"</formula>
    </cfRule>
    <cfRule type="beginsWith" dxfId="1054" priority="1467" operator="beginsWith" text="MEDIA">
      <formula>LEFT(BA104,LEN("MEDIA"))="MEDIA"</formula>
    </cfRule>
    <cfRule type="beginsWith" dxfId="1053" priority="1468" operator="beginsWith" text="BAJA">
      <formula>LEFT(BA104,LEN("BAJA"))="BAJA"</formula>
    </cfRule>
  </conditionalFormatting>
  <conditionalFormatting sqref="BA110:BA114">
    <cfRule type="beginsWith" dxfId="1052" priority="1336" operator="beginsWith" text="MEDIA">
      <formula>LEFT(BA110,LEN("MEDIA"))="MEDIA"</formula>
    </cfRule>
    <cfRule type="beginsWith" dxfId="1051" priority="1335" operator="beginsWith" text="ALTA">
      <formula>LEFT(BA110,LEN("ALTA"))="ALTA"</formula>
    </cfRule>
    <cfRule type="beginsWith" dxfId="1050" priority="1337" operator="beginsWith" text="BAJA">
      <formula>LEFT(BA110,LEN("BAJA"))="BAJA"</formula>
    </cfRule>
    <cfRule type="beginsWith" dxfId="1049" priority="1334" operator="beginsWith" text="MUY ALTA">
      <formula>LEFT(BA110,LEN("MUY ALTA"))="MUY ALTA"</formula>
    </cfRule>
    <cfRule type="beginsWith" dxfId="1048" priority="1338" operator="beginsWith" text="MUY BAJA">
      <formula>LEFT(BA110,LEN("MUY BAJA"))="MUY BAJA"</formula>
    </cfRule>
  </conditionalFormatting>
  <conditionalFormatting sqref="BA116:BA120">
    <cfRule type="beginsWith" dxfId="1047" priority="421" operator="beginsWith" text="MUY BAJA">
      <formula>LEFT(BA116,LEN("MUY BAJA"))="MUY BAJA"</formula>
    </cfRule>
    <cfRule type="beginsWith" dxfId="1046" priority="418" operator="beginsWith" text="ALTA">
      <formula>LEFT(BA116,LEN("ALTA"))="ALTA"</formula>
    </cfRule>
    <cfRule type="beginsWith" dxfId="1045" priority="420" operator="beginsWith" text="BAJA">
      <formula>LEFT(BA116,LEN("BAJA"))="BAJA"</formula>
    </cfRule>
    <cfRule type="beginsWith" dxfId="1044" priority="419" operator="beginsWith" text="MEDIA">
      <formula>LEFT(BA116,LEN("MEDIA"))="MEDIA"</formula>
    </cfRule>
    <cfRule type="beginsWith" dxfId="1043" priority="417" operator="beginsWith" text="MUY ALTA">
      <formula>LEFT(BA116,LEN("MUY ALTA"))="MUY ALTA"</formula>
    </cfRule>
  </conditionalFormatting>
  <conditionalFormatting sqref="BA122:BA126">
    <cfRule type="beginsWith" dxfId="1042" priority="1204" operator="beginsWith" text="ALTA">
      <formula>LEFT(BA122,LEN("ALTA"))="ALTA"</formula>
    </cfRule>
    <cfRule type="beginsWith" dxfId="1041" priority="1203" operator="beginsWith" text="MUY ALTA">
      <formula>LEFT(BA122,LEN("MUY ALTA"))="MUY ALTA"</formula>
    </cfRule>
    <cfRule type="beginsWith" dxfId="1040" priority="1205" operator="beginsWith" text="MEDIA">
      <formula>LEFT(BA122,LEN("MEDIA"))="MEDIA"</formula>
    </cfRule>
    <cfRule type="beginsWith" dxfId="1039" priority="1206" operator="beginsWith" text="BAJA">
      <formula>LEFT(BA122,LEN("BAJA"))="BAJA"</formula>
    </cfRule>
    <cfRule type="beginsWith" dxfId="1038" priority="1207" operator="beginsWith" text="MUY BAJA">
      <formula>LEFT(BA122,LEN("MUY BAJA"))="MUY BAJA"</formula>
    </cfRule>
  </conditionalFormatting>
  <conditionalFormatting sqref="BA128:BA132">
    <cfRule type="beginsWith" dxfId="1037" priority="550" operator="beginsWith" text="MEDIA">
      <formula>LEFT(BA128,LEN("MEDIA"))="MEDIA"</formula>
    </cfRule>
    <cfRule type="beginsWith" dxfId="1036" priority="551" operator="beginsWith" text="BAJA">
      <formula>LEFT(BA128,LEN("BAJA"))="BAJA"</formula>
    </cfRule>
    <cfRule type="beginsWith" dxfId="1035" priority="552" operator="beginsWith" text="MUY BAJA">
      <formula>LEFT(BA128,LEN("MUY BAJA"))="MUY BAJA"</formula>
    </cfRule>
    <cfRule type="beginsWith" dxfId="1034" priority="548" operator="beginsWith" text="MUY ALTA">
      <formula>LEFT(BA128,LEN("MUY ALTA"))="MUY ALTA"</formula>
    </cfRule>
    <cfRule type="beginsWith" dxfId="1033" priority="549" operator="beginsWith" text="ALTA">
      <formula>LEFT(BA128,LEN("ALTA"))="ALTA"</formula>
    </cfRule>
  </conditionalFormatting>
  <conditionalFormatting sqref="BA134:BA138">
    <cfRule type="beginsWith" dxfId="1032" priority="1072" operator="beginsWith" text="MUY ALTA">
      <formula>LEFT(BA134,LEN("MUY ALTA"))="MUY ALTA"</formula>
    </cfRule>
    <cfRule type="beginsWith" dxfId="1031" priority="1076" operator="beginsWith" text="MUY BAJA">
      <formula>LEFT(BA134,LEN("MUY BAJA"))="MUY BAJA"</formula>
    </cfRule>
    <cfRule type="beginsWith" dxfId="1030" priority="1075" operator="beginsWith" text="BAJA">
      <formula>LEFT(BA134,LEN("BAJA"))="BAJA"</formula>
    </cfRule>
    <cfRule type="beginsWith" dxfId="1029" priority="1074" operator="beginsWith" text="MEDIA">
      <formula>LEFT(BA134,LEN("MEDIA"))="MEDIA"</formula>
    </cfRule>
    <cfRule type="beginsWith" dxfId="1028" priority="1073" operator="beginsWith" text="ALTA">
      <formula>LEFT(BA134,LEN("ALTA"))="ALTA"</formula>
    </cfRule>
  </conditionalFormatting>
  <conditionalFormatting sqref="BA140:BA144">
    <cfRule type="beginsWith" dxfId="1027" priority="945" operator="beginsWith" text="MUY BAJA">
      <formula>LEFT(BA140,LEN("MUY BAJA"))="MUY BAJA"</formula>
    </cfRule>
    <cfRule type="beginsWith" dxfId="1026" priority="941" operator="beginsWith" text="MUY ALTA">
      <formula>LEFT(BA140,LEN("MUY ALTA"))="MUY ALTA"</formula>
    </cfRule>
    <cfRule type="beginsWith" dxfId="1025" priority="944" operator="beginsWith" text="BAJA">
      <formula>LEFT(BA140,LEN("BAJA"))="BAJA"</formula>
    </cfRule>
    <cfRule type="beginsWith" dxfId="1024" priority="943" operator="beginsWith" text="MEDIA">
      <formula>LEFT(BA140,LEN("MEDIA"))="MEDIA"</formula>
    </cfRule>
    <cfRule type="beginsWith" dxfId="1023" priority="942" operator="beginsWith" text="ALTA">
      <formula>LEFT(BA140,LEN("ALTA"))="ALTA"</formula>
    </cfRule>
  </conditionalFormatting>
  <conditionalFormatting sqref="BA146:BA150">
    <cfRule type="beginsWith" dxfId="1022" priority="810" operator="beginsWith" text="MUY ALTA">
      <formula>LEFT(BA146,LEN("MUY ALTA"))="MUY ALTA"</formula>
    </cfRule>
    <cfRule type="beginsWith" dxfId="1021" priority="813" operator="beginsWith" text="BAJA">
      <formula>LEFT(BA146,LEN("BAJA"))="BAJA"</formula>
    </cfRule>
    <cfRule type="beginsWith" dxfId="1020" priority="812" operator="beginsWith" text="MEDIA">
      <formula>LEFT(BA146,LEN("MEDIA"))="MEDIA"</formula>
    </cfRule>
    <cfRule type="beginsWith" dxfId="1019" priority="814" operator="beginsWith" text="MUY BAJA">
      <formula>LEFT(BA146,LEN("MUY BAJA"))="MUY BAJA"</formula>
    </cfRule>
    <cfRule type="beginsWith" dxfId="1018" priority="811" operator="beginsWith" text="ALTA">
      <formula>LEFT(BA146,LEN("ALTA"))="ALTA"</formula>
    </cfRule>
  </conditionalFormatting>
  <conditionalFormatting sqref="BA152:BA156">
    <cfRule type="beginsWith" dxfId="1017" priority="683" operator="beginsWith" text="MUY BAJA">
      <formula>LEFT(BA152,LEN("MUY BAJA"))="MUY BAJA"</formula>
    </cfRule>
    <cfRule type="beginsWith" dxfId="1016" priority="679" operator="beginsWith" text="MUY ALTA">
      <formula>LEFT(BA152,LEN("MUY ALTA"))="MUY ALTA"</formula>
    </cfRule>
    <cfRule type="beginsWith" dxfId="1015" priority="681" operator="beginsWith" text="MEDIA">
      <formula>LEFT(BA152,LEN("MEDIA"))="MEDIA"</formula>
    </cfRule>
    <cfRule type="beginsWith" dxfId="1014" priority="682" operator="beginsWith" text="BAJA">
      <formula>LEFT(BA152,LEN("BAJA"))="BAJA"</formula>
    </cfRule>
    <cfRule type="beginsWith" dxfId="1013" priority="680" operator="beginsWith" text="ALTA">
      <formula>LEFT(BA152,LEN("ALTA"))="ALTA"</formula>
    </cfRule>
  </conditionalFormatting>
  <conditionalFormatting sqref="BA158:BA162">
    <cfRule type="beginsWith" dxfId="1012" priority="287" operator="beginsWith" text="ALTA">
      <formula>LEFT(BA158,LEN("ALTA"))="ALTA"</formula>
    </cfRule>
    <cfRule type="beginsWith" dxfId="1011" priority="288" operator="beginsWith" text="MEDIA">
      <formula>LEFT(BA158,LEN("MEDIA"))="MEDIA"</formula>
    </cfRule>
    <cfRule type="beginsWith" dxfId="1010" priority="289" operator="beginsWith" text="BAJA">
      <formula>LEFT(BA158,LEN("BAJA"))="BAJA"</formula>
    </cfRule>
    <cfRule type="beginsWith" dxfId="1009" priority="290" operator="beginsWith" text="MUY BAJA">
      <formula>LEFT(BA158,LEN("MUY BAJA"))="MUY BAJA"</formula>
    </cfRule>
    <cfRule type="beginsWith" dxfId="1008" priority="286" operator="beginsWith" text="MUY ALTA">
      <formula>LEFT(BA158,LEN("MUY ALTA"))="MUY ALTA"</formula>
    </cfRule>
  </conditionalFormatting>
  <conditionalFormatting sqref="BB20:BB24">
    <cfRule type="expression" dxfId="1007" priority="3417">
      <formula>"&lt;,2"</formula>
    </cfRule>
  </conditionalFormatting>
  <conditionalFormatting sqref="BB26:BB30">
    <cfRule type="expression" dxfId="1006" priority="2931">
      <formula>"&lt;,2"</formula>
    </cfRule>
  </conditionalFormatting>
  <conditionalFormatting sqref="BB32:BB36">
    <cfRule type="expression" dxfId="1005" priority="2973">
      <formula>"&lt;,2"</formula>
    </cfRule>
  </conditionalFormatting>
  <conditionalFormatting sqref="BB38:BB42">
    <cfRule type="expression" dxfId="1004" priority="2872">
      <formula>"&lt;,2"</formula>
    </cfRule>
  </conditionalFormatting>
  <conditionalFormatting sqref="BB44:BB48">
    <cfRule type="expression" dxfId="1003" priority="3220">
      <formula>"&lt;,2"</formula>
    </cfRule>
  </conditionalFormatting>
  <conditionalFormatting sqref="BB50:BB54">
    <cfRule type="expression" dxfId="1002" priority="2650">
      <formula>"&lt;,2"</formula>
    </cfRule>
  </conditionalFormatting>
  <conditionalFormatting sqref="BB56:BB60">
    <cfRule type="expression" dxfId="1001" priority="2519">
      <formula>"&lt;,2"</formula>
    </cfRule>
  </conditionalFormatting>
  <conditionalFormatting sqref="BB62:BB66">
    <cfRule type="expression" dxfId="1000" priority="2388">
      <formula>"&lt;,2"</formula>
    </cfRule>
  </conditionalFormatting>
  <conditionalFormatting sqref="BB68:BB72">
    <cfRule type="expression" dxfId="999" priority="2257">
      <formula>"&lt;,2"</formula>
    </cfRule>
  </conditionalFormatting>
  <conditionalFormatting sqref="BB74:BB78">
    <cfRule type="expression" dxfId="998" priority="2126">
      <formula>"&lt;,2"</formula>
    </cfRule>
  </conditionalFormatting>
  <conditionalFormatting sqref="BB80:BB84">
    <cfRule type="expression" dxfId="997" priority="1995">
      <formula>"&lt;,2"</formula>
    </cfRule>
  </conditionalFormatting>
  <conditionalFormatting sqref="BB86:BB90">
    <cfRule type="expression" dxfId="996" priority="1864">
      <formula>"&lt;,2"</formula>
    </cfRule>
  </conditionalFormatting>
  <conditionalFormatting sqref="BB92:BB96">
    <cfRule type="expression" dxfId="995" priority="1733">
      <formula>"&lt;,2"</formula>
    </cfRule>
  </conditionalFormatting>
  <conditionalFormatting sqref="BB98:BB102">
    <cfRule type="expression" dxfId="994" priority="1602">
      <formula>"&lt;,2"</formula>
    </cfRule>
  </conditionalFormatting>
  <conditionalFormatting sqref="BB104:BB108">
    <cfRule type="expression" dxfId="993" priority="1471">
      <formula>"&lt;,2"</formula>
    </cfRule>
  </conditionalFormatting>
  <conditionalFormatting sqref="BB110:BB114">
    <cfRule type="expression" dxfId="992" priority="1340">
      <formula>"&lt;,2"</formula>
    </cfRule>
  </conditionalFormatting>
  <conditionalFormatting sqref="BB116:BB120">
    <cfRule type="expression" dxfId="991" priority="423">
      <formula>"&lt;,2"</formula>
    </cfRule>
  </conditionalFormatting>
  <conditionalFormatting sqref="BB122:BB126">
    <cfRule type="expression" dxfId="990" priority="1209">
      <formula>"&lt;,2"</formula>
    </cfRule>
  </conditionalFormatting>
  <conditionalFormatting sqref="BB128:BB132">
    <cfRule type="expression" dxfId="989" priority="554">
      <formula>"&lt;,2"</formula>
    </cfRule>
  </conditionalFormatting>
  <conditionalFormatting sqref="BB134:BB138">
    <cfRule type="expression" dxfId="988" priority="1078">
      <formula>"&lt;,2"</formula>
    </cfRule>
  </conditionalFormatting>
  <conditionalFormatting sqref="BB140:BB144">
    <cfRule type="expression" dxfId="987" priority="947">
      <formula>"&lt;,2"</formula>
    </cfRule>
  </conditionalFormatting>
  <conditionalFormatting sqref="BB146:BB150">
    <cfRule type="expression" dxfId="986" priority="816">
      <formula>"&lt;,2"</formula>
    </cfRule>
  </conditionalFormatting>
  <conditionalFormatting sqref="BB152:BB156">
    <cfRule type="expression" dxfId="985" priority="685">
      <formula>"&lt;,2"</formula>
    </cfRule>
  </conditionalFormatting>
  <conditionalFormatting sqref="BB158:BB162">
    <cfRule type="expression" dxfId="984" priority="292">
      <formula>"&lt;,2"</formula>
    </cfRule>
  </conditionalFormatting>
  <conditionalFormatting sqref="BC20:BC24">
    <cfRule type="beginsWith" dxfId="983" priority="3410" operator="beginsWith" text="MUY BAJA">
      <formula>LEFT(BC20,LEN("MUY BAJA"))="MUY BAJA"</formula>
    </cfRule>
    <cfRule type="beginsWith" dxfId="982" priority="3408" operator="beginsWith" text="MEDIA">
      <formula>LEFT(BC20,LEN("MEDIA"))="MEDIA"</formula>
    </cfRule>
    <cfRule type="beginsWith" dxfId="981" priority="3407" operator="beginsWith" text="ALTA">
      <formula>LEFT(BC20,LEN("ALTA"))="ALTA"</formula>
    </cfRule>
    <cfRule type="beginsWith" dxfId="980" priority="3406" operator="beginsWith" text="MUY ALTA">
      <formula>LEFT(BC20,LEN("MUY ALTA"))="MUY ALTA"</formula>
    </cfRule>
    <cfRule type="beginsWith" dxfId="979" priority="3409" operator="beginsWith" text="BAJA">
      <formula>LEFT(BC20,LEN("BAJA"))="BAJA"</formula>
    </cfRule>
  </conditionalFormatting>
  <conditionalFormatting sqref="BC26:BC30">
    <cfRule type="beginsWith" dxfId="978" priority="2923" operator="beginsWith" text="BAJA">
      <formula>LEFT(BC26,LEN("BAJA"))="BAJA"</formula>
    </cfRule>
    <cfRule type="beginsWith" dxfId="977" priority="2922" operator="beginsWith" text="MEDIA">
      <formula>LEFT(BC26,LEN("MEDIA"))="MEDIA"</formula>
    </cfRule>
    <cfRule type="beginsWith" dxfId="976" priority="2920" operator="beginsWith" text="MUY ALTA">
      <formula>LEFT(BC26,LEN("MUY ALTA"))="MUY ALTA"</formula>
    </cfRule>
    <cfRule type="beginsWith" dxfId="975" priority="2921" operator="beginsWith" text="ALTA">
      <formula>LEFT(BC26,LEN("ALTA"))="ALTA"</formula>
    </cfRule>
    <cfRule type="beginsWith" dxfId="974" priority="2924" operator="beginsWith" text="MUY BAJA">
      <formula>LEFT(BC26,LEN("MUY BAJA"))="MUY BAJA"</formula>
    </cfRule>
  </conditionalFormatting>
  <conditionalFormatting sqref="BC32:BC36">
    <cfRule type="beginsWith" dxfId="973" priority="2966" operator="beginsWith" text="MUY BAJA">
      <formula>LEFT(BC32,LEN("MUY BAJA"))="MUY BAJA"</formula>
    </cfRule>
    <cfRule type="beginsWith" dxfId="972" priority="2965" operator="beginsWith" text="BAJA">
      <formula>LEFT(BC32,LEN("BAJA"))="BAJA"</formula>
    </cfRule>
    <cfRule type="beginsWith" dxfId="971" priority="2964" operator="beginsWith" text="MEDIA">
      <formula>LEFT(BC32,LEN("MEDIA"))="MEDIA"</formula>
    </cfRule>
    <cfRule type="beginsWith" dxfId="970" priority="2963" operator="beginsWith" text="ALTA">
      <formula>LEFT(BC32,LEN("ALTA"))="ALTA"</formula>
    </cfRule>
    <cfRule type="beginsWith" dxfId="969" priority="2962" operator="beginsWith" text="MUY ALTA">
      <formula>LEFT(BC32,LEN("MUY ALTA"))="MUY ALTA"</formula>
    </cfRule>
  </conditionalFormatting>
  <conditionalFormatting sqref="BC38:BC42">
    <cfRule type="beginsWith" dxfId="968" priority="2865" operator="beginsWith" text="MUY BAJA">
      <formula>LEFT(BC38,LEN("MUY BAJA"))="MUY BAJA"</formula>
    </cfRule>
    <cfRule type="beginsWith" dxfId="967" priority="2863" operator="beginsWith" text="MEDIA">
      <formula>LEFT(BC38,LEN("MEDIA"))="MEDIA"</formula>
    </cfRule>
    <cfRule type="beginsWith" dxfId="966" priority="2862" operator="beginsWith" text="ALTA">
      <formula>LEFT(BC38,LEN("ALTA"))="ALTA"</formula>
    </cfRule>
    <cfRule type="beginsWith" dxfId="965" priority="2861" operator="beginsWith" text="MUY ALTA">
      <formula>LEFT(BC38,LEN("MUY ALTA"))="MUY ALTA"</formula>
    </cfRule>
    <cfRule type="beginsWith" dxfId="964" priority="2864" operator="beginsWith" text="BAJA">
      <formula>LEFT(BC38,LEN("BAJA"))="BAJA"</formula>
    </cfRule>
  </conditionalFormatting>
  <conditionalFormatting sqref="BC44:BC48">
    <cfRule type="beginsWith" dxfId="963" priority="3213" operator="beginsWith" text="MUY BAJA">
      <formula>LEFT(BC44,LEN("MUY BAJA"))="MUY BAJA"</formula>
    </cfRule>
    <cfRule type="beginsWith" dxfId="962" priority="3209" operator="beginsWith" text="MUY ALTA">
      <formula>LEFT(BC44,LEN("MUY ALTA"))="MUY ALTA"</formula>
    </cfRule>
    <cfRule type="beginsWith" dxfId="961" priority="3210" operator="beginsWith" text="ALTA">
      <formula>LEFT(BC44,LEN("ALTA"))="ALTA"</formula>
    </cfRule>
    <cfRule type="beginsWith" dxfId="960" priority="3211" operator="beginsWith" text="MEDIA">
      <formula>LEFT(BC44,LEN("MEDIA"))="MEDIA"</formula>
    </cfRule>
    <cfRule type="beginsWith" dxfId="959" priority="3212" operator="beginsWith" text="BAJA">
      <formula>LEFT(BC44,LEN("BAJA"))="BAJA"</formula>
    </cfRule>
  </conditionalFormatting>
  <conditionalFormatting sqref="BC50:BC54">
    <cfRule type="beginsWith" dxfId="958" priority="2643" operator="beginsWith" text="MUY BAJA">
      <formula>LEFT(BC50,LEN("MUY BAJA"))="MUY BAJA"</formula>
    </cfRule>
    <cfRule type="beginsWith" dxfId="957" priority="2642" operator="beginsWith" text="BAJA">
      <formula>LEFT(BC50,LEN("BAJA"))="BAJA"</formula>
    </cfRule>
    <cfRule type="beginsWith" dxfId="956" priority="2639" operator="beginsWith" text="MUY ALTA">
      <formula>LEFT(BC50,LEN("MUY ALTA"))="MUY ALTA"</formula>
    </cfRule>
    <cfRule type="beginsWith" dxfId="955" priority="2640" operator="beginsWith" text="ALTA">
      <formula>LEFT(BC50,LEN("ALTA"))="ALTA"</formula>
    </cfRule>
    <cfRule type="beginsWith" dxfId="954" priority="2641" operator="beginsWith" text="MEDIA">
      <formula>LEFT(BC50,LEN("MEDIA"))="MEDIA"</formula>
    </cfRule>
  </conditionalFormatting>
  <conditionalFormatting sqref="BC56:BC60">
    <cfRule type="beginsWith" dxfId="953" priority="2512" operator="beginsWith" text="MUY BAJA">
      <formula>LEFT(BC56,LEN("MUY BAJA"))="MUY BAJA"</formula>
    </cfRule>
    <cfRule type="beginsWith" dxfId="952" priority="2510" operator="beginsWith" text="MEDIA">
      <formula>LEFT(BC56,LEN("MEDIA"))="MEDIA"</formula>
    </cfRule>
    <cfRule type="beginsWith" dxfId="951" priority="2509" operator="beginsWith" text="ALTA">
      <formula>LEFT(BC56,LEN("ALTA"))="ALTA"</formula>
    </cfRule>
    <cfRule type="beginsWith" dxfId="950" priority="2511" operator="beginsWith" text="BAJA">
      <formula>LEFT(BC56,LEN("BAJA"))="BAJA"</formula>
    </cfRule>
    <cfRule type="beginsWith" dxfId="949" priority="2508" operator="beginsWith" text="MUY ALTA">
      <formula>LEFT(BC56,LEN("MUY ALTA"))="MUY ALTA"</formula>
    </cfRule>
  </conditionalFormatting>
  <conditionalFormatting sqref="BC62:BC66">
    <cfRule type="beginsWith" dxfId="948" priority="2381" operator="beginsWith" text="MUY BAJA">
      <formula>LEFT(BC62,LEN("MUY BAJA"))="MUY BAJA"</formula>
    </cfRule>
    <cfRule type="beginsWith" dxfId="947" priority="2377" operator="beginsWith" text="MUY ALTA">
      <formula>LEFT(BC62,LEN("MUY ALTA"))="MUY ALTA"</formula>
    </cfRule>
    <cfRule type="beginsWith" dxfId="946" priority="2380" operator="beginsWith" text="BAJA">
      <formula>LEFT(BC62,LEN("BAJA"))="BAJA"</formula>
    </cfRule>
    <cfRule type="beginsWith" dxfId="945" priority="2378" operator="beginsWith" text="ALTA">
      <formula>LEFT(BC62,LEN("ALTA"))="ALTA"</formula>
    </cfRule>
    <cfRule type="beginsWith" dxfId="944" priority="2379" operator="beginsWith" text="MEDIA">
      <formula>LEFT(BC62,LEN("MEDIA"))="MEDIA"</formula>
    </cfRule>
  </conditionalFormatting>
  <conditionalFormatting sqref="BC68:BC72">
    <cfRule type="beginsWith" dxfId="943" priority="2246" operator="beginsWith" text="MUY ALTA">
      <formula>LEFT(BC68,LEN("MUY ALTA"))="MUY ALTA"</formula>
    </cfRule>
    <cfRule type="beginsWith" dxfId="942" priority="2247" operator="beginsWith" text="ALTA">
      <formula>LEFT(BC68,LEN("ALTA"))="ALTA"</formula>
    </cfRule>
    <cfRule type="beginsWith" dxfId="941" priority="2248" operator="beginsWith" text="MEDIA">
      <formula>LEFT(BC68,LEN("MEDIA"))="MEDIA"</formula>
    </cfRule>
    <cfRule type="beginsWith" dxfId="940" priority="2250" operator="beginsWith" text="MUY BAJA">
      <formula>LEFT(BC68,LEN("MUY BAJA"))="MUY BAJA"</formula>
    </cfRule>
    <cfRule type="beginsWith" dxfId="939" priority="2249" operator="beginsWith" text="BAJA">
      <formula>LEFT(BC68,LEN("BAJA"))="BAJA"</formula>
    </cfRule>
  </conditionalFormatting>
  <conditionalFormatting sqref="BC74:BC78">
    <cfRule type="beginsWith" dxfId="938" priority="2119" operator="beginsWith" text="MUY BAJA">
      <formula>LEFT(BC74,LEN("MUY BAJA"))="MUY BAJA"</formula>
    </cfRule>
    <cfRule type="beginsWith" dxfId="937" priority="2117" operator="beginsWith" text="MEDIA">
      <formula>LEFT(BC74,LEN("MEDIA"))="MEDIA"</formula>
    </cfRule>
    <cfRule type="beginsWith" dxfId="936" priority="2118" operator="beginsWith" text="BAJA">
      <formula>LEFT(BC74,LEN("BAJA"))="BAJA"</formula>
    </cfRule>
    <cfRule type="beginsWith" dxfId="935" priority="2116" operator="beginsWith" text="ALTA">
      <formula>LEFT(BC74,LEN("ALTA"))="ALTA"</formula>
    </cfRule>
    <cfRule type="beginsWith" dxfId="934" priority="2115" operator="beginsWith" text="MUY ALTA">
      <formula>LEFT(BC74,LEN("MUY ALTA"))="MUY ALTA"</formula>
    </cfRule>
  </conditionalFormatting>
  <conditionalFormatting sqref="BC80:BC84">
    <cfRule type="beginsWith" dxfId="933" priority="1984" operator="beginsWith" text="MUY ALTA">
      <formula>LEFT(BC80,LEN("MUY ALTA"))="MUY ALTA"</formula>
    </cfRule>
    <cfRule type="beginsWith" dxfId="932" priority="1985" operator="beginsWith" text="ALTA">
      <formula>LEFT(BC80,LEN("ALTA"))="ALTA"</formula>
    </cfRule>
    <cfRule type="beginsWith" dxfId="931" priority="1986" operator="beginsWith" text="MEDIA">
      <formula>LEFT(BC80,LEN("MEDIA"))="MEDIA"</formula>
    </cfRule>
    <cfRule type="beginsWith" dxfId="930" priority="1987" operator="beginsWith" text="BAJA">
      <formula>LEFT(BC80,LEN("BAJA"))="BAJA"</formula>
    </cfRule>
    <cfRule type="beginsWith" dxfId="929" priority="1988" operator="beginsWith" text="MUY BAJA">
      <formula>LEFT(BC80,LEN("MUY BAJA"))="MUY BAJA"</formula>
    </cfRule>
  </conditionalFormatting>
  <conditionalFormatting sqref="BC86:BC90">
    <cfRule type="beginsWith" dxfId="928" priority="1857" operator="beginsWith" text="MUY BAJA">
      <formula>LEFT(BC86,LEN("MUY BAJA"))="MUY BAJA"</formula>
    </cfRule>
    <cfRule type="beginsWith" dxfId="927" priority="1854" operator="beginsWith" text="ALTA">
      <formula>LEFT(BC86,LEN("ALTA"))="ALTA"</formula>
    </cfRule>
    <cfRule type="beginsWith" dxfId="926" priority="1853" operator="beginsWith" text="MUY ALTA">
      <formula>LEFT(BC86,LEN("MUY ALTA"))="MUY ALTA"</formula>
    </cfRule>
    <cfRule type="beginsWith" dxfId="925" priority="1856" operator="beginsWith" text="BAJA">
      <formula>LEFT(BC86,LEN("BAJA"))="BAJA"</formula>
    </cfRule>
    <cfRule type="beginsWith" dxfId="924" priority="1855" operator="beginsWith" text="MEDIA">
      <formula>LEFT(BC86,LEN("MEDIA"))="MEDIA"</formula>
    </cfRule>
  </conditionalFormatting>
  <conditionalFormatting sqref="BC92:BC96">
    <cfRule type="beginsWith" dxfId="923" priority="1722" operator="beginsWith" text="MUY ALTA">
      <formula>LEFT(BC92,LEN("MUY ALTA"))="MUY ALTA"</formula>
    </cfRule>
    <cfRule type="beginsWith" dxfId="922" priority="1723" operator="beginsWith" text="ALTA">
      <formula>LEFT(BC92,LEN("ALTA"))="ALTA"</formula>
    </cfRule>
    <cfRule type="beginsWith" dxfId="921" priority="1726" operator="beginsWith" text="MUY BAJA">
      <formula>LEFT(BC92,LEN("MUY BAJA"))="MUY BAJA"</formula>
    </cfRule>
    <cfRule type="beginsWith" dxfId="920" priority="1724" operator="beginsWith" text="MEDIA">
      <formula>LEFT(BC92,LEN("MEDIA"))="MEDIA"</formula>
    </cfRule>
    <cfRule type="beginsWith" dxfId="919" priority="1725" operator="beginsWith" text="BAJA">
      <formula>LEFT(BC92,LEN("BAJA"))="BAJA"</formula>
    </cfRule>
  </conditionalFormatting>
  <conditionalFormatting sqref="BC98:BC102">
    <cfRule type="beginsWith" dxfId="918" priority="1591" operator="beginsWith" text="MUY ALTA">
      <formula>LEFT(BC98,LEN("MUY ALTA"))="MUY ALTA"</formula>
    </cfRule>
    <cfRule type="beginsWith" dxfId="917" priority="1594" operator="beginsWith" text="BAJA">
      <formula>LEFT(BC98,LEN("BAJA"))="BAJA"</formula>
    </cfRule>
    <cfRule type="beginsWith" dxfId="916" priority="1593" operator="beginsWith" text="MEDIA">
      <formula>LEFT(BC98,LEN("MEDIA"))="MEDIA"</formula>
    </cfRule>
    <cfRule type="beginsWith" dxfId="915" priority="1592" operator="beginsWith" text="ALTA">
      <formula>LEFT(BC98,LEN("ALTA"))="ALTA"</formula>
    </cfRule>
    <cfRule type="beginsWith" dxfId="914" priority="1595" operator="beginsWith" text="MUY BAJA">
      <formula>LEFT(BC98,LEN("MUY BAJA"))="MUY BAJA"</formula>
    </cfRule>
  </conditionalFormatting>
  <conditionalFormatting sqref="BC104:BC108">
    <cfRule type="beginsWith" dxfId="913" priority="1460" operator="beginsWith" text="MUY ALTA">
      <formula>LEFT(BC104,LEN("MUY ALTA"))="MUY ALTA"</formula>
    </cfRule>
    <cfRule type="beginsWith" dxfId="912" priority="1461" operator="beginsWith" text="ALTA">
      <formula>LEFT(BC104,LEN("ALTA"))="ALTA"</formula>
    </cfRule>
    <cfRule type="beginsWith" dxfId="911" priority="1462" operator="beginsWith" text="MEDIA">
      <formula>LEFT(BC104,LEN("MEDIA"))="MEDIA"</formula>
    </cfRule>
    <cfRule type="beginsWith" dxfId="910" priority="1464" operator="beginsWith" text="MUY BAJA">
      <formula>LEFT(BC104,LEN("MUY BAJA"))="MUY BAJA"</formula>
    </cfRule>
    <cfRule type="beginsWith" dxfId="909" priority="1463" operator="beginsWith" text="BAJA">
      <formula>LEFT(BC104,LEN("BAJA"))="BAJA"</formula>
    </cfRule>
  </conditionalFormatting>
  <conditionalFormatting sqref="BC110:BC114">
    <cfRule type="beginsWith" dxfId="908" priority="1331" operator="beginsWith" text="MEDIA">
      <formula>LEFT(BC110,LEN("MEDIA"))="MEDIA"</formula>
    </cfRule>
    <cfRule type="beginsWith" dxfId="907" priority="1333" operator="beginsWith" text="MUY BAJA">
      <formula>LEFT(BC110,LEN("MUY BAJA"))="MUY BAJA"</formula>
    </cfRule>
    <cfRule type="beginsWith" dxfId="906" priority="1332" operator="beginsWith" text="BAJA">
      <formula>LEFT(BC110,LEN("BAJA"))="BAJA"</formula>
    </cfRule>
    <cfRule type="beginsWith" dxfId="905" priority="1329" operator="beginsWith" text="MUY ALTA">
      <formula>LEFT(BC110,LEN("MUY ALTA"))="MUY ALTA"</formula>
    </cfRule>
    <cfRule type="beginsWith" dxfId="904" priority="1330" operator="beginsWith" text="ALTA">
      <formula>LEFT(BC110,LEN("ALTA"))="ALTA"</formula>
    </cfRule>
  </conditionalFormatting>
  <conditionalFormatting sqref="BC116:BC120">
    <cfRule type="beginsWith" dxfId="903" priority="412" operator="beginsWith" text="MUY ALTA">
      <formula>LEFT(BC116,LEN("MUY ALTA"))="MUY ALTA"</formula>
    </cfRule>
    <cfRule type="beginsWith" dxfId="902" priority="416" operator="beginsWith" text="MUY BAJA">
      <formula>LEFT(BC116,LEN("MUY BAJA"))="MUY BAJA"</formula>
    </cfRule>
    <cfRule type="beginsWith" dxfId="901" priority="414" operator="beginsWith" text="MEDIA">
      <formula>LEFT(BC116,LEN("MEDIA"))="MEDIA"</formula>
    </cfRule>
    <cfRule type="beginsWith" dxfId="900" priority="413" operator="beginsWith" text="ALTA">
      <formula>LEFT(BC116,LEN("ALTA"))="ALTA"</formula>
    </cfRule>
    <cfRule type="beginsWith" dxfId="899" priority="415" operator="beginsWith" text="BAJA">
      <formula>LEFT(BC116,LEN("BAJA"))="BAJA"</formula>
    </cfRule>
  </conditionalFormatting>
  <conditionalFormatting sqref="BC122:BC126">
    <cfRule type="beginsWith" dxfId="898" priority="1198" operator="beginsWith" text="MUY ALTA">
      <formula>LEFT(BC122,LEN("MUY ALTA"))="MUY ALTA"</formula>
    </cfRule>
    <cfRule type="beginsWith" dxfId="897" priority="1199" operator="beginsWith" text="ALTA">
      <formula>LEFT(BC122,LEN("ALTA"))="ALTA"</formula>
    </cfRule>
    <cfRule type="beginsWith" dxfId="896" priority="1200" operator="beginsWith" text="MEDIA">
      <formula>LEFT(BC122,LEN("MEDIA"))="MEDIA"</formula>
    </cfRule>
    <cfRule type="beginsWith" dxfId="895" priority="1201" operator="beginsWith" text="BAJA">
      <formula>LEFT(BC122,LEN("BAJA"))="BAJA"</formula>
    </cfRule>
    <cfRule type="beginsWith" dxfId="894" priority="1202" operator="beginsWith" text="MUY BAJA">
      <formula>LEFT(BC122,LEN("MUY BAJA"))="MUY BAJA"</formula>
    </cfRule>
  </conditionalFormatting>
  <conditionalFormatting sqref="BC128:BC132">
    <cfRule type="beginsWith" dxfId="893" priority="544" operator="beginsWith" text="ALTA">
      <formula>LEFT(BC128,LEN("ALTA"))="ALTA"</formula>
    </cfRule>
    <cfRule type="beginsWith" dxfId="892" priority="543" operator="beginsWith" text="MUY ALTA">
      <formula>LEFT(BC128,LEN("MUY ALTA"))="MUY ALTA"</formula>
    </cfRule>
    <cfRule type="beginsWith" dxfId="891" priority="546" operator="beginsWith" text="BAJA">
      <formula>LEFT(BC128,LEN("BAJA"))="BAJA"</formula>
    </cfRule>
    <cfRule type="beginsWith" dxfId="890" priority="545" operator="beginsWith" text="MEDIA">
      <formula>LEFT(BC128,LEN("MEDIA"))="MEDIA"</formula>
    </cfRule>
    <cfRule type="beginsWith" dxfId="889" priority="547" operator="beginsWith" text="MUY BAJA">
      <formula>LEFT(BC128,LEN("MUY BAJA"))="MUY BAJA"</formula>
    </cfRule>
  </conditionalFormatting>
  <conditionalFormatting sqref="BC134:BC138">
    <cfRule type="beginsWith" dxfId="888" priority="1068" operator="beginsWith" text="ALTA">
      <formula>LEFT(BC134,LEN("ALTA"))="ALTA"</formula>
    </cfRule>
    <cfRule type="beginsWith" dxfId="887" priority="1069" operator="beginsWith" text="MEDIA">
      <formula>LEFT(BC134,LEN("MEDIA"))="MEDIA"</formula>
    </cfRule>
    <cfRule type="beginsWith" dxfId="886" priority="1070" operator="beginsWith" text="BAJA">
      <formula>LEFT(BC134,LEN("BAJA"))="BAJA"</formula>
    </cfRule>
    <cfRule type="beginsWith" dxfId="885" priority="1071" operator="beginsWith" text="MUY BAJA">
      <formula>LEFT(BC134,LEN("MUY BAJA"))="MUY BAJA"</formula>
    </cfRule>
    <cfRule type="beginsWith" dxfId="884" priority="1067" operator="beginsWith" text="MUY ALTA">
      <formula>LEFT(BC134,LEN("MUY ALTA"))="MUY ALTA"</formula>
    </cfRule>
  </conditionalFormatting>
  <conditionalFormatting sqref="BC140:BC144">
    <cfRule type="beginsWith" dxfId="883" priority="940" operator="beginsWith" text="MUY BAJA">
      <formula>LEFT(BC140,LEN("MUY BAJA"))="MUY BAJA"</formula>
    </cfRule>
    <cfRule type="beginsWith" dxfId="882" priority="939" operator="beginsWith" text="BAJA">
      <formula>LEFT(BC140,LEN("BAJA"))="BAJA"</formula>
    </cfRule>
    <cfRule type="beginsWith" dxfId="881" priority="938" operator="beginsWith" text="MEDIA">
      <formula>LEFT(BC140,LEN("MEDIA"))="MEDIA"</formula>
    </cfRule>
    <cfRule type="beginsWith" dxfId="880" priority="937" operator="beginsWith" text="ALTA">
      <formula>LEFT(BC140,LEN("ALTA"))="ALTA"</formula>
    </cfRule>
    <cfRule type="beginsWith" dxfId="879" priority="936" operator="beginsWith" text="MUY ALTA">
      <formula>LEFT(BC140,LEN("MUY ALTA"))="MUY ALTA"</formula>
    </cfRule>
  </conditionalFormatting>
  <conditionalFormatting sqref="BC146:BC150">
    <cfRule type="beginsWith" dxfId="878" priority="805" operator="beginsWith" text="MUY ALTA">
      <formula>LEFT(BC146,LEN("MUY ALTA"))="MUY ALTA"</formula>
    </cfRule>
    <cfRule type="beginsWith" dxfId="877" priority="806" operator="beginsWith" text="ALTA">
      <formula>LEFT(BC146,LEN("ALTA"))="ALTA"</formula>
    </cfRule>
    <cfRule type="beginsWith" dxfId="876" priority="807" operator="beginsWith" text="MEDIA">
      <formula>LEFT(BC146,LEN("MEDIA"))="MEDIA"</formula>
    </cfRule>
    <cfRule type="beginsWith" dxfId="875" priority="808" operator="beginsWith" text="BAJA">
      <formula>LEFT(BC146,LEN("BAJA"))="BAJA"</formula>
    </cfRule>
    <cfRule type="beginsWith" dxfId="874" priority="809" operator="beginsWith" text="MUY BAJA">
      <formula>LEFT(BC146,LEN("MUY BAJA"))="MUY BAJA"</formula>
    </cfRule>
  </conditionalFormatting>
  <conditionalFormatting sqref="BC152:BC156">
    <cfRule type="beginsWith" dxfId="873" priority="674" operator="beginsWith" text="MUY ALTA">
      <formula>LEFT(BC152,LEN("MUY ALTA"))="MUY ALTA"</formula>
    </cfRule>
    <cfRule type="beginsWith" dxfId="872" priority="677" operator="beginsWith" text="BAJA">
      <formula>LEFT(BC152,LEN("BAJA"))="BAJA"</formula>
    </cfRule>
    <cfRule type="beginsWith" dxfId="871" priority="678" operator="beginsWith" text="MUY BAJA">
      <formula>LEFT(BC152,LEN("MUY BAJA"))="MUY BAJA"</formula>
    </cfRule>
    <cfRule type="beginsWith" dxfId="870" priority="675" operator="beginsWith" text="ALTA">
      <formula>LEFT(BC152,LEN("ALTA"))="ALTA"</formula>
    </cfRule>
    <cfRule type="beginsWith" dxfId="869" priority="676" operator="beginsWith" text="MEDIA">
      <formula>LEFT(BC152,LEN("MEDIA"))="MEDIA"</formula>
    </cfRule>
  </conditionalFormatting>
  <conditionalFormatting sqref="BC158:BC162">
    <cfRule type="beginsWith" dxfId="868" priority="283" operator="beginsWith" text="MEDIA">
      <formula>LEFT(BC158,LEN("MEDIA"))="MEDIA"</formula>
    </cfRule>
    <cfRule type="beginsWith" dxfId="867" priority="281" operator="beginsWith" text="MUY ALTA">
      <formula>LEFT(BC158,LEN("MUY ALTA"))="MUY ALTA"</formula>
    </cfRule>
    <cfRule type="beginsWith" dxfId="866" priority="282" operator="beginsWith" text="ALTA">
      <formula>LEFT(BC158,LEN("ALTA"))="ALTA"</formula>
    </cfRule>
    <cfRule type="beginsWith" dxfId="865" priority="285" operator="beginsWith" text="MUY BAJA">
      <formula>LEFT(BC158,LEN("MUY BAJA"))="MUY BAJA"</formula>
    </cfRule>
    <cfRule type="beginsWith" dxfId="864" priority="284" operator="beginsWith" text="BAJA">
      <formula>LEFT(BC158,LEN("BAJA"))="BAJA"</formula>
    </cfRule>
  </conditionalFormatting>
  <conditionalFormatting sqref="BD20">
    <cfRule type="expression" dxfId="863" priority="3436">
      <formula>$BG20=7</formula>
    </cfRule>
    <cfRule type="expression" dxfId="862" priority="3435">
      <formula>$BG20=8</formula>
    </cfRule>
    <cfRule type="expression" dxfId="861" priority="3434">
      <formula>$BG20=9</formula>
    </cfRule>
    <cfRule type="expression" dxfId="860" priority="3433">
      <formula>$BG20=10</formula>
    </cfRule>
    <cfRule type="expression" dxfId="859" priority="3432">
      <formula>$BG20=11</formula>
    </cfRule>
    <cfRule type="expression" dxfId="858" priority="3431">
      <formula>$BG20=12</formula>
    </cfRule>
    <cfRule type="expression" dxfId="857" priority="3430">
      <formula>$BG20=13</formula>
    </cfRule>
    <cfRule type="expression" dxfId="856" priority="3429">
      <formula>$BG20=14</formula>
    </cfRule>
    <cfRule type="expression" dxfId="855" priority="3428">
      <formula>$BG20=15</formula>
    </cfRule>
    <cfRule type="expression" dxfId="854" priority="3427">
      <formula>$BG20=16</formula>
    </cfRule>
    <cfRule type="expression" dxfId="853" priority="3426">
      <formula>$BG20=17</formula>
    </cfRule>
    <cfRule type="expression" dxfId="852" priority="3437">
      <formula>$BG20=6</formula>
    </cfRule>
    <cfRule type="expression" dxfId="851" priority="3423">
      <formula>$BG20=20</formula>
    </cfRule>
    <cfRule type="expression" dxfId="850" priority="3424">
      <formula>$BG20=19</formula>
    </cfRule>
    <cfRule type="expression" dxfId="849" priority="3425">
      <formula>$BG20=18</formula>
    </cfRule>
    <cfRule type="expression" dxfId="848" priority="3439">
      <formula>$BG20=4</formula>
    </cfRule>
    <cfRule type="expression" dxfId="847" priority="3440">
      <formula>$BG20=3</formula>
    </cfRule>
    <cfRule type="expression" dxfId="846" priority="3441">
      <formula>$BG20=2</formula>
    </cfRule>
    <cfRule type="expression" dxfId="845" priority="3419">
      <formula>$BG20=24</formula>
    </cfRule>
    <cfRule type="expression" dxfId="844" priority="3418">
      <formula>$BG20=25</formula>
    </cfRule>
    <cfRule type="expression" dxfId="843" priority="3438">
      <formula>$BG20=5</formula>
    </cfRule>
    <cfRule type="expression" dxfId="842" priority="3442">
      <formula>$BG20=1</formula>
    </cfRule>
    <cfRule type="expression" dxfId="841" priority="3420">
      <formula>$BG20=23</formula>
    </cfRule>
    <cfRule type="expression" dxfId="840" priority="3421">
      <formula>$BG20=22</formula>
    </cfRule>
    <cfRule type="expression" dxfId="839" priority="3422">
      <formula>$BG20=21</formula>
    </cfRule>
  </conditionalFormatting>
  <conditionalFormatting sqref="BD26">
    <cfRule type="expression" dxfId="838" priority="2944">
      <formula>$BG26=13</formula>
    </cfRule>
    <cfRule type="expression" dxfId="837" priority="2932">
      <formula>$BG26=25</formula>
    </cfRule>
    <cfRule type="expression" dxfId="836" priority="2933">
      <formula>$BG26=24</formula>
    </cfRule>
    <cfRule type="expression" dxfId="835" priority="2934">
      <formula>$BG26=23</formula>
    </cfRule>
    <cfRule type="expression" dxfId="834" priority="2935">
      <formula>$BG26=22</formula>
    </cfRule>
    <cfRule type="expression" dxfId="833" priority="2956">
      <formula>$BG26=1</formula>
    </cfRule>
    <cfRule type="expression" dxfId="832" priority="2943">
      <formula>$BG26=14</formula>
    </cfRule>
    <cfRule type="expression" dxfId="831" priority="2955">
      <formula>$BG26=2</formula>
    </cfRule>
    <cfRule type="expression" dxfId="830" priority="2942">
      <formula>$BG26=15</formula>
    </cfRule>
    <cfRule type="expression" dxfId="829" priority="2941">
      <formula>$BG26=16</formula>
    </cfRule>
    <cfRule type="expression" dxfId="828" priority="2954">
      <formula>$BG26=3</formula>
    </cfRule>
    <cfRule type="expression" dxfId="827" priority="2939">
      <formula>$BG26=18</formula>
    </cfRule>
    <cfRule type="expression" dxfId="826" priority="2948">
      <formula>$BG26=9</formula>
    </cfRule>
    <cfRule type="expression" dxfId="825" priority="2951">
      <formula>$BG26=6</formula>
    </cfRule>
    <cfRule type="expression" dxfId="824" priority="2947">
      <formula>$BG26=10</formula>
    </cfRule>
    <cfRule type="expression" dxfId="823" priority="2946">
      <formula>$BG26=11</formula>
    </cfRule>
    <cfRule type="expression" dxfId="822" priority="2950">
      <formula>$BG26=7</formula>
    </cfRule>
    <cfRule type="expression" dxfId="821" priority="2940">
      <formula>$BG26=17</formula>
    </cfRule>
    <cfRule type="expression" dxfId="820" priority="2945">
      <formula>$BG26=12</formula>
    </cfRule>
    <cfRule type="expression" dxfId="819" priority="2952">
      <formula>$BG26=5</formula>
    </cfRule>
    <cfRule type="expression" dxfId="818" priority="2953">
      <formula>$BG26=4</formula>
    </cfRule>
    <cfRule type="expression" dxfId="817" priority="2938">
      <formula>$BG26=19</formula>
    </cfRule>
    <cfRule type="expression" dxfId="816" priority="2937">
      <formula>$BG26=20</formula>
    </cfRule>
    <cfRule type="expression" dxfId="815" priority="2936">
      <formula>$BG26=21</formula>
    </cfRule>
    <cfRule type="expression" dxfId="814" priority="2949">
      <formula>$BG26=8</formula>
    </cfRule>
  </conditionalFormatting>
  <conditionalFormatting sqref="BD32">
    <cfRule type="expression" dxfId="813" priority="2998">
      <formula>$BG32=1</formula>
    </cfRule>
    <cfRule type="expression" dxfId="812" priority="2976">
      <formula>$BG32=23</formula>
    </cfRule>
    <cfRule type="expression" dxfId="811" priority="2975">
      <formula>$BG32=24</formula>
    </cfRule>
    <cfRule type="expression" dxfId="810" priority="2974">
      <formula>$BG32=25</formula>
    </cfRule>
    <cfRule type="expression" dxfId="809" priority="2986">
      <formula>$BG32=13</formula>
    </cfRule>
    <cfRule type="expression" dxfId="808" priority="2979">
      <formula>$BG32=20</formula>
    </cfRule>
    <cfRule type="expression" dxfId="807" priority="2980">
      <formula>$BG32=19</formula>
    </cfRule>
    <cfRule type="expression" dxfId="806" priority="2981">
      <formula>$BG32=18</formula>
    </cfRule>
    <cfRule type="expression" dxfId="805" priority="2982">
      <formula>$BG32=17</formula>
    </cfRule>
    <cfRule type="expression" dxfId="804" priority="2983">
      <formula>$BG32=16</formula>
    </cfRule>
    <cfRule type="expression" dxfId="803" priority="2984">
      <formula>$BG32=15</formula>
    </cfRule>
    <cfRule type="expression" dxfId="802" priority="2985">
      <formula>$BG32=14</formula>
    </cfRule>
    <cfRule type="expression" dxfId="801" priority="2987">
      <formula>$BG32=12</formula>
    </cfRule>
    <cfRule type="expression" dxfId="800" priority="2988">
      <formula>$BG32=11</formula>
    </cfRule>
    <cfRule type="expression" dxfId="799" priority="2989">
      <formula>$BG32=10</formula>
    </cfRule>
    <cfRule type="expression" dxfId="798" priority="2990">
      <formula>$BG32=9</formula>
    </cfRule>
    <cfRule type="expression" dxfId="797" priority="2977">
      <formula>$BG32=22</formula>
    </cfRule>
    <cfRule type="expression" dxfId="796" priority="2978">
      <formula>$BG32=21</formula>
    </cfRule>
    <cfRule type="expression" dxfId="795" priority="2996">
      <formula>$BG32=3</formula>
    </cfRule>
    <cfRule type="expression" dxfId="794" priority="2997">
      <formula>$BG32=2</formula>
    </cfRule>
    <cfRule type="expression" dxfId="793" priority="2991">
      <formula>$BG32=8</formula>
    </cfRule>
    <cfRule type="expression" dxfId="792" priority="2992">
      <formula>$BG32=7</formula>
    </cfRule>
    <cfRule type="expression" dxfId="791" priority="2993">
      <formula>$BG32=6</formula>
    </cfRule>
    <cfRule type="expression" dxfId="790" priority="2994">
      <formula>$BG32=5</formula>
    </cfRule>
    <cfRule type="expression" dxfId="789" priority="2995">
      <formula>$BG32=4</formula>
    </cfRule>
  </conditionalFormatting>
  <conditionalFormatting sqref="BD38">
    <cfRule type="expression" dxfId="788" priority="2878">
      <formula>$BG38=20</formula>
    </cfRule>
    <cfRule type="expression" dxfId="787" priority="2880">
      <formula>$BG38=18</formula>
    </cfRule>
    <cfRule type="expression" dxfId="786" priority="2881">
      <formula>$BG38=17</formula>
    </cfRule>
    <cfRule type="expression" dxfId="785" priority="2882">
      <formula>$BG38=16</formula>
    </cfRule>
    <cfRule type="expression" dxfId="784" priority="2883">
      <formula>$BG38=15</formula>
    </cfRule>
    <cfRule type="expression" dxfId="783" priority="2884">
      <formula>$BG38=14</formula>
    </cfRule>
    <cfRule type="expression" dxfId="782" priority="2885">
      <formula>$BG38=13</formula>
    </cfRule>
    <cfRule type="expression" dxfId="781" priority="2879">
      <formula>$BG38=19</formula>
    </cfRule>
    <cfRule type="expression" dxfId="780" priority="2886">
      <formula>$BG38=12</formula>
    </cfRule>
    <cfRule type="expression" dxfId="779" priority="2887">
      <formula>$BG38=11</formula>
    </cfRule>
    <cfRule type="expression" dxfId="778" priority="2888">
      <formula>$BG38=10</formula>
    </cfRule>
    <cfRule type="expression" dxfId="777" priority="2897">
      <formula>$BG38=1</formula>
    </cfRule>
    <cfRule type="expression" dxfId="776" priority="2889">
      <formula>$BG38=9</formula>
    </cfRule>
    <cfRule type="expression" dxfId="775" priority="2890">
      <formula>$BG38=8</formula>
    </cfRule>
    <cfRule type="expression" dxfId="774" priority="2891">
      <formula>$BG38=7</formula>
    </cfRule>
    <cfRule type="expression" dxfId="773" priority="2892">
      <formula>$BG38=6</formula>
    </cfRule>
    <cfRule type="expression" dxfId="772" priority="2893">
      <formula>$BG38=5</formula>
    </cfRule>
    <cfRule type="expression" dxfId="771" priority="2894">
      <formula>$BG38=4</formula>
    </cfRule>
    <cfRule type="expression" dxfId="770" priority="2895">
      <formula>$BG38=3</formula>
    </cfRule>
    <cfRule type="expression" dxfId="769" priority="2896">
      <formula>$BG38=2</formula>
    </cfRule>
    <cfRule type="expression" dxfId="768" priority="2873">
      <formula>$BG38=25</formula>
    </cfRule>
    <cfRule type="expression" dxfId="767" priority="2874">
      <formula>$BG38=24</formula>
    </cfRule>
    <cfRule type="expression" dxfId="766" priority="2875">
      <formula>$BG38=23</formula>
    </cfRule>
    <cfRule type="expression" dxfId="765" priority="2876">
      <formula>$BG38=22</formula>
    </cfRule>
    <cfRule type="expression" dxfId="764" priority="2877">
      <formula>$BG38=21</formula>
    </cfRule>
  </conditionalFormatting>
  <conditionalFormatting sqref="BD44">
    <cfRule type="expression" dxfId="763" priority="3224">
      <formula>$BG44=22</formula>
    </cfRule>
    <cfRule type="expression" dxfId="762" priority="3245">
      <formula>$BG44=1</formula>
    </cfRule>
    <cfRule type="expression" dxfId="761" priority="3244">
      <formula>$BG44=2</formula>
    </cfRule>
    <cfRule type="expression" dxfId="760" priority="3243">
      <formula>$BG44=3</formula>
    </cfRule>
    <cfRule type="expression" dxfId="759" priority="3242">
      <formula>$BG44=4</formula>
    </cfRule>
    <cfRule type="expression" dxfId="758" priority="3241">
      <formula>$BG44=5</formula>
    </cfRule>
    <cfRule type="expression" dxfId="757" priority="3240">
      <formula>$BG44=6</formula>
    </cfRule>
    <cfRule type="expression" dxfId="756" priority="3239">
      <formula>$BG44=7</formula>
    </cfRule>
    <cfRule type="expression" dxfId="755" priority="3238">
      <formula>$BG44=8</formula>
    </cfRule>
    <cfRule type="expression" dxfId="754" priority="3237">
      <formula>$BG44=9</formula>
    </cfRule>
    <cfRule type="expression" dxfId="753" priority="3236">
      <formula>$BG44=10</formula>
    </cfRule>
    <cfRule type="expression" dxfId="752" priority="3235">
      <formula>$BG44=11</formula>
    </cfRule>
    <cfRule type="expression" dxfId="751" priority="3234">
      <formula>$BG44=12</formula>
    </cfRule>
    <cfRule type="expression" dxfId="750" priority="3232">
      <formula>$BG44=14</formula>
    </cfRule>
    <cfRule type="expression" dxfId="749" priority="3231">
      <formula>$BG44=15</formula>
    </cfRule>
    <cfRule type="expression" dxfId="748" priority="3230">
      <formula>$BG44=16</formula>
    </cfRule>
    <cfRule type="expression" dxfId="747" priority="3229">
      <formula>$BG44=17</formula>
    </cfRule>
    <cfRule type="expression" dxfId="746" priority="3228">
      <formula>$BG44=18</formula>
    </cfRule>
    <cfRule type="expression" dxfId="745" priority="3227">
      <formula>$BG44=19</formula>
    </cfRule>
    <cfRule type="expression" dxfId="744" priority="3226">
      <formula>$BG44=20</formula>
    </cfRule>
    <cfRule type="expression" dxfId="743" priority="3225">
      <formula>$BG44=21</formula>
    </cfRule>
    <cfRule type="expression" dxfId="742" priority="3223">
      <formula>$BG44=23</formula>
    </cfRule>
    <cfRule type="expression" dxfId="741" priority="3222">
      <formula>$BG44=24</formula>
    </cfRule>
    <cfRule type="expression" dxfId="740" priority="3221">
      <formula>$BG44=25</formula>
    </cfRule>
    <cfRule type="expression" dxfId="739" priority="3233">
      <formula>$BG44=13</formula>
    </cfRule>
  </conditionalFormatting>
  <conditionalFormatting sqref="BD50">
    <cfRule type="expression" dxfId="738" priority="2656">
      <formula>$BG50=20</formula>
    </cfRule>
    <cfRule type="expression" dxfId="737" priority="2671">
      <formula>$BG50=5</formula>
    </cfRule>
    <cfRule type="expression" dxfId="736" priority="2670">
      <formula>$BG50=6</formula>
    </cfRule>
    <cfRule type="expression" dxfId="735" priority="2669">
      <formula>$BG50=7</formula>
    </cfRule>
    <cfRule type="expression" dxfId="734" priority="2668">
      <formula>$BG50=8</formula>
    </cfRule>
    <cfRule type="expression" dxfId="733" priority="2667">
      <formula>$BG50=9</formula>
    </cfRule>
    <cfRule type="expression" dxfId="732" priority="2666">
      <formula>$BG50=10</formula>
    </cfRule>
    <cfRule type="expression" dxfId="731" priority="2658">
      <formula>$BG50=18</formula>
    </cfRule>
    <cfRule type="expression" dxfId="730" priority="2657">
      <formula>$BG50=19</formula>
    </cfRule>
    <cfRule type="expression" dxfId="729" priority="2654">
      <formula>$BG50=22</formula>
    </cfRule>
    <cfRule type="expression" dxfId="728" priority="2661">
      <formula>$BG50=15</formula>
    </cfRule>
    <cfRule type="expression" dxfId="727" priority="2664">
      <formula>$BG50=12</formula>
    </cfRule>
    <cfRule type="expression" dxfId="726" priority="2663">
      <formula>$BG50=13</formula>
    </cfRule>
    <cfRule type="expression" dxfId="725" priority="2662">
      <formula>$BG50=14</formula>
    </cfRule>
    <cfRule type="expression" dxfId="724" priority="2655">
      <formula>$BG50=21</formula>
    </cfRule>
    <cfRule type="expression" dxfId="723" priority="2660">
      <formula>$BG50=16</formula>
    </cfRule>
    <cfRule type="expression" dxfId="722" priority="2659">
      <formula>$BG50=17</formula>
    </cfRule>
    <cfRule type="expression" dxfId="721" priority="2665">
      <formula>$BG50=11</formula>
    </cfRule>
    <cfRule type="expression" dxfId="720" priority="2675">
      <formula>$BG50=1</formula>
    </cfRule>
    <cfRule type="expression" dxfId="719" priority="2653">
      <formula>$BG50=23</formula>
    </cfRule>
    <cfRule type="expression" dxfId="718" priority="2652">
      <formula>$BG50=24</formula>
    </cfRule>
    <cfRule type="expression" dxfId="717" priority="2651">
      <formula>$BG50=25</formula>
    </cfRule>
    <cfRule type="expression" dxfId="716" priority="2674">
      <formula>$BG50=2</formula>
    </cfRule>
    <cfRule type="expression" dxfId="715" priority="2673">
      <formula>$BG50=3</formula>
    </cfRule>
    <cfRule type="expression" dxfId="714" priority="2672">
      <formula>$BG50=4</formula>
    </cfRule>
  </conditionalFormatting>
  <conditionalFormatting sqref="BD56">
    <cfRule type="expression" dxfId="713" priority="2539">
      <formula>$BG56=6</formula>
    </cfRule>
    <cfRule type="expression" dxfId="712" priority="2540">
      <formula>$BG56=5</formula>
    </cfRule>
    <cfRule type="expression" dxfId="711" priority="2541">
      <formula>$BG56=4</formula>
    </cfRule>
    <cfRule type="expression" dxfId="710" priority="2542">
      <formula>$BG56=3</formula>
    </cfRule>
    <cfRule type="expression" dxfId="709" priority="2543">
      <formula>$BG56=2</formula>
    </cfRule>
    <cfRule type="expression" dxfId="708" priority="2544">
      <formula>$BG56=1</formula>
    </cfRule>
    <cfRule type="expression" dxfId="707" priority="2530">
      <formula>$BG56=15</formula>
    </cfRule>
    <cfRule type="expression" dxfId="706" priority="2535">
      <formula>$BG56=10</formula>
    </cfRule>
    <cfRule type="expression" dxfId="705" priority="2534">
      <formula>$BG56=11</formula>
    </cfRule>
    <cfRule type="expression" dxfId="704" priority="2533">
      <formula>$BG56=12</formula>
    </cfRule>
    <cfRule type="expression" dxfId="703" priority="2532">
      <formula>$BG56=13</formula>
    </cfRule>
    <cfRule type="expression" dxfId="702" priority="2531">
      <formula>$BG56=14</formula>
    </cfRule>
    <cfRule type="expression" dxfId="701" priority="2521">
      <formula>$BG56=24</formula>
    </cfRule>
    <cfRule type="expression" dxfId="700" priority="2538">
      <formula>$BG56=7</formula>
    </cfRule>
    <cfRule type="expression" dxfId="699" priority="2520">
      <formula>$BG56=25</formula>
    </cfRule>
    <cfRule type="expression" dxfId="698" priority="2537">
      <formula>$BG56=8</formula>
    </cfRule>
    <cfRule type="expression" dxfId="697" priority="2529">
      <formula>$BG56=16</formula>
    </cfRule>
    <cfRule type="expression" dxfId="696" priority="2536">
      <formula>$BG56=9</formula>
    </cfRule>
    <cfRule type="expression" dxfId="695" priority="2528">
      <formula>$BG56=17</formula>
    </cfRule>
    <cfRule type="expression" dxfId="694" priority="2527">
      <formula>$BG56=18</formula>
    </cfRule>
    <cfRule type="expression" dxfId="693" priority="2526">
      <formula>$BG56=19</formula>
    </cfRule>
    <cfRule type="expression" dxfId="692" priority="2525">
      <formula>$BG56=20</formula>
    </cfRule>
    <cfRule type="expression" dxfId="691" priority="2524">
      <formula>$BG56=21</formula>
    </cfRule>
    <cfRule type="expression" dxfId="690" priority="2523">
      <formula>$BG56=22</formula>
    </cfRule>
    <cfRule type="expression" dxfId="689" priority="2522">
      <formula>$BG56=23</formula>
    </cfRule>
  </conditionalFormatting>
  <conditionalFormatting sqref="BD62">
    <cfRule type="expression" dxfId="688" priority="2413">
      <formula>$BG62=1</formula>
    </cfRule>
    <cfRule type="expression" dxfId="687" priority="2409">
      <formula>$BG62=5</formula>
    </cfRule>
    <cfRule type="expression" dxfId="686" priority="2410">
      <formula>$BG62=4</formula>
    </cfRule>
    <cfRule type="expression" dxfId="685" priority="2411">
      <formula>$BG62=3</formula>
    </cfRule>
    <cfRule type="expression" dxfId="684" priority="2408">
      <formula>$BG62=6</formula>
    </cfRule>
    <cfRule type="expression" dxfId="683" priority="2392">
      <formula>$BG62=22</formula>
    </cfRule>
    <cfRule type="expression" dxfId="682" priority="2393">
      <formula>$BG62=21</formula>
    </cfRule>
    <cfRule type="expression" dxfId="681" priority="2394">
      <formula>$BG62=20</formula>
    </cfRule>
    <cfRule type="expression" dxfId="680" priority="2395">
      <formula>$BG62=19</formula>
    </cfRule>
    <cfRule type="expression" dxfId="679" priority="2396">
      <formula>$BG62=18</formula>
    </cfRule>
    <cfRule type="expression" dxfId="678" priority="2397">
      <formula>$BG62=17</formula>
    </cfRule>
    <cfRule type="expression" dxfId="677" priority="2398">
      <formula>$BG62=16</formula>
    </cfRule>
    <cfRule type="expression" dxfId="676" priority="2389">
      <formula>$BG62=25</formula>
    </cfRule>
    <cfRule type="expression" dxfId="675" priority="2400">
      <formula>$BG62=14</formula>
    </cfRule>
    <cfRule type="expression" dxfId="674" priority="2401">
      <formula>$BG62=13</formula>
    </cfRule>
    <cfRule type="expression" dxfId="673" priority="2391">
      <formula>$BG62=23</formula>
    </cfRule>
    <cfRule type="expression" dxfId="672" priority="2402">
      <formula>$BG62=12</formula>
    </cfRule>
    <cfRule type="expression" dxfId="671" priority="2403">
      <formula>$BG62=11</formula>
    </cfRule>
    <cfRule type="expression" dxfId="670" priority="2399">
      <formula>$BG62=15</formula>
    </cfRule>
    <cfRule type="expression" dxfId="669" priority="2412">
      <formula>$BG62=2</formula>
    </cfRule>
    <cfRule type="expression" dxfId="668" priority="2405">
      <formula>$BG62=9</formula>
    </cfRule>
    <cfRule type="expression" dxfId="667" priority="2406">
      <formula>$BG62=8</formula>
    </cfRule>
    <cfRule type="expression" dxfId="666" priority="2407">
      <formula>$BG62=7</formula>
    </cfRule>
    <cfRule type="expression" dxfId="665" priority="2390">
      <formula>$BG62=24</formula>
    </cfRule>
    <cfRule type="expression" dxfId="664" priority="2404">
      <formula>$BG62=10</formula>
    </cfRule>
  </conditionalFormatting>
  <conditionalFormatting sqref="BD68">
    <cfRule type="expression" dxfId="663" priority="2275">
      <formula>$BG68=8</formula>
    </cfRule>
    <cfRule type="expression" dxfId="662" priority="2276">
      <formula>$BG68=7</formula>
    </cfRule>
    <cfRule type="expression" dxfId="661" priority="2277">
      <formula>$BG68=6</formula>
    </cfRule>
    <cfRule type="expression" dxfId="660" priority="2278">
      <formula>$BG68=5</formula>
    </cfRule>
    <cfRule type="expression" dxfId="659" priority="2279">
      <formula>$BG68=4</formula>
    </cfRule>
    <cfRule type="expression" dxfId="658" priority="2280">
      <formula>$BG68=3</formula>
    </cfRule>
    <cfRule type="expression" dxfId="657" priority="2281">
      <formula>$BG68=2</formula>
    </cfRule>
    <cfRule type="expression" dxfId="656" priority="2265">
      <formula>$BG68=18</formula>
    </cfRule>
    <cfRule type="expression" dxfId="655" priority="2264">
      <formula>$BG68=19</formula>
    </cfRule>
    <cfRule type="expression" dxfId="654" priority="2268">
      <formula>$BG68=15</formula>
    </cfRule>
    <cfRule type="expression" dxfId="653" priority="2263">
      <formula>$BG68=20</formula>
    </cfRule>
    <cfRule type="expression" dxfId="652" priority="2262">
      <formula>$BG68=21</formula>
    </cfRule>
    <cfRule type="expression" dxfId="651" priority="2267">
      <formula>$BG68=16</formula>
    </cfRule>
    <cfRule type="expression" dxfId="650" priority="2261">
      <formula>$BG68=22</formula>
    </cfRule>
    <cfRule type="expression" dxfId="649" priority="2260">
      <formula>$BG68=23</formula>
    </cfRule>
    <cfRule type="expression" dxfId="648" priority="2259">
      <formula>$BG68=24</formula>
    </cfRule>
    <cfRule type="expression" dxfId="647" priority="2258">
      <formula>$BG68=25</formula>
    </cfRule>
    <cfRule type="expression" dxfId="646" priority="2282">
      <formula>$BG68=1</formula>
    </cfRule>
    <cfRule type="expression" dxfId="645" priority="2269">
      <formula>$BG68=14</formula>
    </cfRule>
    <cfRule type="expression" dxfId="644" priority="2270">
      <formula>$BG68=13</formula>
    </cfRule>
    <cfRule type="expression" dxfId="643" priority="2271">
      <formula>$BG68=12</formula>
    </cfRule>
    <cfRule type="expression" dxfId="642" priority="2272">
      <formula>$BG68=11</formula>
    </cfRule>
    <cfRule type="expression" dxfId="641" priority="2273">
      <formula>$BG68=10</formula>
    </cfRule>
    <cfRule type="expression" dxfId="640" priority="2266">
      <formula>$BG68=17</formula>
    </cfRule>
    <cfRule type="expression" dxfId="639" priority="2274">
      <formula>$BG68=9</formula>
    </cfRule>
  </conditionalFormatting>
  <conditionalFormatting sqref="BD74">
    <cfRule type="expression" dxfId="638" priority="2135">
      <formula>$BG74=17</formula>
    </cfRule>
    <cfRule type="expression" dxfId="637" priority="2136">
      <formula>$BG74=16</formula>
    </cfRule>
    <cfRule type="expression" dxfId="636" priority="2137">
      <formula>$BG74=15</formula>
    </cfRule>
    <cfRule type="expression" dxfId="635" priority="2138">
      <formula>$BG74=14</formula>
    </cfRule>
    <cfRule type="expression" dxfId="634" priority="2129">
      <formula>$BG74=23</formula>
    </cfRule>
    <cfRule type="expression" dxfId="633" priority="2139">
      <formula>$BG74=13</formula>
    </cfRule>
    <cfRule type="expression" dxfId="632" priority="2149">
      <formula>$BG74=3</formula>
    </cfRule>
    <cfRule type="expression" dxfId="631" priority="2151">
      <formula>$BG74=1</formula>
    </cfRule>
    <cfRule type="expression" dxfId="630" priority="2140">
      <formula>$BG74=12</formula>
    </cfRule>
    <cfRule type="expression" dxfId="629" priority="2133">
      <formula>$BG74=19</formula>
    </cfRule>
    <cfRule type="expression" dxfId="628" priority="2144">
      <formula>$BG74=8</formula>
    </cfRule>
    <cfRule type="expression" dxfId="627" priority="2141">
      <formula>$BG74=11</formula>
    </cfRule>
    <cfRule type="expression" dxfId="626" priority="2143">
      <formula>$BG74=9</formula>
    </cfRule>
    <cfRule type="expression" dxfId="625" priority="2142">
      <formula>$BG74=10</formula>
    </cfRule>
    <cfRule type="expression" dxfId="624" priority="2150">
      <formula>$BG74=2</formula>
    </cfRule>
    <cfRule type="expression" dxfId="623" priority="2145">
      <formula>$BG74=7</formula>
    </cfRule>
    <cfRule type="expression" dxfId="622" priority="2146">
      <formula>$BG74=6</formula>
    </cfRule>
    <cfRule type="expression" dxfId="621" priority="2147">
      <formula>$BG74=5</formula>
    </cfRule>
    <cfRule type="expression" dxfId="620" priority="2148">
      <formula>$BG74=4</formula>
    </cfRule>
    <cfRule type="expression" dxfId="619" priority="2134">
      <formula>$BG74=18</formula>
    </cfRule>
    <cfRule type="expression" dxfId="618" priority="2127">
      <formula>$BG74=25</formula>
    </cfRule>
    <cfRule type="expression" dxfId="617" priority="2128">
      <formula>$BG74=24</formula>
    </cfRule>
    <cfRule type="expression" dxfId="616" priority="2130">
      <formula>$BG74=22</formula>
    </cfRule>
    <cfRule type="expression" dxfId="615" priority="2131">
      <formula>$BG74=21</formula>
    </cfRule>
    <cfRule type="expression" dxfId="614" priority="2132">
      <formula>$BG74=20</formula>
    </cfRule>
  </conditionalFormatting>
  <conditionalFormatting sqref="BD80">
    <cfRule type="expression" dxfId="613" priority="2012">
      <formula>$BG80=9</formula>
    </cfRule>
    <cfRule type="expression" dxfId="612" priority="2015">
      <formula>$BG80=6</formula>
    </cfRule>
    <cfRule type="expression" dxfId="611" priority="2014">
      <formula>$BG80=7</formula>
    </cfRule>
    <cfRule type="expression" dxfId="610" priority="2016">
      <formula>$BG80=5</formula>
    </cfRule>
    <cfRule type="expression" dxfId="609" priority="2017">
      <formula>$BG80=4</formula>
    </cfRule>
    <cfRule type="expression" dxfId="608" priority="2018">
      <formula>$BG80=3</formula>
    </cfRule>
    <cfRule type="expression" dxfId="607" priority="2019">
      <formula>$BG80=2</formula>
    </cfRule>
    <cfRule type="expression" dxfId="606" priority="2020">
      <formula>$BG80=1</formula>
    </cfRule>
    <cfRule type="expression" dxfId="605" priority="2009">
      <formula>$BG80=12</formula>
    </cfRule>
    <cfRule type="expression" dxfId="604" priority="2001">
      <formula>$BG80=20</formula>
    </cfRule>
    <cfRule type="expression" dxfId="603" priority="2000">
      <formula>$BG80=21</formula>
    </cfRule>
    <cfRule type="expression" dxfId="602" priority="1999">
      <formula>$BG80=22</formula>
    </cfRule>
    <cfRule type="expression" dxfId="601" priority="2013">
      <formula>$BG80=8</formula>
    </cfRule>
    <cfRule type="expression" dxfId="600" priority="1996">
      <formula>$BG80=25</formula>
    </cfRule>
    <cfRule type="expression" dxfId="599" priority="1998">
      <formula>$BG80=23</formula>
    </cfRule>
    <cfRule type="expression" dxfId="598" priority="1997">
      <formula>$BG80=24</formula>
    </cfRule>
    <cfRule type="expression" dxfId="597" priority="2005">
      <formula>$BG80=16</formula>
    </cfRule>
    <cfRule type="expression" dxfId="596" priority="2006">
      <formula>$BG80=15</formula>
    </cfRule>
    <cfRule type="expression" dxfId="595" priority="2007">
      <formula>$BG80=14</formula>
    </cfRule>
    <cfRule type="expression" dxfId="594" priority="2008">
      <formula>$BG80=13</formula>
    </cfRule>
    <cfRule type="expression" dxfId="593" priority="2010">
      <formula>$BG80=11</formula>
    </cfRule>
    <cfRule type="expression" dxfId="592" priority="2011">
      <formula>$BG80=10</formula>
    </cfRule>
    <cfRule type="expression" dxfId="591" priority="2003">
      <formula>$BG80=18</formula>
    </cfRule>
    <cfRule type="expression" dxfId="590" priority="2004">
      <formula>$BG80=17</formula>
    </cfRule>
    <cfRule type="expression" dxfId="589" priority="2002">
      <formula>$BG80=19</formula>
    </cfRule>
  </conditionalFormatting>
  <conditionalFormatting sqref="BD86">
    <cfRule type="expression" dxfId="588" priority="1881">
      <formula>$BG86=9</formula>
    </cfRule>
    <cfRule type="expression" dxfId="587" priority="1882">
      <formula>$BG86=8</formula>
    </cfRule>
    <cfRule type="expression" dxfId="586" priority="1883">
      <formula>$BG86=7</formula>
    </cfRule>
    <cfRule type="expression" dxfId="585" priority="1884">
      <formula>$BG86=6</formula>
    </cfRule>
    <cfRule type="expression" dxfId="584" priority="1885">
      <formula>$BG86=5</formula>
    </cfRule>
    <cfRule type="expression" dxfId="583" priority="1886">
      <formula>$BG86=4</formula>
    </cfRule>
    <cfRule type="expression" dxfId="582" priority="1887">
      <formula>$BG86=3</formula>
    </cfRule>
    <cfRule type="expression" dxfId="581" priority="1888">
      <formula>$BG86=2</formula>
    </cfRule>
    <cfRule type="expression" dxfId="580" priority="1889">
      <formula>$BG86=1</formula>
    </cfRule>
    <cfRule type="expression" dxfId="579" priority="1874">
      <formula>$BG86=16</formula>
    </cfRule>
    <cfRule type="expression" dxfId="578" priority="1873">
      <formula>$BG86=17</formula>
    </cfRule>
    <cfRule type="expression" dxfId="577" priority="1876">
      <formula>$BG86=14</formula>
    </cfRule>
    <cfRule type="expression" dxfId="576" priority="1867">
      <formula>$BG86=23</formula>
    </cfRule>
    <cfRule type="expression" dxfId="575" priority="1866">
      <formula>$BG86=24</formula>
    </cfRule>
    <cfRule type="expression" dxfId="574" priority="1877">
      <formula>$BG86=13</formula>
    </cfRule>
    <cfRule type="expression" dxfId="573" priority="1875">
      <formula>$BG86=15</formula>
    </cfRule>
    <cfRule type="expression" dxfId="572" priority="1872">
      <formula>$BG86=18</formula>
    </cfRule>
    <cfRule type="expression" dxfId="571" priority="1865">
      <formula>$BG86=25</formula>
    </cfRule>
    <cfRule type="expression" dxfId="570" priority="1871">
      <formula>$BG86=19</formula>
    </cfRule>
    <cfRule type="expression" dxfId="569" priority="1870">
      <formula>$BG86=20</formula>
    </cfRule>
    <cfRule type="expression" dxfId="568" priority="1869">
      <formula>$BG86=21</formula>
    </cfRule>
    <cfRule type="expression" dxfId="567" priority="1868">
      <formula>$BG86=22</formula>
    </cfRule>
    <cfRule type="expression" dxfId="566" priority="1878">
      <formula>$BG86=12</formula>
    </cfRule>
    <cfRule type="expression" dxfId="565" priority="1879">
      <formula>$BG86=11</formula>
    </cfRule>
    <cfRule type="expression" dxfId="564" priority="1880">
      <formula>$BG86=10</formula>
    </cfRule>
  </conditionalFormatting>
  <conditionalFormatting sqref="BD92">
    <cfRule type="expression" dxfId="563" priority="1744">
      <formula>$BG92=15</formula>
    </cfRule>
    <cfRule type="expression" dxfId="562" priority="1745">
      <formula>$BG92=14</formula>
    </cfRule>
    <cfRule type="expression" dxfId="561" priority="1746">
      <formula>$BG92=13</formula>
    </cfRule>
    <cfRule type="expression" dxfId="560" priority="1747">
      <formula>$BG92=12</formula>
    </cfRule>
    <cfRule type="expression" dxfId="559" priority="1748">
      <formula>$BG92=11</formula>
    </cfRule>
    <cfRule type="expression" dxfId="558" priority="1749">
      <formula>$BG92=10</formula>
    </cfRule>
    <cfRule type="expression" dxfId="557" priority="1750">
      <formula>$BG92=9</formula>
    </cfRule>
    <cfRule type="expression" dxfId="556" priority="1751">
      <formula>$BG92=8</formula>
    </cfRule>
    <cfRule type="expression" dxfId="555" priority="1752">
      <formula>$BG92=7</formula>
    </cfRule>
    <cfRule type="expression" dxfId="554" priority="1753">
      <formula>$BG92=6</formula>
    </cfRule>
    <cfRule type="expression" dxfId="553" priority="1754">
      <formula>$BG92=5</formula>
    </cfRule>
    <cfRule type="expression" dxfId="552" priority="1755">
      <formula>$BG92=4</formula>
    </cfRule>
    <cfRule type="expression" dxfId="551" priority="1756">
      <formula>$BG92=3</formula>
    </cfRule>
    <cfRule type="expression" dxfId="550" priority="1757">
      <formula>$BG92=2</formula>
    </cfRule>
    <cfRule type="expression" dxfId="549" priority="1758">
      <formula>$BG92=1</formula>
    </cfRule>
    <cfRule type="expression" dxfId="548" priority="1741">
      <formula>$BG92=18</formula>
    </cfRule>
    <cfRule type="expression" dxfId="547" priority="1734">
      <formula>$BG92=25</formula>
    </cfRule>
    <cfRule type="expression" dxfId="546" priority="1735">
      <formula>$BG92=24</formula>
    </cfRule>
    <cfRule type="expression" dxfId="545" priority="1736">
      <formula>$BG92=23</formula>
    </cfRule>
    <cfRule type="expression" dxfId="544" priority="1737">
      <formula>$BG92=22</formula>
    </cfRule>
    <cfRule type="expression" dxfId="543" priority="1738">
      <formula>$BG92=21</formula>
    </cfRule>
    <cfRule type="expression" dxfId="542" priority="1739">
      <formula>$BG92=20</formula>
    </cfRule>
    <cfRule type="expression" dxfId="541" priority="1740">
      <formula>$BG92=19</formula>
    </cfRule>
    <cfRule type="expression" dxfId="540" priority="1742">
      <formula>$BG92=17</formula>
    </cfRule>
    <cfRule type="expression" dxfId="539" priority="1743">
      <formula>$BG92=16</formula>
    </cfRule>
  </conditionalFormatting>
  <conditionalFormatting sqref="BD98">
    <cfRule type="expression" dxfId="538" priority="1623">
      <formula>$BG98=5</formula>
    </cfRule>
    <cfRule type="expression" dxfId="537" priority="1620">
      <formula>$BG98=8</formula>
    </cfRule>
    <cfRule type="expression" dxfId="536" priority="1619">
      <formula>$BG98=9</formula>
    </cfRule>
    <cfRule type="expression" dxfId="535" priority="1614">
      <formula>$BG98=14</formula>
    </cfRule>
    <cfRule type="expression" dxfId="534" priority="1613">
      <formula>$BG98=15</formula>
    </cfRule>
    <cfRule type="expression" dxfId="533" priority="1612">
      <formula>$BG98=16</formula>
    </cfRule>
    <cfRule type="expression" dxfId="532" priority="1611">
      <formula>$BG98=17</formula>
    </cfRule>
    <cfRule type="expression" dxfId="531" priority="1604">
      <formula>$BG98=24</formula>
    </cfRule>
    <cfRule type="expression" dxfId="530" priority="1603">
      <formula>$BG98=25</formula>
    </cfRule>
    <cfRule type="expression" dxfId="529" priority="1610">
      <formula>$BG98=18</formula>
    </cfRule>
    <cfRule type="expression" dxfId="528" priority="1618">
      <formula>$BG98=10</formula>
    </cfRule>
    <cfRule type="expression" dxfId="527" priority="1617">
      <formula>$BG98=11</formula>
    </cfRule>
    <cfRule type="expression" dxfId="526" priority="1616">
      <formula>$BG98=12</formula>
    </cfRule>
    <cfRule type="expression" dxfId="525" priority="1627">
      <formula>$BG98=1</formula>
    </cfRule>
    <cfRule type="expression" dxfId="524" priority="1626">
      <formula>$BG98=2</formula>
    </cfRule>
    <cfRule type="expression" dxfId="523" priority="1609">
      <formula>$BG98=19</formula>
    </cfRule>
    <cfRule type="expression" dxfId="522" priority="1608">
      <formula>$BG98=20</formula>
    </cfRule>
    <cfRule type="expression" dxfId="521" priority="1625">
      <formula>$BG98=3</formula>
    </cfRule>
    <cfRule type="expression" dxfId="520" priority="1624">
      <formula>$BG98=4</formula>
    </cfRule>
    <cfRule type="expression" dxfId="519" priority="1607">
      <formula>$BG98=21</formula>
    </cfRule>
    <cfRule type="expression" dxfId="518" priority="1606">
      <formula>$BG98=22</formula>
    </cfRule>
    <cfRule type="expression" dxfId="517" priority="1615">
      <formula>$BG98=13</formula>
    </cfRule>
    <cfRule type="expression" dxfId="516" priority="1622">
      <formula>$BG98=6</formula>
    </cfRule>
    <cfRule type="expression" dxfId="515" priority="1605">
      <formula>$BG98=23</formula>
    </cfRule>
    <cfRule type="expression" dxfId="514" priority="1621">
      <formula>$BG98=7</formula>
    </cfRule>
  </conditionalFormatting>
  <conditionalFormatting sqref="BD104">
    <cfRule type="expression" dxfId="513" priority="1496">
      <formula>$BG104=1</formula>
    </cfRule>
    <cfRule type="expression" dxfId="512" priority="1482">
      <formula>$BG104=15</formula>
    </cfRule>
    <cfRule type="expression" dxfId="511" priority="1483">
      <formula>$BG104=14</formula>
    </cfRule>
    <cfRule type="expression" dxfId="510" priority="1484">
      <formula>$BG104=13</formula>
    </cfRule>
    <cfRule type="expression" dxfId="509" priority="1485">
      <formula>$BG104=12</formula>
    </cfRule>
    <cfRule type="expression" dxfId="508" priority="1486">
      <formula>$BG104=11</formula>
    </cfRule>
    <cfRule type="expression" dxfId="507" priority="1487">
      <formula>$BG104=10</formula>
    </cfRule>
    <cfRule type="expression" dxfId="506" priority="1488">
      <formula>$BG104=9</formula>
    </cfRule>
    <cfRule type="expression" dxfId="505" priority="1489">
      <formula>$BG104=8</formula>
    </cfRule>
    <cfRule type="expression" dxfId="504" priority="1490">
      <formula>$BG104=7</formula>
    </cfRule>
    <cfRule type="expression" dxfId="503" priority="1491">
      <formula>$BG104=6</formula>
    </cfRule>
    <cfRule type="expression" dxfId="502" priority="1492">
      <formula>$BG104=5</formula>
    </cfRule>
    <cfRule type="expression" dxfId="501" priority="1493">
      <formula>$BG104=4</formula>
    </cfRule>
    <cfRule type="expression" dxfId="500" priority="1494">
      <formula>$BG104=3</formula>
    </cfRule>
    <cfRule type="expression" dxfId="499" priority="1474">
      <formula>$BG104=23</formula>
    </cfRule>
    <cfRule type="expression" dxfId="498" priority="1475">
      <formula>$BG104=22</formula>
    </cfRule>
    <cfRule type="expression" dxfId="497" priority="1495">
      <formula>$BG104=2</formula>
    </cfRule>
    <cfRule type="expression" dxfId="496" priority="1472">
      <formula>$BG104=25</formula>
    </cfRule>
    <cfRule type="expression" dxfId="495" priority="1473">
      <formula>$BG104=24</formula>
    </cfRule>
    <cfRule type="expression" dxfId="494" priority="1481">
      <formula>$BG104=16</formula>
    </cfRule>
    <cfRule type="expression" dxfId="493" priority="1476">
      <formula>$BG104=21</formula>
    </cfRule>
    <cfRule type="expression" dxfId="492" priority="1477">
      <formula>$BG104=20</formula>
    </cfRule>
    <cfRule type="expression" dxfId="491" priority="1478">
      <formula>$BG104=19</formula>
    </cfRule>
    <cfRule type="expression" dxfId="490" priority="1479">
      <formula>$BG104=18</formula>
    </cfRule>
    <cfRule type="expression" dxfId="489" priority="1480">
      <formula>$BG104=17</formula>
    </cfRule>
  </conditionalFormatting>
  <conditionalFormatting sqref="BD110">
    <cfRule type="expression" dxfId="488" priority="1361">
      <formula>$BG110=5</formula>
    </cfRule>
    <cfRule type="expression" dxfId="487" priority="1362">
      <formula>$BG110=4</formula>
    </cfRule>
    <cfRule type="expression" dxfId="486" priority="1364">
      <formula>$BG110=2</formula>
    </cfRule>
    <cfRule type="expression" dxfId="485" priority="1365">
      <formula>$BG110=1</formula>
    </cfRule>
    <cfRule type="expression" dxfId="484" priority="1359">
      <formula>$BG110=7</formula>
    </cfRule>
    <cfRule type="expression" dxfId="483" priority="1358">
      <formula>$BG110=8</formula>
    </cfRule>
    <cfRule type="expression" dxfId="482" priority="1356">
      <formula>$BG110=10</formula>
    </cfRule>
    <cfRule type="expression" dxfId="481" priority="1355">
      <formula>$BG110=11</formula>
    </cfRule>
    <cfRule type="expression" dxfId="480" priority="1341">
      <formula>$BG110=25</formula>
    </cfRule>
    <cfRule type="expression" dxfId="479" priority="1342">
      <formula>$BG110=24</formula>
    </cfRule>
    <cfRule type="expression" dxfId="478" priority="1343">
      <formula>$BG110=23</formula>
    </cfRule>
    <cfRule type="expression" dxfId="477" priority="1344">
      <formula>$BG110=22</formula>
    </cfRule>
    <cfRule type="expression" dxfId="476" priority="1351">
      <formula>$BG110=15</formula>
    </cfRule>
    <cfRule type="expression" dxfId="475" priority="1345">
      <formula>$BG110=21</formula>
    </cfRule>
    <cfRule type="expression" dxfId="474" priority="1346">
      <formula>$BG110=20</formula>
    </cfRule>
    <cfRule type="expression" dxfId="473" priority="1347">
      <formula>$BG110=19</formula>
    </cfRule>
    <cfRule type="expression" dxfId="472" priority="1360">
      <formula>$BG110=6</formula>
    </cfRule>
    <cfRule type="expression" dxfId="471" priority="1350">
      <formula>$BG110=16</formula>
    </cfRule>
    <cfRule type="expression" dxfId="470" priority="1357">
      <formula>$BG110=9</formula>
    </cfRule>
    <cfRule type="expression" dxfId="469" priority="1348">
      <formula>$BG110=18</formula>
    </cfRule>
    <cfRule type="expression" dxfId="468" priority="1363">
      <formula>$BG110=3</formula>
    </cfRule>
    <cfRule type="expression" dxfId="467" priority="1354">
      <formula>$BG110=12</formula>
    </cfRule>
    <cfRule type="expression" dxfId="466" priority="1353">
      <formula>$BG110=13</formula>
    </cfRule>
    <cfRule type="expression" dxfId="465" priority="1349">
      <formula>$BG110=17</formula>
    </cfRule>
    <cfRule type="expression" dxfId="464" priority="1352">
      <formula>$BG110=14</formula>
    </cfRule>
  </conditionalFormatting>
  <conditionalFormatting sqref="BD116">
    <cfRule type="expression" dxfId="463" priority="443">
      <formula>$BG116=6</formula>
    </cfRule>
    <cfRule type="expression" dxfId="462" priority="442">
      <formula>$BG116=7</formula>
    </cfRule>
    <cfRule type="expression" dxfId="461" priority="441">
      <formula>$BG116=8</formula>
    </cfRule>
    <cfRule type="expression" dxfId="460" priority="440">
      <formula>$BG116=9</formula>
    </cfRule>
    <cfRule type="expression" dxfId="459" priority="439">
      <formula>$BG116=10</formula>
    </cfRule>
    <cfRule type="expression" dxfId="458" priority="438">
      <formula>$BG116=11</formula>
    </cfRule>
    <cfRule type="expression" dxfId="457" priority="436">
      <formula>$BG116=13</formula>
    </cfRule>
    <cfRule type="expression" dxfId="456" priority="435">
      <formula>$BG116=14</formula>
    </cfRule>
    <cfRule type="expression" dxfId="455" priority="434">
      <formula>$BG116=15</formula>
    </cfRule>
    <cfRule type="expression" dxfId="454" priority="433">
      <formula>$BG116=16</formula>
    </cfRule>
    <cfRule type="expression" dxfId="453" priority="432">
      <formula>$BG116=17</formula>
    </cfRule>
    <cfRule type="expression" dxfId="452" priority="431">
      <formula>$BG116=18</formula>
    </cfRule>
    <cfRule type="expression" dxfId="451" priority="430">
      <formula>$BG116=19</formula>
    </cfRule>
    <cfRule type="expression" dxfId="450" priority="429">
      <formula>$BG116=20</formula>
    </cfRule>
    <cfRule type="expression" dxfId="449" priority="428">
      <formula>$BG116=21</formula>
    </cfRule>
    <cfRule type="expression" dxfId="448" priority="427">
      <formula>$BG116=22</formula>
    </cfRule>
    <cfRule type="expression" dxfId="447" priority="426">
      <formula>$BG116=23</formula>
    </cfRule>
    <cfRule type="expression" dxfId="446" priority="425">
      <formula>$BG116=24</formula>
    </cfRule>
    <cfRule type="expression" dxfId="445" priority="424">
      <formula>$BG116=25</formula>
    </cfRule>
    <cfRule type="expression" dxfId="444" priority="446">
      <formula>$BG116=3</formula>
    </cfRule>
    <cfRule type="expression" dxfId="443" priority="437">
      <formula>$BG116=12</formula>
    </cfRule>
    <cfRule type="expression" dxfId="442" priority="448">
      <formula>$BG116=1</formula>
    </cfRule>
    <cfRule type="expression" dxfId="441" priority="447">
      <formula>$BG116=2</formula>
    </cfRule>
    <cfRule type="expression" dxfId="440" priority="445">
      <formula>$BG116=4</formula>
    </cfRule>
    <cfRule type="expression" dxfId="439" priority="444">
      <formula>$BG116=5</formula>
    </cfRule>
  </conditionalFormatting>
  <conditionalFormatting sqref="BD122">
    <cfRule type="expression" dxfId="438" priority="1228">
      <formula>$BG122=7</formula>
    </cfRule>
    <cfRule type="expression" dxfId="437" priority="1219">
      <formula>$BG122=16</formula>
    </cfRule>
    <cfRule type="expression" dxfId="436" priority="1220">
      <formula>$BG122=15</formula>
    </cfRule>
    <cfRule type="expression" dxfId="435" priority="1221">
      <formula>$BG122=14</formula>
    </cfRule>
    <cfRule type="expression" dxfId="434" priority="1230">
      <formula>$BG122=5</formula>
    </cfRule>
    <cfRule type="expression" dxfId="433" priority="1234">
      <formula>$BG122=1</formula>
    </cfRule>
    <cfRule type="expression" dxfId="432" priority="1227">
      <formula>$BG122=8</formula>
    </cfRule>
    <cfRule type="expression" dxfId="431" priority="1229">
      <formula>$BG122=6</formula>
    </cfRule>
    <cfRule type="expression" dxfId="430" priority="1222">
      <formula>$BG122=13</formula>
    </cfRule>
    <cfRule type="expression" dxfId="429" priority="1218">
      <formula>$BG122=17</formula>
    </cfRule>
    <cfRule type="expression" dxfId="428" priority="1223">
      <formula>$BG122=12</formula>
    </cfRule>
    <cfRule type="expression" dxfId="427" priority="1224">
      <formula>$BG122=11</formula>
    </cfRule>
    <cfRule type="expression" dxfId="426" priority="1225">
      <formula>$BG122=10</formula>
    </cfRule>
    <cfRule type="expression" dxfId="425" priority="1226">
      <formula>$BG122=9</formula>
    </cfRule>
    <cfRule type="expression" dxfId="424" priority="1232">
      <formula>$BG122=3</formula>
    </cfRule>
    <cfRule type="expression" dxfId="423" priority="1233">
      <formula>$BG122=2</formula>
    </cfRule>
    <cfRule type="expression" dxfId="422" priority="1210">
      <formula>$BG122=25</formula>
    </cfRule>
    <cfRule type="expression" dxfId="421" priority="1211">
      <formula>$BG122=24</formula>
    </cfRule>
    <cfRule type="expression" dxfId="420" priority="1212">
      <formula>$BG122=23</formula>
    </cfRule>
    <cfRule type="expression" dxfId="419" priority="1213">
      <formula>$BG122=22</formula>
    </cfRule>
    <cfRule type="expression" dxfId="418" priority="1214">
      <formula>$BG122=21</formula>
    </cfRule>
    <cfRule type="expression" dxfId="417" priority="1215">
      <formula>$BG122=20</formula>
    </cfRule>
    <cfRule type="expression" dxfId="416" priority="1216">
      <formula>$BG122=19</formula>
    </cfRule>
    <cfRule type="expression" dxfId="415" priority="1231">
      <formula>$BG122=4</formula>
    </cfRule>
    <cfRule type="expression" dxfId="414" priority="1217">
      <formula>$BG122=18</formula>
    </cfRule>
  </conditionalFormatting>
  <conditionalFormatting sqref="BD128">
    <cfRule type="expression" dxfId="413" priority="566">
      <formula>$BG128=14</formula>
    </cfRule>
    <cfRule type="expression" dxfId="412" priority="568">
      <formula>$BG128=12</formula>
    </cfRule>
    <cfRule type="expression" dxfId="411" priority="569">
      <formula>$BG128=11</formula>
    </cfRule>
    <cfRule type="expression" dxfId="410" priority="570">
      <formula>$BG128=10</formula>
    </cfRule>
    <cfRule type="expression" dxfId="409" priority="571">
      <formula>$BG128=9</formula>
    </cfRule>
    <cfRule type="expression" dxfId="408" priority="572">
      <formula>$BG128=8</formula>
    </cfRule>
    <cfRule type="expression" dxfId="407" priority="573">
      <formula>$BG128=7</formula>
    </cfRule>
    <cfRule type="expression" dxfId="406" priority="574">
      <formula>$BG128=6</formula>
    </cfRule>
    <cfRule type="expression" dxfId="405" priority="575">
      <formula>$BG128=5</formula>
    </cfRule>
    <cfRule type="expression" dxfId="404" priority="576">
      <formula>$BG128=4</formula>
    </cfRule>
    <cfRule type="expression" dxfId="403" priority="577">
      <formula>$BG128=3</formula>
    </cfRule>
    <cfRule type="expression" dxfId="402" priority="578">
      <formula>$BG128=2</formula>
    </cfRule>
    <cfRule type="expression" dxfId="401" priority="558">
      <formula>$BG128=22</formula>
    </cfRule>
    <cfRule type="expression" dxfId="400" priority="567">
      <formula>$BG128=13</formula>
    </cfRule>
    <cfRule type="expression" dxfId="399" priority="555">
      <formula>$BG128=25</formula>
    </cfRule>
    <cfRule type="expression" dxfId="398" priority="556">
      <formula>$BG128=24</formula>
    </cfRule>
    <cfRule type="expression" dxfId="397" priority="579">
      <formula>$BG128=1</formula>
    </cfRule>
    <cfRule type="expression" dxfId="396" priority="557">
      <formula>$BG128=23</formula>
    </cfRule>
    <cfRule type="expression" dxfId="395" priority="559">
      <formula>$BG128=21</formula>
    </cfRule>
    <cfRule type="expression" dxfId="394" priority="560">
      <formula>$BG128=20</formula>
    </cfRule>
    <cfRule type="expression" dxfId="393" priority="561">
      <formula>$BG128=19</formula>
    </cfRule>
    <cfRule type="expression" dxfId="392" priority="562">
      <formula>$BG128=18</formula>
    </cfRule>
    <cfRule type="expression" dxfId="391" priority="563">
      <formula>$BG128=17</formula>
    </cfRule>
    <cfRule type="expression" dxfId="390" priority="564">
      <formula>$BG128=16</formula>
    </cfRule>
    <cfRule type="expression" dxfId="389" priority="565">
      <formula>$BG128=15</formula>
    </cfRule>
  </conditionalFormatting>
  <conditionalFormatting sqref="BD134">
    <cfRule type="expression" dxfId="388" priority="1079">
      <formula>$BG134=25</formula>
    </cfRule>
    <cfRule type="expression" dxfId="387" priority="1098">
      <formula>$BG134=6</formula>
    </cfRule>
    <cfRule type="expression" dxfId="386" priority="1097">
      <formula>$BG134=7</formula>
    </cfRule>
    <cfRule type="expression" dxfId="385" priority="1096">
      <formula>$BG134=8</formula>
    </cfRule>
    <cfRule type="expression" dxfId="384" priority="1095">
      <formula>$BG134=9</formula>
    </cfRule>
    <cfRule type="expression" dxfId="383" priority="1094">
      <formula>$BG134=10</formula>
    </cfRule>
    <cfRule type="expression" dxfId="382" priority="1103">
      <formula>$BG134=1</formula>
    </cfRule>
    <cfRule type="expression" dxfId="381" priority="1092">
      <formula>$BG134=12</formula>
    </cfRule>
    <cfRule type="expression" dxfId="380" priority="1091">
      <formula>$BG134=13</formula>
    </cfRule>
    <cfRule type="expression" dxfId="379" priority="1090">
      <formula>$BG134=14</formula>
    </cfRule>
    <cfRule type="expression" dxfId="378" priority="1089">
      <formula>$BG134=15</formula>
    </cfRule>
    <cfRule type="expression" dxfId="377" priority="1088">
      <formula>$BG134=16</formula>
    </cfRule>
    <cfRule type="expression" dxfId="376" priority="1087">
      <formula>$BG134=17</formula>
    </cfRule>
    <cfRule type="expression" dxfId="375" priority="1086">
      <formula>$BG134=18</formula>
    </cfRule>
    <cfRule type="expression" dxfId="374" priority="1085">
      <formula>$BG134=19</formula>
    </cfRule>
    <cfRule type="expression" dxfId="373" priority="1099">
      <formula>$BG134=5</formula>
    </cfRule>
    <cfRule type="expression" dxfId="372" priority="1084">
      <formula>$BG134=20</formula>
    </cfRule>
    <cfRule type="expression" dxfId="371" priority="1102">
      <formula>$BG134=2</formula>
    </cfRule>
    <cfRule type="expression" dxfId="370" priority="1101">
      <formula>$BG134=3</formula>
    </cfRule>
    <cfRule type="expression" dxfId="369" priority="1100">
      <formula>$BG134=4</formula>
    </cfRule>
    <cfRule type="expression" dxfId="368" priority="1083">
      <formula>$BG134=21</formula>
    </cfRule>
    <cfRule type="expression" dxfId="367" priority="1082">
      <formula>$BG134=22</formula>
    </cfRule>
    <cfRule type="expression" dxfId="366" priority="1081">
      <formula>$BG134=23</formula>
    </cfRule>
    <cfRule type="expression" dxfId="365" priority="1080">
      <formula>$BG134=24</formula>
    </cfRule>
    <cfRule type="expression" dxfId="364" priority="1093">
      <formula>$BG134=11</formula>
    </cfRule>
  </conditionalFormatting>
  <conditionalFormatting sqref="BD140">
    <cfRule type="expression" dxfId="363" priority="951">
      <formula>$BG140=22</formula>
    </cfRule>
    <cfRule type="expression" dxfId="362" priority="950">
      <formula>$BG140=23</formula>
    </cfRule>
    <cfRule type="expression" dxfId="361" priority="949">
      <formula>$BG140=24</formula>
    </cfRule>
    <cfRule type="expression" dxfId="360" priority="970">
      <formula>$BG140=3</formula>
    </cfRule>
    <cfRule type="expression" dxfId="359" priority="969">
      <formula>$BG140=4</formula>
    </cfRule>
    <cfRule type="expression" dxfId="358" priority="968">
      <formula>$BG140=5</formula>
    </cfRule>
    <cfRule type="expression" dxfId="357" priority="967">
      <formula>$BG140=6</formula>
    </cfRule>
    <cfRule type="expression" dxfId="356" priority="966">
      <formula>$BG140=7</formula>
    </cfRule>
    <cfRule type="expression" dxfId="355" priority="952">
      <formula>$BG140=21</formula>
    </cfRule>
    <cfRule type="expression" dxfId="354" priority="965">
      <formula>$BG140=8</formula>
    </cfRule>
    <cfRule type="expression" dxfId="353" priority="964">
      <formula>$BG140=9</formula>
    </cfRule>
    <cfRule type="expression" dxfId="352" priority="963">
      <formula>$BG140=10</formula>
    </cfRule>
    <cfRule type="expression" dxfId="351" priority="961">
      <formula>$BG140=12</formula>
    </cfRule>
    <cfRule type="expression" dxfId="350" priority="960">
      <formula>$BG140=13</formula>
    </cfRule>
    <cfRule type="expression" dxfId="349" priority="959">
      <formula>$BG140=14</formula>
    </cfRule>
    <cfRule type="expression" dxfId="348" priority="958">
      <formula>$BG140=15</formula>
    </cfRule>
    <cfRule type="expression" dxfId="347" priority="957">
      <formula>$BG140=16</formula>
    </cfRule>
    <cfRule type="expression" dxfId="346" priority="956">
      <formula>$BG140=17</formula>
    </cfRule>
    <cfRule type="expression" dxfId="345" priority="955">
      <formula>$BG140=18</formula>
    </cfRule>
    <cfRule type="expression" dxfId="344" priority="954">
      <formula>$BG140=19</formula>
    </cfRule>
    <cfRule type="expression" dxfId="343" priority="953">
      <formula>$BG140=20</formula>
    </cfRule>
    <cfRule type="expression" dxfId="342" priority="948">
      <formula>$BG140=25</formula>
    </cfRule>
    <cfRule type="expression" dxfId="341" priority="972">
      <formula>$BG140=1</formula>
    </cfRule>
    <cfRule type="expression" dxfId="340" priority="962">
      <formula>$BG140=11</formula>
    </cfRule>
    <cfRule type="expression" dxfId="339" priority="971">
      <formula>$BG140=2</formula>
    </cfRule>
  </conditionalFormatting>
  <conditionalFormatting sqref="BD146">
    <cfRule type="expression" dxfId="338" priority="832">
      <formula>$BG146=10</formula>
    </cfRule>
    <cfRule type="expression" dxfId="337" priority="830">
      <formula>$BG146=12</formula>
    </cfRule>
    <cfRule type="expression" dxfId="336" priority="829">
      <formula>$BG146=13</formula>
    </cfRule>
    <cfRule type="expression" dxfId="335" priority="820">
      <formula>$BG146=22</formula>
    </cfRule>
    <cfRule type="expression" dxfId="334" priority="817">
      <formula>$BG146=25</formula>
    </cfRule>
    <cfRule type="expression" dxfId="333" priority="818">
      <formula>$BG146=24</formula>
    </cfRule>
    <cfRule type="expression" dxfId="332" priority="826">
      <formula>$BG146=16</formula>
    </cfRule>
    <cfRule type="expression" dxfId="331" priority="819">
      <formula>$BG146=23</formula>
    </cfRule>
    <cfRule type="expression" dxfId="330" priority="838">
      <formula>$BG146=4</formula>
    </cfRule>
    <cfRule type="expression" dxfId="329" priority="839">
      <formula>$BG146=3</formula>
    </cfRule>
    <cfRule type="expression" dxfId="328" priority="828">
      <formula>$BG146=14</formula>
    </cfRule>
    <cfRule type="expression" dxfId="327" priority="827">
      <formula>$BG146=15</formula>
    </cfRule>
    <cfRule type="expression" dxfId="326" priority="825">
      <formula>$BG146=17</formula>
    </cfRule>
    <cfRule type="expression" dxfId="325" priority="840">
      <formula>$BG146=2</formula>
    </cfRule>
    <cfRule type="expression" dxfId="324" priority="823">
      <formula>$BG146=19</formula>
    </cfRule>
    <cfRule type="expression" dxfId="323" priority="821">
      <formula>$BG146=21</formula>
    </cfRule>
    <cfRule type="expression" dxfId="322" priority="837">
      <formula>$BG146=5</formula>
    </cfRule>
    <cfRule type="expression" dxfId="321" priority="836">
      <formula>$BG146=6</formula>
    </cfRule>
    <cfRule type="expression" dxfId="320" priority="841">
      <formula>$BG146=1</formula>
    </cfRule>
    <cfRule type="expression" dxfId="319" priority="835">
      <formula>$BG146=7</formula>
    </cfRule>
    <cfRule type="expression" dxfId="318" priority="834">
      <formula>$BG146=8</formula>
    </cfRule>
    <cfRule type="expression" dxfId="317" priority="833">
      <formula>$BG146=9</formula>
    </cfRule>
    <cfRule type="expression" dxfId="316" priority="824">
      <formula>$BG146=18</formula>
    </cfRule>
    <cfRule type="expression" dxfId="315" priority="831">
      <formula>$BG146=11</formula>
    </cfRule>
    <cfRule type="expression" dxfId="314" priority="822">
      <formula>$BG146=20</formula>
    </cfRule>
  </conditionalFormatting>
  <conditionalFormatting sqref="BD152">
    <cfRule type="expression" dxfId="313" priority="703">
      <formula>$BG152=8</formula>
    </cfRule>
    <cfRule type="expression" dxfId="312" priority="702">
      <formula>$BG152=9</formula>
    </cfRule>
    <cfRule type="expression" dxfId="311" priority="701">
      <formula>$BG152=10</formula>
    </cfRule>
    <cfRule type="expression" dxfId="310" priority="710">
      <formula>$BG152=1</formula>
    </cfRule>
    <cfRule type="expression" dxfId="309" priority="700">
      <formula>$BG152=11</formula>
    </cfRule>
    <cfRule type="expression" dxfId="308" priority="686">
      <formula>$BG152=25</formula>
    </cfRule>
    <cfRule type="expression" dxfId="307" priority="687">
      <formula>$BG152=24</formula>
    </cfRule>
    <cfRule type="expression" dxfId="306" priority="688">
      <formula>$BG152=23</formula>
    </cfRule>
    <cfRule type="expression" dxfId="305" priority="689">
      <formula>$BG152=22</formula>
    </cfRule>
    <cfRule type="expression" dxfId="304" priority="690">
      <formula>$BG152=21</formula>
    </cfRule>
    <cfRule type="expression" dxfId="303" priority="691">
      <formula>$BG152=20</formula>
    </cfRule>
    <cfRule type="expression" dxfId="302" priority="692">
      <formula>$BG152=19</formula>
    </cfRule>
    <cfRule type="expression" dxfId="301" priority="693">
      <formula>$BG152=18</formula>
    </cfRule>
    <cfRule type="expression" dxfId="300" priority="694">
      <formula>$BG152=17</formula>
    </cfRule>
    <cfRule type="expression" dxfId="299" priority="695">
      <formula>$BG152=16</formula>
    </cfRule>
    <cfRule type="expression" dxfId="298" priority="699">
      <formula>$BG152=12</formula>
    </cfRule>
    <cfRule type="expression" dxfId="297" priority="698">
      <formula>$BG152=13</formula>
    </cfRule>
    <cfRule type="expression" dxfId="296" priority="697">
      <formula>$BG152=14</formula>
    </cfRule>
    <cfRule type="expression" dxfId="295" priority="696">
      <formula>$BG152=15</formula>
    </cfRule>
    <cfRule type="expression" dxfId="294" priority="709">
      <formula>$BG152=2</formula>
    </cfRule>
    <cfRule type="expression" dxfId="293" priority="705">
      <formula>$BG152=6</formula>
    </cfRule>
    <cfRule type="expression" dxfId="292" priority="708">
      <formula>$BG152=3</formula>
    </cfRule>
    <cfRule type="expression" dxfId="291" priority="707">
      <formula>$BG152=4</formula>
    </cfRule>
    <cfRule type="expression" dxfId="290" priority="706">
      <formula>$BG152=5</formula>
    </cfRule>
    <cfRule type="expression" dxfId="289" priority="704">
      <formula>$BG152=7</formula>
    </cfRule>
  </conditionalFormatting>
  <conditionalFormatting sqref="BD158">
    <cfRule type="expression" dxfId="288" priority="298">
      <formula>$BG158=20</formula>
    </cfRule>
    <cfRule type="expression" dxfId="287" priority="315">
      <formula>$BG158=3</formula>
    </cfRule>
    <cfRule type="expression" dxfId="286" priority="314">
      <formula>$BG158=4</formula>
    </cfRule>
    <cfRule type="expression" dxfId="285" priority="313">
      <formula>$BG158=5</formula>
    </cfRule>
    <cfRule type="expression" dxfId="284" priority="312">
      <formula>$BG158=6</formula>
    </cfRule>
    <cfRule type="expression" dxfId="283" priority="311">
      <formula>$BG158=7</formula>
    </cfRule>
    <cfRule type="expression" dxfId="282" priority="310">
      <formula>$BG158=8</formula>
    </cfRule>
    <cfRule type="expression" dxfId="281" priority="309">
      <formula>$BG158=9</formula>
    </cfRule>
    <cfRule type="expression" dxfId="280" priority="308">
      <formula>$BG158=10</formula>
    </cfRule>
    <cfRule type="expression" dxfId="279" priority="295">
      <formula>$BG158=23</formula>
    </cfRule>
    <cfRule type="expression" dxfId="278" priority="304">
      <formula>$BG158=14</formula>
    </cfRule>
    <cfRule type="expression" dxfId="277" priority="305">
      <formula>$BG158=13</formula>
    </cfRule>
    <cfRule type="expression" dxfId="276" priority="294">
      <formula>$BG158=24</formula>
    </cfRule>
    <cfRule type="expression" dxfId="275" priority="293">
      <formula>$BG158=25</formula>
    </cfRule>
    <cfRule type="expression" dxfId="274" priority="307">
      <formula>$BG158=11</formula>
    </cfRule>
    <cfRule type="expression" dxfId="273" priority="300">
      <formula>$BG158=18</formula>
    </cfRule>
    <cfRule type="expression" dxfId="272" priority="299">
      <formula>$BG158=19</formula>
    </cfRule>
    <cfRule type="expression" dxfId="271" priority="306">
      <formula>$BG158=12</formula>
    </cfRule>
    <cfRule type="expression" dxfId="270" priority="302">
      <formula>$BG158=16</formula>
    </cfRule>
    <cfRule type="expression" dxfId="269" priority="297">
      <formula>$BG158=21</formula>
    </cfRule>
    <cfRule type="expression" dxfId="268" priority="301">
      <formula>$BG158=17</formula>
    </cfRule>
    <cfRule type="expression" dxfId="267" priority="296">
      <formula>$BG158=22</formula>
    </cfRule>
    <cfRule type="expression" dxfId="266" priority="303">
      <formula>$BG158=15</formula>
    </cfRule>
    <cfRule type="expression" dxfId="265" priority="317">
      <formula>$BG158=1</formula>
    </cfRule>
    <cfRule type="expression" dxfId="264" priority="316">
      <formula>$BG158=2</formula>
    </cfRule>
  </conditionalFormatting>
  <conditionalFormatting sqref="BE20">
    <cfRule type="cellIs" dxfId="263" priority="3444" stopIfTrue="1" operator="equal">
      <formula>"SI"</formula>
    </cfRule>
  </conditionalFormatting>
  <conditionalFormatting sqref="BE20:BE24">
    <cfRule type="cellIs" dxfId="262" priority="3403" operator="equal">
      <formula>"Reducir"</formula>
    </cfRule>
    <cfRule type="cellIs" dxfId="261" priority="3402" operator="equal">
      <formula>"Aceptar"</formula>
    </cfRule>
    <cfRule type="cellIs" dxfId="260" priority="3401" operator="equal">
      <formula>"Evitar"</formula>
    </cfRule>
    <cfRule type="cellIs" dxfId="259" priority="3365" operator="equal">
      <formula>"compartir"</formula>
    </cfRule>
  </conditionalFormatting>
  <conditionalFormatting sqref="BE26">
    <cfRule type="cellIs" dxfId="258" priority="2957" stopIfTrue="1" operator="equal">
      <formula>"SI"</formula>
    </cfRule>
  </conditionalFormatting>
  <conditionalFormatting sqref="BE26:BE30">
    <cfRule type="cellIs" dxfId="257" priority="2916" operator="equal">
      <formula>"compartir"</formula>
    </cfRule>
    <cfRule type="cellIs" dxfId="256" priority="2917" operator="equal">
      <formula>"Evitar"</formula>
    </cfRule>
    <cfRule type="cellIs" dxfId="255" priority="2918" operator="equal">
      <formula>"Aceptar"</formula>
    </cfRule>
    <cfRule type="cellIs" dxfId="254" priority="2919" operator="equal">
      <formula>"Reducir"</formula>
    </cfRule>
  </conditionalFormatting>
  <conditionalFormatting sqref="BE32">
    <cfRule type="cellIs" dxfId="253" priority="2999" stopIfTrue="1" operator="equal">
      <formula>"SI"</formula>
    </cfRule>
  </conditionalFormatting>
  <conditionalFormatting sqref="BE32:BE36">
    <cfRule type="cellIs" dxfId="252" priority="2961" operator="equal">
      <formula>"Reducir"</formula>
    </cfRule>
    <cfRule type="cellIs" dxfId="251" priority="2960" operator="equal">
      <formula>"Aceptar"</formula>
    </cfRule>
    <cfRule type="cellIs" dxfId="250" priority="2959" operator="equal">
      <formula>"Evitar"</formula>
    </cfRule>
    <cfRule type="cellIs" dxfId="249" priority="2958" operator="equal">
      <formula>"compartir"</formula>
    </cfRule>
  </conditionalFormatting>
  <conditionalFormatting sqref="BE38">
    <cfRule type="cellIs" dxfId="248" priority="2899" stopIfTrue="1" operator="equal">
      <formula>"SI"</formula>
    </cfRule>
  </conditionalFormatting>
  <conditionalFormatting sqref="BE38:BE42">
    <cfRule type="cellIs" dxfId="247" priority="2858" operator="equal">
      <formula>"Reducir"</formula>
    </cfRule>
    <cfRule type="cellIs" dxfId="246" priority="2822" operator="equal">
      <formula>"compartir"</formula>
    </cfRule>
    <cfRule type="cellIs" dxfId="245" priority="2856" operator="equal">
      <formula>"Evitar"</formula>
    </cfRule>
    <cfRule type="cellIs" dxfId="244" priority="2857" operator="equal">
      <formula>"Aceptar"</formula>
    </cfRule>
  </conditionalFormatting>
  <conditionalFormatting sqref="BE44">
    <cfRule type="cellIs" dxfId="243" priority="3247" stopIfTrue="1" operator="equal">
      <formula>"SI"</formula>
    </cfRule>
  </conditionalFormatting>
  <conditionalFormatting sqref="BE44:BE48">
    <cfRule type="cellIs" dxfId="242" priority="3206" operator="equal">
      <formula>"Reducir"</formula>
    </cfRule>
    <cfRule type="cellIs" dxfId="241" priority="3205" operator="equal">
      <formula>"Aceptar"</formula>
    </cfRule>
    <cfRule type="cellIs" dxfId="240" priority="3204" operator="equal">
      <formula>"Evitar"</formula>
    </cfRule>
    <cfRule type="cellIs" dxfId="239" priority="3170" operator="equal">
      <formula>"compartir"</formula>
    </cfRule>
  </conditionalFormatting>
  <conditionalFormatting sqref="BE50">
    <cfRule type="cellIs" dxfId="238" priority="2676" stopIfTrue="1" operator="equal">
      <formula>"SI"</formula>
    </cfRule>
  </conditionalFormatting>
  <conditionalFormatting sqref="BE50:BE54">
    <cfRule type="cellIs" dxfId="237" priority="2635" operator="equal">
      <formula>"compartir"</formula>
    </cfRule>
    <cfRule type="cellIs" dxfId="236" priority="2637" operator="equal">
      <formula>"Aceptar"</formula>
    </cfRule>
    <cfRule type="cellIs" dxfId="235" priority="2638" operator="equal">
      <formula>"Reducir"</formula>
    </cfRule>
    <cfRule type="cellIs" dxfId="234" priority="2636" operator="equal">
      <formula>"Evitar"</formula>
    </cfRule>
  </conditionalFormatting>
  <conditionalFormatting sqref="BE56">
    <cfRule type="cellIs" dxfId="233" priority="2545" stopIfTrue="1" operator="equal">
      <formula>"SI"</formula>
    </cfRule>
  </conditionalFormatting>
  <conditionalFormatting sqref="BE56:BE60">
    <cfRule type="cellIs" dxfId="232" priority="2505" operator="equal">
      <formula>"Evitar"</formula>
    </cfRule>
    <cfRule type="cellIs" dxfId="231" priority="2507" operator="equal">
      <formula>"Reducir"</formula>
    </cfRule>
    <cfRule type="cellIs" dxfId="230" priority="2506" operator="equal">
      <formula>"Aceptar"</formula>
    </cfRule>
    <cfRule type="cellIs" dxfId="229" priority="2504" operator="equal">
      <formula>"compartir"</formula>
    </cfRule>
  </conditionalFormatting>
  <conditionalFormatting sqref="BE62">
    <cfRule type="cellIs" dxfId="228" priority="2414" stopIfTrue="1" operator="equal">
      <formula>"SI"</formula>
    </cfRule>
  </conditionalFormatting>
  <conditionalFormatting sqref="BE62:BE66">
    <cfRule type="cellIs" dxfId="227" priority="2375" operator="equal">
      <formula>"Aceptar"</formula>
    </cfRule>
    <cfRule type="cellIs" dxfId="226" priority="2376" operator="equal">
      <formula>"Reducir"</formula>
    </cfRule>
    <cfRule type="cellIs" dxfId="225" priority="2373" operator="equal">
      <formula>"compartir"</formula>
    </cfRule>
    <cfRule type="cellIs" dxfId="224" priority="2374" operator="equal">
      <formula>"Evitar"</formula>
    </cfRule>
  </conditionalFormatting>
  <conditionalFormatting sqref="BE68">
    <cfRule type="cellIs" dxfId="223" priority="2283" stopIfTrue="1" operator="equal">
      <formula>"SI"</formula>
    </cfRule>
  </conditionalFormatting>
  <conditionalFormatting sqref="BE68:BE72">
    <cfRule type="cellIs" dxfId="222" priority="2244" operator="equal">
      <formula>"Aceptar"</formula>
    </cfRule>
    <cfRule type="cellIs" dxfId="221" priority="2245" operator="equal">
      <formula>"Reducir"</formula>
    </cfRule>
    <cfRule type="cellIs" dxfId="220" priority="2242" operator="equal">
      <formula>"compartir"</formula>
    </cfRule>
    <cfRule type="cellIs" dxfId="219" priority="2243" operator="equal">
      <formula>"Evitar"</formula>
    </cfRule>
  </conditionalFormatting>
  <conditionalFormatting sqref="BE74">
    <cfRule type="cellIs" dxfId="218" priority="2152" stopIfTrue="1" operator="equal">
      <formula>"SI"</formula>
    </cfRule>
  </conditionalFormatting>
  <conditionalFormatting sqref="BE74:BE78">
    <cfRule type="cellIs" dxfId="217" priority="2114" operator="equal">
      <formula>"Reducir"</formula>
    </cfRule>
    <cfRule type="cellIs" dxfId="216" priority="2113" operator="equal">
      <formula>"Aceptar"</formula>
    </cfRule>
    <cfRule type="cellIs" dxfId="215" priority="2111" operator="equal">
      <formula>"compartir"</formula>
    </cfRule>
    <cfRule type="cellIs" dxfId="214" priority="2112" operator="equal">
      <formula>"Evitar"</formula>
    </cfRule>
  </conditionalFormatting>
  <conditionalFormatting sqref="BE80">
    <cfRule type="cellIs" dxfId="213" priority="2021" stopIfTrue="1" operator="equal">
      <formula>"SI"</formula>
    </cfRule>
  </conditionalFormatting>
  <conditionalFormatting sqref="BE80:BE84">
    <cfRule type="cellIs" dxfId="212" priority="1980" operator="equal">
      <formula>"compartir"</formula>
    </cfRule>
    <cfRule type="cellIs" dxfId="211" priority="1982" operator="equal">
      <formula>"Aceptar"</formula>
    </cfRule>
    <cfRule type="cellIs" dxfId="210" priority="1983" operator="equal">
      <formula>"Reducir"</formula>
    </cfRule>
    <cfRule type="cellIs" dxfId="209" priority="1981" operator="equal">
      <formula>"Evitar"</formula>
    </cfRule>
  </conditionalFormatting>
  <conditionalFormatting sqref="BE86">
    <cfRule type="cellIs" dxfId="208" priority="1890" stopIfTrue="1" operator="equal">
      <formula>"SI"</formula>
    </cfRule>
  </conditionalFormatting>
  <conditionalFormatting sqref="BE86:BE90">
    <cfRule type="cellIs" dxfId="207" priority="1849" operator="equal">
      <formula>"compartir"</formula>
    </cfRule>
    <cfRule type="cellIs" dxfId="206" priority="1850" operator="equal">
      <formula>"Evitar"</formula>
    </cfRule>
    <cfRule type="cellIs" dxfId="205" priority="1851" operator="equal">
      <formula>"Aceptar"</formula>
    </cfRule>
    <cfRule type="cellIs" dxfId="204" priority="1852" operator="equal">
      <formula>"Reducir"</formula>
    </cfRule>
  </conditionalFormatting>
  <conditionalFormatting sqref="BE92">
    <cfRule type="cellIs" dxfId="203" priority="1759" stopIfTrue="1" operator="equal">
      <formula>"SI"</formula>
    </cfRule>
  </conditionalFormatting>
  <conditionalFormatting sqref="BE92:BE96">
    <cfRule type="cellIs" dxfId="202" priority="1720" operator="equal">
      <formula>"Aceptar"</formula>
    </cfRule>
    <cfRule type="cellIs" dxfId="201" priority="1719" operator="equal">
      <formula>"Evitar"</formula>
    </cfRule>
    <cfRule type="cellIs" dxfId="200" priority="1721" operator="equal">
      <formula>"Reducir"</formula>
    </cfRule>
    <cfRule type="cellIs" dxfId="199" priority="1718" operator="equal">
      <formula>"compartir"</formula>
    </cfRule>
  </conditionalFormatting>
  <conditionalFormatting sqref="BE98">
    <cfRule type="cellIs" dxfId="198" priority="1628" stopIfTrue="1" operator="equal">
      <formula>"SI"</formula>
    </cfRule>
  </conditionalFormatting>
  <conditionalFormatting sqref="BE98:BE102">
    <cfRule type="cellIs" dxfId="197" priority="1589" operator="equal">
      <formula>"Aceptar"</formula>
    </cfRule>
    <cfRule type="cellIs" dxfId="196" priority="1590" operator="equal">
      <formula>"Reducir"</formula>
    </cfRule>
    <cfRule type="cellIs" dxfId="195" priority="1587" operator="equal">
      <formula>"compartir"</formula>
    </cfRule>
    <cfRule type="cellIs" dxfId="194" priority="1588" operator="equal">
      <formula>"Evitar"</formula>
    </cfRule>
  </conditionalFormatting>
  <conditionalFormatting sqref="BE104">
    <cfRule type="cellIs" dxfId="193" priority="1497" stopIfTrue="1" operator="equal">
      <formula>"SI"</formula>
    </cfRule>
  </conditionalFormatting>
  <conditionalFormatting sqref="BE104:BE108">
    <cfRule type="cellIs" dxfId="192" priority="1456" operator="equal">
      <formula>"compartir"</formula>
    </cfRule>
    <cfRule type="cellIs" dxfId="191" priority="1459" operator="equal">
      <formula>"Reducir"</formula>
    </cfRule>
    <cfRule type="cellIs" dxfId="190" priority="1458" operator="equal">
      <formula>"Aceptar"</formula>
    </cfRule>
    <cfRule type="cellIs" dxfId="189" priority="1457" operator="equal">
      <formula>"Evitar"</formula>
    </cfRule>
  </conditionalFormatting>
  <conditionalFormatting sqref="BE110">
    <cfRule type="cellIs" dxfId="188" priority="1366" stopIfTrue="1" operator="equal">
      <formula>"SI"</formula>
    </cfRule>
  </conditionalFormatting>
  <conditionalFormatting sqref="BE110:BE114">
    <cfRule type="cellIs" dxfId="187" priority="1327" operator="equal">
      <formula>"Aceptar"</formula>
    </cfRule>
    <cfRule type="cellIs" dxfId="186" priority="1328" operator="equal">
      <formula>"Reducir"</formula>
    </cfRule>
    <cfRule type="cellIs" dxfId="185" priority="1325" operator="equal">
      <formula>"compartir"</formula>
    </cfRule>
    <cfRule type="cellIs" dxfId="184" priority="1326" operator="equal">
      <formula>"Evitar"</formula>
    </cfRule>
  </conditionalFormatting>
  <conditionalFormatting sqref="BE116">
    <cfRule type="cellIs" dxfId="183" priority="449" stopIfTrue="1" operator="equal">
      <formula>"SI"</formula>
    </cfRule>
  </conditionalFormatting>
  <conditionalFormatting sqref="BE116:BE120">
    <cfRule type="cellIs" dxfId="182" priority="410" operator="equal">
      <formula>"Aceptar"</formula>
    </cfRule>
    <cfRule type="cellIs" dxfId="181" priority="408" operator="equal">
      <formula>"compartir"</formula>
    </cfRule>
    <cfRule type="cellIs" dxfId="180" priority="411" operator="equal">
      <formula>"Reducir"</formula>
    </cfRule>
    <cfRule type="cellIs" dxfId="179" priority="409" operator="equal">
      <formula>"Evitar"</formula>
    </cfRule>
  </conditionalFormatting>
  <conditionalFormatting sqref="BE122">
    <cfRule type="cellIs" dxfId="178" priority="1235" stopIfTrue="1" operator="equal">
      <formula>"SI"</formula>
    </cfRule>
  </conditionalFormatting>
  <conditionalFormatting sqref="BE122:BE126">
    <cfRule type="cellIs" dxfId="177" priority="1197" operator="equal">
      <formula>"Reducir"</formula>
    </cfRule>
    <cfRule type="cellIs" dxfId="176" priority="1195" operator="equal">
      <formula>"Evitar"</formula>
    </cfRule>
    <cfRule type="cellIs" dxfId="175" priority="1194" operator="equal">
      <formula>"compartir"</formula>
    </cfRule>
    <cfRule type="cellIs" dxfId="174" priority="1196" operator="equal">
      <formula>"Aceptar"</formula>
    </cfRule>
  </conditionalFormatting>
  <conditionalFormatting sqref="BE128">
    <cfRule type="cellIs" dxfId="173" priority="580" stopIfTrue="1" operator="equal">
      <formula>"SI"</formula>
    </cfRule>
  </conditionalFormatting>
  <conditionalFormatting sqref="BE128:BE132">
    <cfRule type="cellIs" dxfId="172" priority="540" operator="equal">
      <formula>"Evitar"</formula>
    </cfRule>
    <cfRule type="cellIs" dxfId="171" priority="541" operator="equal">
      <formula>"Aceptar"</formula>
    </cfRule>
    <cfRule type="cellIs" dxfId="170" priority="542" operator="equal">
      <formula>"Reducir"</formula>
    </cfRule>
    <cfRule type="cellIs" dxfId="169" priority="539" operator="equal">
      <formula>"compartir"</formula>
    </cfRule>
  </conditionalFormatting>
  <conditionalFormatting sqref="BE134">
    <cfRule type="cellIs" dxfId="168" priority="1104" stopIfTrue="1" operator="equal">
      <formula>"SI"</formula>
    </cfRule>
  </conditionalFormatting>
  <conditionalFormatting sqref="BE134:BE138">
    <cfRule type="cellIs" dxfId="167" priority="1063" operator="equal">
      <formula>"compartir"</formula>
    </cfRule>
    <cfRule type="cellIs" dxfId="166" priority="1066" operator="equal">
      <formula>"Reducir"</formula>
    </cfRule>
    <cfRule type="cellIs" dxfId="165" priority="1065" operator="equal">
      <formula>"Aceptar"</formula>
    </cfRule>
    <cfRule type="cellIs" dxfId="164" priority="1064" operator="equal">
      <formula>"Evitar"</formula>
    </cfRule>
  </conditionalFormatting>
  <conditionalFormatting sqref="BE140">
    <cfRule type="cellIs" dxfId="163" priority="973" stopIfTrue="1" operator="equal">
      <formula>"SI"</formula>
    </cfRule>
  </conditionalFormatting>
  <conditionalFormatting sqref="BE140:BE144">
    <cfRule type="cellIs" dxfId="162" priority="932" operator="equal">
      <formula>"compartir"</formula>
    </cfRule>
    <cfRule type="cellIs" dxfId="161" priority="933" operator="equal">
      <formula>"Evitar"</formula>
    </cfRule>
    <cfRule type="cellIs" dxfId="160" priority="934" operator="equal">
      <formula>"Aceptar"</formula>
    </cfRule>
    <cfRule type="cellIs" dxfId="159" priority="935" operator="equal">
      <formula>"Reducir"</formula>
    </cfRule>
  </conditionalFormatting>
  <conditionalFormatting sqref="BE146">
    <cfRule type="cellIs" dxfId="158" priority="842" stopIfTrue="1" operator="equal">
      <formula>"SI"</formula>
    </cfRule>
  </conditionalFormatting>
  <conditionalFormatting sqref="BE146:BE150">
    <cfRule type="cellIs" dxfId="157" priority="803" operator="equal">
      <formula>"Aceptar"</formula>
    </cfRule>
    <cfRule type="cellIs" dxfId="156" priority="804" operator="equal">
      <formula>"Reducir"</formula>
    </cfRule>
    <cfRule type="cellIs" dxfId="155" priority="802" operator="equal">
      <formula>"Evitar"</formula>
    </cfRule>
    <cfRule type="cellIs" dxfId="154" priority="801" operator="equal">
      <formula>"compartir"</formula>
    </cfRule>
  </conditionalFormatting>
  <conditionalFormatting sqref="BE152">
    <cfRule type="cellIs" dxfId="153" priority="711" stopIfTrue="1" operator="equal">
      <formula>"SI"</formula>
    </cfRule>
  </conditionalFormatting>
  <conditionalFormatting sqref="BE152:BE156">
    <cfRule type="cellIs" dxfId="152" priority="673" operator="equal">
      <formula>"Reducir"</formula>
    </cfRule>
    <cfRule type="cellIs" dxfId="151" priority="672" operator="equal">
      <formula>"Aceptar"</formula>
    </cfRule>
    <cfRule type="cellIs" dxfId="150" priority="671" operator="equal">
      <formula>"Evitar"</formula>
    </cfRule>
    <cfRule type="cellIs" dxfId="149" priority="670" operator="equal">
      <formula>"compartir"</formula>
    </cfRule>
  </conditionalFormatting>
  <conditionalFormatting sqref="BE158">
    <cfRule type="cellIs" dxfId="148" priority="318" stopIfTrue="1" operator="equal">
      <formula>"SI"</formula>
    </cfRule>
  </conditionalFormatting>
  <conditionalFormatting sqref="BE158:BE162">
    <cfRule type="cellIs" dxfId="147" priority="278" operator="equal">
      <formula>"Evitar"</formula>
    </cfRule>
    <cfRule type="cellIs" dxfId="146" priority="279" operator="equal">
      <formula>"Aceptar"</formula>
    </cfRule>
    <cfRule type="cellIs" dxfId="145" priority="280" operator="equal">
      <formula>"Reducir"</formula>
    </cfRule>
    <cfRule type="cellIs" dxfId="144" priority="277" operator="equal">
      <formula>"compartir"</formula>
    </cfRule>
  </conditionalFormatting>
  <conditionalFormatting sqref="CD20:CS24">
    <cfRule type="cellIs" dxfId="143" priority="3451" operator="equal">
      <formula>"NO"</formula>
    </cfRule>
    <cfRule type="cellIs" dxfId="142" priority="3452" operator="equal">
      <formula>"SI"</formula>
    </cfRule>
  </conditionalFormatting>
  <conditionalFormatting sqref="CD26:CS30">
    <cfRule type="cellIs" dxfId="141" priority="138" operator="equal">
      <formula>"SI"</formula>
    </cfRule>
    <cfRule type="cellIs" dxfId="140" priority="137" operator="equal">
      <formula>"NO"</formula>
    </cfRule>
  </conditionalFormatting>
  <conditionalFormatting sqref="CD32:CS36">
    <cfRule type="cellIs" dxfId="139" priority="136" operator="equal">
      <formula>"SI"</formula>
    </cfRule>
    <cfRule type="cellIs" dxfId="138" priority="135" operator="equal">
      <formula>"NO"</formula>
    </cfRule>
  </conditionalFormatting>
  <conditionalFormatting sqref="CD38:CS42">
    <cfRule type="cellIs" dxfId="137" priority="133" operator="equal">
      <formula>"NO"</formula>
    </cfRule>
    <cfRule type="cellIs" dxfId="136" priority="134" operator="equal">
      <formula>"SI"</formula>
    </cfRule>
  </conditionalFormatting>
  <conditionalFormatting sqref="CD44:CS48">
    <cfRule type="cellIs" dxfId="135" priority="131" operator="equal">
      <formula>"NO"</formula>
    </cfRule>
    <cfRule type="cellIs" dxfId="134" priority="132" operator="equal">
      <formula>"SI"</formula>
    </cfRule>
  </conditionalFormatting>
  <conditionalFormatting sqref="CD50:CS54">
    <cfRule type="cellIs" dxfId="133" priority="129" operator="equal">
      <formula>"NO"</formula>
    </cfRule>
    <cfRule type="cellIs" dxfId="132" priority="130" operator="equal">
      <formula>"SI"</formula>
    </cfRule>
  </conditionalFormatting>
  <conditionalFormatting sqref="CD56:CS60">
    <cfRule type="cellIs" dxfId="131" priority="127" operator="equal">
      <formula>"NO"</formula>
    </cfRule>
    <cfRule type="cellIs" dxfId="130" priority="128" operator="equal">
      <formula>"SI"</formula>
    </cfRule>
  </conditionalFormatting>
  <conditionalFormatting sqref="CD62:CS66">
    <cfRule type="cellIs" dxfId="129" priority="126" operator="equal">
      <formula>"SI"</formula>
    </cfRule>
    <cfRule type="cellIs" dxfId="128" priority="125" operator="equal">
      <formula>"NO"</formula>
    </cfRule>
  </conditionalFormatting>
  <conditionalFormatting sqref="CD68:CS72">
    <cfRule type="cellIs" dxfId="127" priority="123" operator="equal">
      <formula>"NO"</formula>
    </cfRule>
    <cfRule type="cellIs" dxfId="126" priority="124" operator="equal">
      <formula>"SI"</formula>
    </cfRule>
  </conditionalFormatting>
  <conditionalFormatting sqref="CD74:CS78">
    <cfRule type="cellIs" dxfId="125" priority="121" operator="equal">
      <formula>"NO"</formula>
    </cfRule>
    <cfRule type="cellIs" dxfId="124" priority="122" operator="equal">
      <formula>"SI"</formula>
    </cfRule>
  </conditionalFormatting>
  <conditionalFormatting sqref="CD80:CS84">
    <cfRule type="cellIs" dxfId="123" priority="119" operator="equal">
      <formula>"NO"</formula>
    </cfRule>
    <cfRule type="cellIs" dxfId="122" priority="120" operator="equal">
      <formula>"SI"</formula>
    </cfRule>
  </conditionalFormatting>
  <conditionalFormatting sqref="CD86:CS90">
    <cfRule type="cellIs" dxfId="121" priority="117" operator="equal">
      <formula>"NO"</formula>
    </cfRule>
    <cfRule type="cellIs" dxfId="120" priority="118" operator="equal">
      <formula>"SI"</formula>
    </cfRule>
  </conditionalFormatting>
  <conditionalFormatting sqref="CD92:CS96">
    <cfRule type="cellIs" dxfId="119" priority="116" operator="equal">
      <formula>"SI"</formula>
    </cfRule>
    <cfRule type="cellIs" dxfId="118" priority="115" operator="equal">
      <formula>"NO"</formula>
    </cfRule>
  </conditionalFormatting>
  <conditionalFormatting sqref="CD98:CS102">
    <cfRule type="cellIs" dxfId="117" priority="114" operator="equal">
      <formula>"SI"</formula>
    </cfRule>
    <cfRule type="cellIs" dxfId="116" priority="113" operator="equal">
      <formula>"NO"</formula>
    </cfRule>
  </conditionalFormatting>
  <conditionalFormatting sqref="CD104:CS108">
    <cfRule type="cellIs" dxfId="115" priority="112" operator="equal">
      <formula>"SI"</formula>
    </cfRule>
    <cfRule type="cellIs" dxfId="114" priority="111" operator="equal">
      <formula>"NO"</formula>
    </cfRule>
  </conditionalFormatting>
  <conditionalFormatting sqref="CD110:CS114">
    <cfRule type="cellIs" dxfId="113" priority="109" operator="equal">
      <formula>"NO"</formula>
    </cfRule>
    <cfRule type="cellIs" dxfId="112" priority="110" operator="equal">
      <formula>"SI"</formula>
    </cfRule>
  </conditionalFormatting>
  <conditionalFormatting sqref="CD116:CS120">
    <cfRule type="cellIs" dxfId="111" priority="107" operator="equal">
      <formula>"NO"</formula>
    </cfRule>
    <cfRule type="cellIs" dxfId="110" priority="108" operator="equal">
      <formula>"SI"</formula>
    </cfRule>
  </conditionalFormatting>
  <conditionalFormatting sqref="CD122:CS126">
    <cfRule type="cellIs" dxfId="109" priority="106" operator="equal">
      <formula>"SI"</formula>
    </cfRule>
    <cfRule type="cellIs" dxfId="108" priority="105" operator="equal">
      <formula>"NO"</formula>
    </cfRule>
  </conditionalFormatting>
  <conditionalFormatting sqref="CD128:CS132">
    <cfRule type="cellIs" dxfId="107" priority="103" operator="equal">
      <formula>"NO"</formula>
    </cfRule>
    <cfRule type="cellIs" dxfId="106" priority="104" operator="equal">
      <formula>"SI"</formula>
    </cfRule>
  </conditionalFormatting>
  <conditionalFormatting sqref="CD134:CS138">
    <cfRule type="cellIs" dxfId="105" priority="101" operator="equal">
      <formula>"NO"</formula>
    </cfRule>
    <cfRule type="cellIs" dxfId="104" priority="102" operator="equal">
      <formula>"SI"</formula>
    </cfRule>
  </conditionalFormatting>
  <conditionalFormatting sqref="CD140:CS144">
    <cfRule type="cellIs" dxfId="103" priority="99" operator="equal">
      <formula>"NO"</formula>
    </cfRule>
    <cfRule type="cellIs" dxfId="102" priority="100" operator="equal">
      <formula>"SI"</formula>
    </cfRule>
  </conditionalFormatting>
  <conditionalFormatting sqref="CD146:CS150">
    <cfRule type="cellIs" dxfId="101" priority="97" operator="equal">
      <formula>"NO"</formula>
    </cfRule>
    <cfRule type="cellIs" dxfId="100" priority="98" operator="equal">
      <formula>"SI"</formula>
    </cfRule>
  </conditionalFormatting>
  <conditionalFormatting sqref="CD152:CS156">
    <cfRule type="cellIs" dxfId="99" priority="95" operator="equal">
      <formula>"NO"</formula>
    </cfRule>
    <cfRule type="cellIs" dxfId="98" priority="96" operator="equal">
      <formula>"SI"</formula>
    </cfRule>
  </conditionalFormatting>
  <conditionalFormatting sqref="CD158:CS162">
    <cfRule type="cellIs" dxfId="97" priority="94" operator="equal">
      <formula>"SI"</formula>
    </cfRule>
    <cfRule type="cellIs" dxfId="96" priority="93" operator="equal">
      <formula>"NO"</formula>
    </cfRule>
  </conditionalFormatting>
  <conditionalFormatting sqref="CZ20:DC24">
    <cfRule type="cellIs" dxfId="95" priority="3399" operator="equal">
      <formula>"SI"</formula>
    </cfRule>
    <cfRule type="cellIs" dxfId="94" priority="3398" operator="equal">
      <formula>"NO"</formula>
    </cfRule>
  </conditionalFormatting>
  <conditionalFormatting sqref="CZ26:DC30">
    <cfRule type="cellIs" dxfId="93" priority="89" operator="equal">
      <formula>"NO"</formula>
    </cfRule>
    <cfRule type="cellIs" dxfId="92" priority="90" operator="equal">
      <formula>"SI"</formula>
    </cfRule>
  </conditionalFormatting>
  <conditionalFormatting sqref="CZ32:DC36">
    <cfRule type="cellIs" dxfId="91" priority="85" operator="equal">
      <formula>"NO"</formula>
    </cfRule>
    <cfRule type="cellIs" dxfId="90" priority="86" operator="equal">
      <formula>"SI"</formula>
    </cfRule>
  </conditionalFormatting>
  <conditionalFormatting sqref="CZ38:DC42">
    <cfRule type="cellIs" dxfId="89" priority="81" operator="equal">
      <formula>"NO"</formula>
    </cfRule>
    <cfRule type="cellIs" dxfId="88" priority="82" operator="equal">
      <formula>"SI"</formula>
    </cfRule>
  </conditionalFormatting>
  <conditionalFormatting sqref="CZ44:DC48">
    <cfRule type="cellIs" dxfId="87" priority="77" operator="equal">
      <formula>"NO"</formula>
    </cfRule>
    <cfRule type="cellIs" dxfId="86" priority="78" operator="equal">
      <formula>"SI"</formula>
    </cfRule>
  </conditionalFormatting>
  <conditionalFormatting sqref="CZ50:DC54">
    <cfRule type="cellIs" dxfId="85" priority="74" operator="equal">
      <formula>"SI"</formula>
    </cfRule>
    <cfRule type="cellIs" dxfId="84" priority="73" operator="equal">
      <formula>"NO"</formula>
    </cfRule>
  </conditionalFormatting>
  <conditionalFormatting sqref="CZ56:DC60">
    <cfRule type="cellIs" dxfId="83" priority="70" operator="equal">
      <formula>"SI"</formula>
    </cfRule>
    <cfRule type="cellIs" dxfId="82" priority="69" operator="equal">
      <formula>"NO"</formula>
    </cfRule>
  </conditionalFormatting>
  <conditionalFormatting sqref="CZ62:DC66">
    <cfRule type="cellIs" dxfId="81" priority="65" operator="equal">
      <formula>"NO"</formula>
    </cfRule>
    <cfRule type="cellIs" dxfId="80" priority="66" operator="equal">
      <formula>"SI"</formula>
    </cfRule>
  </conditionalFormatting>
  <conditionalFormatting sqref="CZ68:DC72">
    <cfRule type="cellIs" dxfId="79" priority="61" operator="equal">
      <formula>"NO"</formula>
    </cfRule>
    <cfRule type="cellIs" dxfId="78" priority="62" operator="equal">
      <formula>"SI"</formula>
    </cfRule>
  </conditionalFormatting>
  <conditionalFormatting sqref="CZ74:DC78">
    <cfRule type="cellIs" dxfId="77" priority="58" operator="equal">
      <formula>"SI"</formula>
    </cfRule>
    <cfRule type="cellIs" dxfId="76" priority="57" operator="equal">
      <formula>"NO"</formula>
    </cfRule>
  </conditionalFormatting>
  <conditionalFormatting sqref="CZ80:DC84">
    <cfRule type="cellIs" dxfId="75" priority="54" operator="equal">
      <formula>"SI"</formula>
    </cfRule>
    <cfRule type="cellIs" dxfId="74" priority="53" operator="equal">
      <formula>"NO"</formula>
    </cfRule>
  </conditionalFormatting>
  <conditionalFormatting sqref="CZ86:DC90">
    <cfRule type="cellIs" dxfId="73" priority="50" operator="equal">
      <formula>"SI"</formula>
    </cfRule>
    <cfRule type="cellIs" dxfId="72" priority="49" operator="equal">
      <formula>"NO"</formula>
    </cfRule>
  </conditionalFormatting>
  <conditionalFormatting sqref="CZ92:DC96">
    <cfRule type="cellIs" dxfId="71" priority="46" operator="equal">
      <formula>"SI"</formula>
    </cfRule>
    <cfRule type="cellIs" dxfId="70" priority="45" operator="equal">
      <formula>"NO"</formula>
    </cfRule>
  </conditionalFormatting>
  <conditionalFormatting sqref="CZ98:DC102">
    <cfRule type="cellIs" dxfId="69" priority="41" operator="equal">
      <formula>"NO"</formula>
    </cfRule>
    <cfRule type="cellIs" dxfId="68" priority="42" operator="equal">
      <formula>"SI"</formula>
    </cfRule>
  </conditionalFormatting>
  <conditionalFormatting sqref="CZ104:DC108">
    <cfRule type="cellIs" dxfId="67" priority="38" operator="equal">
      <formula>"SI"</formula>
    </cfRule>
    <cfRule type="cellIs" dxfId="66" priority="37" operator="equal">
      <formula>"NO"</formula>
    </cfRule>
  </conditionalFormatting>
  <conditionalFormatting sqref="CZ110:DC114">
    <cfRule type="cellIs" dxfId="65" priority="33" operator="equal">
      <formula>"NO"</formula>
    </cfRule>
    <cfRule type="cellIs" dxfId="64" priority="34" operator="equal">
      <formula>"SI"</formula>
    </cfRule>
  </conditionalFormatting>
  <conditionalFormatting sqref="CZ116:DC120">
    <cfRule type="cellIs" dxfId="63" priority="30" operator="equal">
      <formula>"SI"</formula>
    </cfRule>
    <cfRule type="cellIs" dxfId="62" priority="29" operator="equal">
      <formula>"NO"</formula>
    </cfRule>
  </conditionalFormatting>
  <conditionalFormatting sqref="CZ122:DC126">
    <cfRule type="cellIs" dxfId="61" priority="26" operator="equal">
      <formula>"SI"</formula>
    </cfRule>
    <cfRule type="cellIs" dxfId="60" priority="25" operator="equal">
      <formula>"NO"</formula>
    </cfRule>
  </conditionalFormatting>
  <conditionalFormatting sqref="CZ128:DC132">
    <cfRule type="cellIs" dxfId="59" priority="22" operator="equal">
      <formula>"SI"</formula>
    </cfRule>
    <cfRule type="cellIs" dxfId="58" priority="21" operator="equal">
      <formula>"NO"</formula>
    </cfRule>
  </conditionalFormatting>
  <conditionalFormatting sqref="CZ134:DC138">
    <cfRule type="cellIs" dxfId="57" priority="18" operator="equal">
      <formula>"SI"</formula>
    </cfRule>
    <cfRule type="cellIs" dxfId="56" priority="17" operator="equal">
      <formula>"NO"</formula>
    </cfRule>
  </conditionalFormatting>
  <conditionalFormatting sqref="CZ140:DC144">
    <cfRule type="cellIs" dxfId="55" priority="13" operator="equal">
      <formula>"NO"</formula>
    </cfRule>
    <cfRule type="cellIs" dxfId="54" priority="14" operator="equal">
      <formula>"SI"</formula>
    </cfRule>
  </conditionalFormatting>
  <conditionalFormatting sqref="CZ146:DC150">
    <cfRule type="cellIs" dxfId="53" priority="10" operator="equal">
      <formula>"SI"</formula>
    </cfRule>
    <cfRule type="cellIs" dxfId="52" priority="9" operator="equal">
      <formula>"NO"</formula>
    </cfRule>
  </conditionalFormatting>
  <conditionalFormatting sqref="CZ152:DC156">
    <cfRule type="cellIs" dxfId="51" priority="6" operator="equal">
      <formula>"SI"</formula>
    </cfRule>
    <cfRule type="cellIs" dxfId="50" priority="5" operator="equal">
      <formula>"NO"</formula>
    </cfRule>
  </conditionalFormatting>
  <conditionalFormatting sqref="CZ158:DC162">
    <cfRule type="cellIs" dxfId="49" priority="1" operator="equal">
      <formula>"NO"</formula>
    </cfRule>
    <cfRule type="cellIs" dxfId="48" priority="2" operator="equal">
      <formula>"SI"</formula>
    </cfRule>
  </conditionalFormatting>
  <conditionalFormatting sqref="DD20:DS24">
    <cfRule type="cellIs" dxfId="47" priority="3450" operator="equal">
      <formula>"SI"</formula>
    </cfRule>
    <cfRule type="cellIs" dxfId="46" priority="3449" operator="equal">
      <formula>"NO"</formula>
    </cfRule>
  </conditionalFormatting>
  <conditionalFormatting sqref="DD26:DS30">
    <cfRule type="cellIs" dxfId="45" priority="91" operator="equal">
      <formula>"NO"</formula>
    </cfRule>
    <cfRule type="cellIs" dxfId="44" priority="92" operator="equal">
      <formula>"SI"</formula>
    </cfRule>
  </conditionalFormatting>
  <conditionalFormatting sqref="DD32:DS36">
    <cfRule type="cellIs" dxfId="43" priority="88" operator="equal">
      <formula>"SI"</formula>
    </cfRule>
    <cfRule type="cellIs" dxfId="42" priority="87" operator="equal">
      <formula>"NO"</formula>
    </cfRule>
  </conditionalFormatting>
  <conditionalFormatting sqref="DD38:DS42">
    <cfRule type="cellIs" dxfId="41" priority="83" operator="equal">
      <formula>"NO"</formula>
    </cfRule>
    <cfRule type="cellIs" dxfId="40" priority="84" operator="equal">
      <formula>"SI"</formula>
    </cfRule>
  </conditionalFormatting>
  <conditionalFormatting sqref="DD44:DS48">
    <cfRule type="cellIs" dxfId="39" priority="79" operator="equal">
      <formula>"NO"</formula>
    </cfRule>
    <cfRule type="cellIs" dxfId="38" priority="80" operator="equal">
      <formula>"SI"</formula>
    </cfRule>
  </conditionalFormatting>
  <conditionalFormatting sqref="DD50:DS54">
    <cfRule type="cellIs" dxfId="37" priority="75" operator="equal">
      <formula>"NO"</formula>
    </cfRule>
    <cfRule type="cellIs" dxfId="36" priority="76" operator="equal">
      <formula>"SI"</formula>
    </cfRule>
  </conditionalFormatting>
  <conditionalFormatting sqref="DD56:DS60">
    <cfRule type="cellIs" dxfId="35" priority="72" operator="equal">
      <formula>"SI"</formula>
    </cfRule>
    <cfRule type="cellIs" dxfId="34" priority="71" operator="equal">
      <formula>"NO"</formula>
    </cfRule>
  </conditionalFormatting>
  <conditionalFormatting sqref="DD62:DS66">
    <cfRule type="cellIs" dxfId="33" priority="68" operator="equal">
      <formula>"SI"</formula>
    </cfRule>
    <cfRule type="cellIs" dxfId="32" priority="67" operator="equal">
      <formula>"NO"</formula>
    </cfRule>
  </conditionalFormatting>
  <conditionalFormatting sqref="DD68:DS72">
    <cfRule type="cellIs" dxfId="31" priority="64" operator="equal">
      <formula>"SI"</formula>
    </cfRule>
    <cfRule type="cellIs" dxfId="30" priority="63" operator="equal">
      <formula>"NO"</formula>
    </cfRule>
  </conditionalFormatting>
  <conditionalFormatting sqref="DD74:DS78">
    <cfRule type="cellIs" dxfId="29" priority="59" operator="equal">
      <formula>"NO"</formula>
    </cfRule>
    <cfRule type="cellIs" dxfId="28" priority="60" operator="equal">
      <formula>"SI"</formula>
    </cfRule>
  </conditionalFormatting>
  <conditionalFormatting sqref="DD80:DS84">
    <cfRule type="cellIs" dxfId="27" priority="55" operator="equal">
      <formula>"NO"</formula>
    </cfRule>
    <cfRule type="cellIs" dxfId="26" priority="56" operator="equal">
      <formula>"SI"</formula>
    </cfRule>
  </conditionalFormatting>
  <conditionalFormatting sqref="DD86:DS90">
    <cfRule type="cellIs" dxfId="25" priority="52" operator="equal">
      <formula>"SI"</formula>
    </cfRule>
    <cfRule type="cellIs" dxfId="24" priority="51" operator="equal">
      <formula>"NO"</formula>
    </cfRule>
  </conditionalFormatting>
  <conditionalFormatting sqref="DD92:DS96">
    <cfRule type="cellIs" dxfId="23" priority="47" operator="equal">
      <formula>"NO"</formula>
    </cfRule>
    <cfRule type="cellIs" dxfId="22" priority="48" operator="equal">
      <formula>"SI"</formula>
    </cfRule>
  </conditionalFormatting>
  <conditionalFormatting sqref="DD98:DS102">
    <cfRule type="cellIs" dxfId="21" priority="44" operator="equal">
      <formula>"SI"</formula>
    </cfRule>
    <cfRule type="cellIs" dxfId="20" priority="43" operator="equal">
      <formula>"NO"</formula>
    </cfRule>
  </conditionalFormatting>
  <conditionalFormatting sqref="DD104:DS108">
    <cfRule type="cellIs" dxfId="19" priority="40" operator="equal">
      <formula>"SI"</formula>
    </cfRule>
    <cfRule type="cellIs" dxfId="18" priority="39" operator="equal">
      <formula>"NO"</formula>
    </cfRule>
  </conditionalFormatting>
  <conditionalFormatting sqref="DD110:DS114">
    <cfRule type="cellIs" dxfId="17" priority="36" operator="equal">
      <formula>"SI"</formula>
    </cfRule>
    <cfRule type="cellIs" dxfId="16" priority="35" operator="equal">
      <formula>"NO"</formula>
    </cfRule>
  </conditionalFormatting>
  <conditionalFormatting sqref="DD116:DS120">
    <cfRule type="cellIs" dxfId="15" priority="32" operator="equal">
      <formula>"SI"</formula>
    </cfRule>
    <cfRule type="cellIs" dxfId="14" priority="31" operator="equal">
      <formula>"NO"</formula>
    </cfRule>
  </conditionalFormatting>
  <conditionalFormatting sqref="DD122:DS126">
    <cfRule type="cellIs" dxfId="13" priority="28" operator="equal">
      <formula>"SI"</formula>
    </cfRule>
    <cfRule type="cellIs" dxfId="12" priority="27" operator="equal">
      <formula>"NO"</formula>
    </cfRule>
  </conditionalFormatting>
  <conditionalFormatting sqref="DD128:DS132">
    <cfRule type="cellIs" dxfId="11" priority="24" operator="equal">
      <formula>"SI"</formula>
    </cfRule>
    <cfRule type="cellIs" dxfId="10" priority="23" operator="equal">
      <formula>"NO"</formula>
    </cfRule>
  </conditionalFormatting>
  <conditionalFormatting sqref="DD134:DS138">
    <cfRule type="cellIs" dxfId="9" priority="20" operator="equal">
      <formula>"SI"</formula>
    </cfRule>
    <cfRule type="cellIs" dxfId="8" priority="19" operator="equal">
      <formula>"NO"</formula>
    </cfRule>
  </conditionalFormatting>
  <conditionalFormatting sqref="DD140:DS144">
    <cfRule type="cellIs" dxfId="7" priority="16" operator="equal">
      <formula>"SI"</formula>
    </cfRule>
    <cfRule type="cellIs" dxfId="6" priority="15" operator="equal">
      <formula>"NO"</formula>
    </cfRule>
  </conditionalFormatting>
  <conditionalFormatting sqref="DD146:DS150">
    <cfRule type="cellIs" dxfId="5" priority="12" operator="equal">
      <formula>"SI"</formula>
    </cfRule>
    <cfRule type="cellIs" dxfId="4" priority="11" operator="equal">
      <formula>"NO"</formula>
    </cfRule>
  </conditionalFormatting>
  <conditionalFormatting sqref="DD152:DS156">
    <cfRule type="cellIs" dxfId="3" priority="8" operator="equal">
      <formula>"SI"</formula>
    </cfRule>
    <cfRule type="cellIs" dxfId="2" priority="7" operator="equal">
      <formula>"NO"</formula>
    </cfRule>
  </conditionalFormatting>
  <conditionalFormatting sqref="DD158:DS162">
    <cfRule type="cellIs" dxfId="1" priority="4" operator="equal">
      <formula>"SI"</formula>
    </cfRule>
    <cfRule type="cellIs" dxfId="0" priority="3" operator="equal">
      <formula>"NO"</formula>
    </cfRule>
  </conditionalFormatting>
  <pageMargins left="0.7" right="0.7" top="0.75" bottom="0.75" header="0.3" footer="0.3"/>
  <pageSetup scale="10" fitToHeight="0" orientation="landscape" horizontalDpi="4294967294" verticalDpi="4294967294"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3135" operator="equal" id="{D0AA1FE8-2C93-4FDF-B124-7E7C54C4C9A4}">
            <xm:f>'E:\Users\admdin12\Desktop\2. SUBRED SUR\1. RIESGOS\1. MATRICES DE RIESGOS INSTITUCIONALES\[Matriz institucional de riesgos de Corrupción.xlsx]Listas'!#REF!</xm:f>
            <x14:dxf>
              <fill>
                <patternFill>
                  <bgColor rgb="FF92D050"/>
                </patternFill>
              </fill>
            </x14:dxf>
          </x14:cfRule>
          <xm:sqref>R20:R24</xm:sqref>
        </x14:conditionalFormatting>
        <x14:conditionalFormatting xmlns:xm="http://schemas.microsoft.com/office/excel/2006/main">
          <x14:cfRule type="cellIs" priority="3094" operator="equal" id="{D865A396-65DC-4986-B029-5F129045C444}">
            <xm:f>'E:\Users\admdin12\Desktop\2. SUBRED SUR\1. RIESGOS\1. MATRICES DE RIESGOS INSTITUCIONALES\[Matriz institucional de riesgos de Corrupción.xlsx]Listas'!#REF!</xm:f>
            <x14:dxf>
              <fill>
                <patternFill>
                  <bgColor rgb="FF92D050"/>
                </patternFill>
              </fill>
            </x14:dxf>
          </x14:cfRule>
          <xm:sqref>R26:R30</xm:sqref>
        </x14:conditionalFormatting>
        <x14:conditionalFormatting xmlns:xm="http://schemas.microsoft.com/office/excel/2006/main">
          <x14:cfRule type="cellIs" priority="3056" operator="equal" id="{02A0EF54-0751-41EE-A367-64FF994BB745}">
            <xm:f>'E:\Users\admdin12\Desktop\2. SUBRED SUR\1. RIESGOS\1. MATRICES DE RIESGOS INSTITUCIONALES\[Matriz institucional de riesgos de Corrupción.xlsx]Listas'!#REF!</xm:f>
            <x14:dxf>
              <fill>
                <patternFill>
                  <bgColor rgb="FF92D050"/>
                </patternFill>
              </fill>
            </x14:dxf>
          </x14:cfRule>
          <xm:sqref>R32:R36</xm:sqref>
        </x14:conditionalFormatting>
        <x14:conditionalFormatting xmlns:xm="http://schemas.microsoft.com/office/excel/2006/main">
          <x14:cfRule type="cellIs" priority="2787" operator="equal" id="{417975C5-21E1-43AD-9EF8-9CC3BF42DAC0}">
            <xm:f>'E:\Users\admdin12\Desktop\2. SUBRED SUR\1. RIESGOS\1. MATRICES DE RIESGOS INSTITUCIONALES\[Matriz institucional de riesgos de Corrupción.xlsx]Listas'!#REF!</xm:f>
            <x14:dxf>
              <fill>
                <patternFill>
                  <bgColor rgb="FF92D050"/>
                </patternFill>
              </fill>
            </x14:dxf>
          </x14:cfRule>
          <xm:sqref>R38:R42</xm:sqref>
        </x14:conditionalFormatting>
        <x14:conditionalFormatting xmlns:xm="http://schemas.microsoft.com/office/excel/2006/main">
          <x14:cfRule type="cellIs" priority="3018" operator="equal" id="{4E485CE1-A66C-4E59-8C14-B9D6B54D0123}">
            <xm:f>'E:\Users\admdin12\Desktop\2. SUBRED SUR\1. RIESGOS\1. MATRICES DE RIESGOS INSTITUCIONALES\[Matriz institucional de riesgos de Corrupción.xlsx]Listas'!#REF!</xm:f>
            <x14:dxf>
              <fill>
                <patternFill>
                  <bgColor rgb="FF92D050"/>
                </patternFill>
              </fill>
            </x14:dxf>
          </x14:cfRule>
          <xm:sqref>R44:R48</xm:sqref>
        </x14:conditionalFormatting>
        <x14:conditionalFormatting xmlns:xm="http://schemas.microsoft.com/office/excel/2006/main">
          <x14:cfRule type="cellIs" priority="2695" operator="equal" id="{BD4C7CA6-0F8B-492B-B1B8-AFCF191F7767}">
            <xm:f>'E:\Users\admdin12\Desktop\2. SUBRED SUR\1. RIESGOS\1. MATRICES DE RIESGOS INSTITUCIONALES\[Matriz institucional de riesgos de Corrupción.xlsx]Listas'!#REF!</xm:f>
            <x14:dxf>
              <fill>
                <patternFill>
                  <bgColor rgb="FF92D050"/>
                </patternFill>
              </fill>
            </x14:dxf>
          </x14:cfRule>
          <xm:sqref>R50:R54</xm:sqref>
        </x14:conditionalFormatting>
        <x14:conditionalFormatting xmlns:xm="http://schemas.microsoft.com/office/excel/2006/main">
          <x14:cfRule type="cellIs" priority="2564" operator="equal" id="{38E1CC5A-8517-4DA7-94E0-28C191B6AAFA}">
            <xm:f>'E:\Users\admdin12\Desktop\2. SUBRED SUR\1. RIESGOS\1. MATRICES DE RIESGOS INSTITUCIONALES\[Matriz institucional de riesgos de Corrupción.xlsx]Listas'!#REF!</xm:f>
            <x14:dxf>
              <fill>
                <patternFill>
                  <bgColor rgb="FF92D050"/>
                </patternFill>
              </fill>
            </x14:dxf>
          </x14:cfRule>
          <xm:sqref>R56:R60</xm:sqref>
        </x14:conditionalFormatting>
        <x14:conditionalFormatting xmlns:xm="http://schemas.microsoft.com/office/excel/2006/main">
          <x14:cfRule type="cellIs" priority="2433" operator="equal" id="{C61436CE-8323-4569-9D10-A8145D7D80B0}">
            <xm:f>'E:\Users\admdin12\Desktop\2. SUBRED SUR\1. RIESGOS\1. MATRICES DE RIESGOS INSTITUCIONALES\[Matriz institucional de riesgos de Corrupción.xlsx]Listas'!#REF!</xm:f>
            <x14:dxf>
              <fill>
                <patternFill>
                  <bgColor rgb="FF92D050"/>
                </patternFill>
              </fill>
            </x14:dxf>
          </x14:cfRule>
          <xm:sqref>R62:R66</xm:sqref>
        </x14:conditionalFormatting>
        <x14:conditionalFormatting xmlns:xm="http://schemas.microsoft.com/office/excel/2006/main">
          <x14:cfRule type="cellIs" priority="2302" operator="equal" id="{0BC78456-48F9-45B5-92F4-6A785A34C4AD}">
            <xm:f>'E:\Users\admdin12\Desktop\2. SUBRED SUR\1. RIESGOS\1. MATRICES DE RIESGOS INSTITUCIONALES\[Matriz institucional de riesgos de Corrupción.xlsx]Listas'!#REF!</xm:f>
            <x14:dxf>
              <fill>
                <patternFill>
                  <bgColor rgb="FF92D050"/>
                </patternFill>
              </fill>
            </x14:dxf>
          </x14:cfRule>
          <xm:sqref>R68:R72</xm:sqref>
        </x14:conditionalFormatting>
        <x14:conditionalFormatting xmlns:xm="http://schemas.microsoft.com/office/excel/2006/main">
          <x14:cfRule type="cellIs" priority="2171" operator="equal" id="{C7FD9CED-9D9C-45A4-8E36-01DB3FDF2133}">
            <xm:f>'E:\Users\admdin12\Desktop\2. SUBRED SUR\1. RIESGOS\1. MATRICES DE RIESGOS INSTITUCIONALES\[Matriz institucional de riesgos de Corrupción.xlsx]Listas'!#REF!</xm:f>
            <x14:dxf>
              <fill>
                <patternFill>
                  <bgColor rgb="FF92D050"/>
                </patternFill>
              </fill>
            </x14:dxf>
          </x14:cfRule>
          <xm:sqref>R74:R78</xm:sqref>
        </x14:conditionalFormatting>
        <x14:conditionalFormatting xmlns:xm="http://schemas.microsoft.com/office/excel/2006/main">
          <x14:cfRule type="cellIs" priority="2040" operator="equal" id="{A7B69A1D-DFA8-4F89-8523-AF716653948C}">
            <xm:f>'E:\Users\admdin12\Desktop\2. SUBRED SUR\1. RIESGOS\1. MATRICES DE RIESGOS INSTITUCIONALES\[Matriz institucional de riesgos de Corrupción.xlsx]Listas'!#REF!</xm:f>
            <x14:dxf>
              <fill>
                <patternFill>
                  <bgColor rgb="FF92D050"/>
                </patternFill>
              </fill>
            </x14:dxf>
          </x14:cfRule>
          <xm:sqref>R80:R84</xm:sqref>
        </x14:conditionalFormatting>
        <x14:conditionalFormatting xmlns:xm="http://schemas.microsoft.com/office/excel/2006/main">
          <x14:cfRule type="cellIs" priority="1909" operator="equal" id="{58F26E5F-43CB-4931-8DC9-30B13DB53CE1}">
            <xm:f>'E:\Users\admdin12\Desktop\2. SUBRED SUR\1. RIESGOS\1. MATRICES DE RIESGOS INSTITUCIONALES\[Matriz institucional de riesgos de Corrupción.xlsx]Listas'!#REF!</xm:f>
            <x14:dxf>
              <fill>
                <patternFill>
                  <bgColor rgb="FF92D050"/>
                </patternFill>
              </fill>
            </x14:dxf>
          </x14:cfRule>
          <xm:sqref>R86:R90</xm:sqref>
        </x14:conditionalFormatting>
        <x14:conditionalFormatting xmlns:xm="http://schemas.microsoft.com/office/excel/2006/main">
          <x14:cfRule type="cellIs" priority="1778" operator="equal" id="{40532174-0432-4DC6-BE2F-75F0C7B9734F}">
            <xm:f>'E:\Users\admdin12\Desktop\2. SUBRED SUR\1. RIESGOS\1. MATRICES DE RIESGOS INSTITUCIONALES\[Matriz institucional de riesgos de Corrupción.xlsx]Listas'!#REF!</xm:f>
            <x14:dxf>
              <fill>
                <patternFill>
                  <bgColor rgb="FF92D050"/>
                </patternFill>
              </fill>
            </x14:dxf>
          </x14:cfRule>
          <xm:sqref>R92:R96</xm:sqref>
        </x14:conditionalFormatting>
        <x14:conditionalFormatting xmlns:xm="http://schemas.microsoft.com/office/excel/2006/main">
          <x14:cfRule type="cellIs" priority="1647" operator="equal" id="{7E8BFAF1-6B11-46E5-B250-0B4C01D53D15}">
            <xm:f>'E:\Users\admdin12\Desktop\2. SUBRED SUR\1. RIESGOS\1. MATRICES DE RIESGOS INSTITUCIONALES\[Matriz institucional de riesgos de Corrupción.xlsx]Listas'!#REF!</xm:f>
            <x14:dxf>
              <fill>
                <patternFill>
                  <bgColor rgb="FF92D050"/>
                </patternFill>
              </fill>
            </x14:dxf>
          </x14:cfRule>
          <xm:sqref>R98:R102</xm:sqref>
        </x14:conditionalFormatting>
        <x14:conditionalFormatting xmlns:xm="http://schemas.microsoft.com/office/excel/2006/main">
          <x14:cfRule type="cellIs" priority="1516" operator="equal" id="{F361C048-16D8-4ABB-8B0A-3D17181444D1}">
            <xm:f>'E:\Users\admdin12\Desktop\2. SUBRED SUR\1. RIESGOS\1. MATRICES DE RIESGOS INSTITUCIONALES\[Matriz institucional de riesgos de Corrupción.xlsx]Listas'!#REF!</xm:f>
            <x14:dxf>
              <fill>
                <patternFill>
                  <bgColor rgb="FF92D050"/>
                </patternFill>
              </fill>
            </x14:dxf>
          </x14:cfRule>
          <xm:sqref>R104:R108</xm:sqref>
        </x14:conditionalFormatting>
        <x14:conditionalFormatting xmlns:xm="http://schemas.microsoft.com/office/excel/2006/main">
          <x14:cfRule type="cellIs" priority="1385" operator="equal" id="{1CF6B3C0-A6C3-45FD-80AF-915AB1A48485}">
            <xm:f>'E:\Users\admdin12\Desktop\2. SUBRED SUR\1. RIESGOS\1. MATRICES DE RIESGOS INSTITUCIONALES\[Matriz institucional de riesgos de Corrupción.xlsx]Listas'!#REF!</xm:f>
            <x14:dxf>
              <fill>
                <patternFill>
                  <bgColor rgb="FF92D050"/>
                </patternFill>
              </fill>
            </x14:dxf>
          </x14:cfRule>
          <xm:sqref>R110:R114</xm:sqref>
        </x14:conditionalFormatting>
        <x14:conditionalFormatting xmlns:xm="http://schemas.microsoft.com/office/excel/2006/main">
          <x14:cfRule type="cellIs" priority="468" operator="equal" id="{EA1BB1F8-D8A8-4613-A9C1-6F70FD6B305E}">
            <xm:f>'E:\Users\admdin12\Desktop\2. SUBRED SUR\1. RIESGOS\1. MATRICES DE RIESGOS INSTITUCIONALES\[Matriz institucional de riesgos de Corrupción.xlsx]Listas'!#REF!</xm:f>
            <x14:dxf>
              <fill>
                <patternFill>
                  <bgColor rgb="FF92D050"/>
                </patternFill>
              </fill>
            </x14:dxf>
          </x14:cfRule>
          <xm:sqref>R116:R120</xm:sqref>
        </x14:conditionalFormatting>
        <x14:conditionalFormatting xmlns:xm="http://schemas.microsoft.com/office/excel/2006/main">
          <x14:cfRule type="cellIs" priority="1254" operator="equal" id="{13CEF0E6-3D77-4B6F-92EF-5197268B9269}">
            <xm:f>'E:\Users\admdin12\Desktop\2. SUBRED SUR\1. RIESGOS\1. MATRICES DE RIESGOS INSTITUCIONALES\[Matriz institucional de riesgos de Corrupción.xlsx]Listas'!#REF!</xm:f>
            <x14:dxf>
              <fill>
                <patternFill>
                  <bgColor rgb="FF92D050"/>
                </patternFill>
              </fill>
            </x14:dxf>
          </x14:cfRule>
          <xm:sqref>R122:R126</xm:sqref>
        </x14:conditionalFormatting>
        <x14:conditionalFormatting xmlns:xm="http://schemas.microsoft.com/office/excel/2006/main">
          <x14:cfRule type="cellIs" priority="599" operator="equal" id="{06A7F475-77F0-4779-8034-4DC133FD3348}">
            <xm:f>'E:\Users\admdin12\Desktop\2. SUBRED SUR\1. RIESGOS\1. MATRICES DE RIESGOS INSTITUCIONALES\[Matriz institucional de riesgos de Corrupción.xlsx]Listas'!#REF!</xm:f>
            <x14:dxf>
              <fill>
                <patternFill>
                  <bgColor rgb="FF92D050"/>
                </patternFill>
              </fill>
            </x14:dxf>
          </x14:cfRule>
          <xm:sqref>R128:R132</xm:sqref>
        </x14:conditionalFormatting>
        <x14:conditionalFormatting xmlns:xm="http://schemas.microsoft.com/office/excel/2006/main">
          <x14:cfRule type="cellIs" priority="1123" operator="equal" id="{89D69B21-E660-4362-9347-2AE1962A7032}">
            <xm:f>'E:\Users\admdin12\Desktop\2. SUBRED SUR\1. RIESGOS\1. MATRICES DE RIESGOS INSTITUCIONALES\[Matriz institucional de riesgos de Corrupción.xlsx]Listas'!#REF!</xm:f>
            <x14:dxf>
              <fill>
                <patternFill>
                  <bgColor rgb="FF92D050"/>
                </patternFill>
              </fill>
            </x14:dxf>
          </x14:cfRule>
          <xm:sqref>R134:R138</xm:sqref>
        </x14:conditionalFormatting>
        <x14:conditionalFormatting xmlns:xm="http://schemas.microsoft.com/office/excel/2006/main">
          <x14:cfRule type="cellIs" priority="992" operator="equal" id="{14495ED0-58EB-4874-9AD0-2F77A4CEE8D1}">
            <xm:f>'E:\Users\admdin12\Desktop\2. SUBRED SUR\1. RIESGOS\1. MATRICES DE RIESGOS INSTITUCIONALES\[Matriz institucional de riesgos de Corrupción.xlsx]Listas'!#REF!</xm:f>
            <x14:dxf>
              <fill>
                <patternFill>
                  <bgColor rgb="FF92D050"/>
                </patternFill>
              </fill>
            </x14:dxf>
          </x14:cfRule>
          <xm:sqref>R140:R144</xm:sqref>
        </x14:conditionalFormatting>
        <x14:conditionalFormatting xmlns:xm="http://schemas.microsoft.com/office/excel/2006/main">
          <x14:cfRule type="cellIs" priority="861" operator="equal" id="{2E4F3132-2449-4CB5-B840-213D905C2AF8}">
            <xm:f>'E:\Users\admdin12\Desktop\2. SUBRED SUR\1. RIESGOS\1. MATRICES DE RIESGOS INSTITUCIONALES\[Matriz institucional de riesgos de Corrupción.xlsx]Listas'!#REF!</xm:f>
            <x14:dxf>
              <fill>
                <patternFill>
                  <bgColor rgb="FF92D050"/>
                </patternFill>
              </fill>
            </x14:dxf>
          </x14:cfRule>
          <xm:sqref>R146:R150</xm:sqref>
        </x14:conditionalFormatting>
        <x14:conditionalFormatting xmlns:xm="http://schemas.microsoft.com/office/excel/2006/main">
          <x14:cfRule type="cellIs" priority="730" operator="equal" id="{06B427DE-5717-4681-BDF6-15AC336E3B94}">
            <xm:f>'E:\Users\admdin12\Desktop\2. SUBRED SUR\1. RIESGOS\1. MATRICES DE RIESGOS INSTITUCIONALES\[Matriz institucional de riesgos de Corrupción.xlsx]Listas'!#REF!</xm:f>
            <x14:dxf>
              <fill>
                <patternFill>
                  <bgColor rgb="FF92D050"/>
                </patternFill>
              </fill>
            </x14:dxf>
          </x14:cfRule>
          <xm:sqref>R152:R156</xm:sqref>
        </x14:conditionalFormatting>
        <x14:conditionalFormatting xmlns:xm="http://schemas.microsoft.com/office/excel/2006/main">
          <x14:cfRule type="cellIs" priority="337" operator="equal" id="{D5E738BD-2EBD-4284-B6F6-E45103F46B9E}">
            <xm:f>'E:\Users\admdin12\Desktop\2. SUBRED SUR\1. RIESGOS\1. MATRICES DE RIESGOS INSTITUCIONALES\[Matriz institucional de riesgos de Corrupción.xlsx]Listas'!#REF!</xm:f>
            <x14:dxf>
              <fill>
                <patternFill>
                  <bgColor rgb="FF92D050"/>
                </patternFill>
              </fill>
            </x14:dxf>
          </x14:cfRule>
          <xm:sqref>R158:R162</xm:sqref>
        </x14:conditionalFormatting>
        <x14:conditionalFormatting xmlns:xm="http://schemas.microsoft.com/office/excel/2006/main">
          <x14:cfRule type="beginsWith" priority="3140" operator="beginsWith" id="{EFC18418-56B4-4FA2-A76E-C3776CCB2E5A}">
            <xm:f>LEFT(S20,LEN("MUY ALTA"))="MUY ALTA"</xm:f>
            <xm:f>"MUY ALTA"</xm:f>
            <x14:dxf>
              <fill>
                <patternFill>
                  <bgColor rgb="FFFF0000"/>
                </patternFill>
              </fill>
            </x14:dxf>
          </x14:cfRule>
          <x14:cfRule type="beginsWith" priority="3139" operator="beginsWith" id="{0F3A6C45-1F51-4F52-83A7-1087153F67C2}">
            <xm:f>LEFT(S20,LEN("MUY ALTA "))="MUY ALTA "</xm:f>
            <xm:f>"MUY ALTA "</xm:f>
            <x14:dxf>
              <fill>
                <patternFill>
                  <bgColor rgb="FFFF0000"/>
                </patternFill>
              </fill>
            </x14:dxf>
          </x14:cfRule>
          <x14:cfRule type="beginsWith" priority="3142" operator="beginsWith" id="{90DB3E77-12A7-45C9-8F2F-5FA3EEDF0EAA}">
            <xm:f>LEFT(S20,LEN("MEDIA"))="MEDIA"</xm:f>
            <xm:f>"MEDIA"</xm:f>
            <x14:dxf>
              <fill>
                <patternFill>
                  <bgColor rgb="FFFFFF00"/>
                </patternFill>
              </fill>
            </x14:dxf>
          </x14:cfRule>
          <x14:cfRule type="beginsWith" priority="3143" operator="beginsWith" id="{8CA4EAA5-DA38-45D3-B63C-54B94BA8F321}">
            <xm:f>LEFT(S20,LEN("BAJA"))="BAJA"</xm:f>
            <xm:f>"BAJA"</xm:f>
            <x14:dxf>
              <fill>
                <patternFill>
                  <bgColor rgb="FF00B050"/>
                </patternFill>
              </fill>
            </x14:dxf>
          </x14:cfRule>
          <x14:cfRule type="beginsWith" priority="3144" operator="beginsWith" id="{C0E06055-A35A-4276-9D47-5B8463EEA5C0}">
            <xm:f>LEFT(S20,LEN("MUY BAJA"))="MUY BAJA"</xm:f>
            <xm:f>"MUY BAJA"</xm:f>
            <x14:dxf>
              <fill>
                <patternFill>
                  <bgColor rgb="FF92D050"/>
                </patternFill>
              </fill>
            </x14:dxf>
          </x14:cfRule>
          <x14:cfRule type="beginsWith" priority="3141" operator="beginsWith" id="{10B622C0-D96F-45B4-B39C-2E850D871624}">
            <xm:f>LEFT(S20,LEN("ALTA"))="ALTA"</xm:f>
            <xm:f>"ALTA"</xm:f>
            <x14:dxf>
              <fill>
                <patternFill>
                  <bgColor rgb="FFFFC000"/>
                </patternFill>
              </fill>
            </x14:dxf>
          </x14:cfRule>
          <xm:sqref>S20:S24</xm:sqref>
        </x14:conditionalFormatting>
        <x14:conditionalFormatting xmlns:xm="http://schemas.microsoft.com/office/excel/2006/main">
          <x14:cfRule type="beginsWith" priority="3098" operator="beginsWith" id="{698D3AD8-1ADA-4FE8-8364-9CF3C277AF84}">
            <xm:f>LEFT(S26,LEN("MUY ALTA "))="MUY ALTA "</xm:f>
            <xm:f>"MUY ALTA "</xm:f>
            <x14:dxf>
              <fill>
                <patternFill>
                  <bgColor rgb="FFFF0000"/>
                </patternFill>
              </fill>
            </x14:dxf>
          </x14:cfRule>
          <x14:cfRule type="beginsWith" priority="3099" operator="beginsWith" id="{A42615B1-3304-4947-8F63-F46B2F3DEB5C}">
            <xm:f>LEFT(S26,LEN("MUY ALTA"))="MUY ALTA"</xm:f>
            <xm:f>"MUY ALTA"</xm:f>
            <x14:dxf>
              <fill>
                <patternFill>
                  <bgColor rgb="FFFF0000"/>
                </patternFill>
              </fill>
            </x14:dxf>
          </x14:cfRule>
          <x14:cfRule type="beginsWith" priority="3100" operator="beginsWith" id="{FC26EF27-EC28-4503-8A79-3C3640792AE3}">
            <xm:f>LEFT(S26,LEN("ALTA"))="ALTA"</xm:f>
            <xm:f>"ALTA"</xm:f>
            <x14:dxf>
              <fill>
                <patternFill>
                  <bgColor rgb="FFFFC000"/>
                </patternFill>
              </fill>
            </x14:dxf>
          </x14:cfRule>
          <x14:cfRule type="beginsWith" priority="3101" operator="beginsWith" id="{E88C0472-487C-4347-8E17-1DF338B1DC92}">
            <xm:f>LEFT(S26,LEN("MEDIA"))="MEDIA"</xm:f>
            <xm:f>"MEDIA"</xm:f>
            <x14:dxf>
              <fill>
                <patternFill>
                  <bgColor rgb="FFFFFF00"/>
                </patternFill>
              </fill>
            </x14:dxf>
          </x14:cfRule>
          <x14:cfRule type="beginsWith" priority="3102" operator="beginsWith" id="{4A0FF6EB-4BCE-4ECC-A32E-93CD4AB6C9E0}">
            <xm:f>LEFT(S26,LEN("BAJA"))="BAJA"</xm:f>
            <xm:f>"BAJA"</xm:f>
            <x14:dxf>
              <fill>
                <patternFill>
                  <bgColor rgb="FF00B050"/>
                </patternFill>
              </fill>
            </x14:dxf>
          </x14:cfRule>
          <x14:cfRule type="beginsWith" priority="3103" operator="beginsWith" id="{A94D6595-A187-4D59-871A-8178D5ED6DAE}">
            <xm:f>LEFT(S26,LEN("MUY BAJA"))="MUY BAJA"</xm:f>
            <xm:f>"MUY BAJA"</xm:f>
            <x14:dxf>
              <fill>
                <patternFill>
                  <bgColor rgb="FF92D050"/>
                </patternFill>
              </fill>
            </x14:dxf>
          </x14:cfRule>
          <xm:sqref>S26:S30</xm:sqref>
        </x14:conditionalFormatting>
        <x14:conditionalFormatting xmlns:xm="http://schemas.microsoft.com/office/excel/2006/main">
          <x14:cfRule type="beginsWith" priority="3065" operator="beginsWith" id="{5FBDEB9D-E0AA-4A0D-BA86-E17E2702560E}">
            <xm:f>LEFT(S32,LEN("MUY BAJA"))="MUY BAJA"</xm:f>
            <xm:f>"MUY BAJA"</xm:f>
            <x14:dxf>
              <fill>
                <patternFill>
                  <bgColor rgb="FF92D050"/>
                </patternFill>
              </fill>
            </x14:dxf>
          </x14:cfRule>
          <x14:cfRule type="beginsWith" priority="3064" operator="beginsWith" id="{785D99A8-D98C-4AB9-ACE1-AC9CF8C937D3}">
            <xm:f>LEFT(S32,LEN("BAJA"))="BAJA"</xm:f>
            <xm:f>"BAJA"</xm:f>
            <x14:dxf>
              <fill>
                <patternFill>
                  <bgColor rgb="FF00B050"/>
                </patternFill>
              </fill>
            </x14:dxf>
          </x14:cfRule>
          <x14:cfRule type="beginsWith" priority="3063" operator="beginsWith" id="{2123EF72-150C-4B0F-AD3A-27B83D09F522}">
            <xm:f>LEFT(S32,LEN("MEDIA"))="MEDIA"</xm:f>
            <xm:f>"MEDIA"</xm:f>
            <x14:dxf>
              <fill>
                <patternFill>
                  <bgColor rgb="FFFFFF00"/>
                </patternFill>
              </fill>
            </x14:dxf>
          </x14:cfRule>
          <x14:cfRule type="beginsWith" priority="3062" operator="beginsWith" id="{AEF966EB-44C1-4BBF-ADCF-B8208963B256}">
            <xm:f>LEFT(S32,LEN("ALTA"))="ALTA"</xm:f>
            <xm:f>"ALTA"</xm:f>
            <x14:dxf>
              <fill>
                <patternFill>
                  <bgColor rgb="FFFFC000"/>
                </patternFill>
              </fill>
            </x14:dxf>
          </x14:cfRule>
          <x14:cfRule type="beginsWith" priority="3061" operator="beginsWith" id="{B72A441C-43DA-4E62-87DB-036D307EAEAA}">
            <xm:f>LEFT(S32,LEN("MUY ALTA"))="MUY ALTA"</xm:f>
            <xm:f>"MUY ALTA"</xm:f>
            <x14:dxf>
              <fill>
                <patternFill>
                  <bgColor rgb="FFFF0000"/>
                </patternFill>
              </fill>
            </x14:dxf>
          </x14:cfRule>
          <x14:cfRule type="beginsWith" priority="3060" operator="beginsWith" id="{1AAE07F8-2CA7-4C05-AF36-B0B23F1BACA5}">
            <xm:f>LEFT(S32,LEN("MUY ALTA "))="MUY ALTA "</xm:f>
            <xm:f>"MUY ALTA "</xm:f>
            <x14:dxf>
              <fill>
                <patternFill>
                  <bgColor rgb="FFFF0000"/>
                </patternFill>
              </fill>
            </x14:dxf>
          </x14:cfRule>
          <xm:sqref>S32:S36</xm:sqref>
        </x14:conditionalFormatting>
        <x14:conditionalFormatting xmlns:xm="http://schemas.microsoft.com/office/excel/2006/main">
          <x14:cfRule type="beginsWith" priority="2793" operator="beginsWith" id="{2703D23D-B4C9-4F6D-A6D6-8289ACE1B35F}">
            <xm:f>LEFT(S38,LEN("ALTA"))="ALTA"</xm:f>
            <xm:f>"ALTA"</xm:f>
            <x14:dxf>
              <fill>
                <patternFill>
                  <bgColor rgb="FFFFC000"/>
                </patternFill>
              </fill>
            </x14:dxf>
          </x14:cfRule>
          <x14:cfRule type="beginsWith" priority="2795" operator="beginsWith" id="{3CE5AF18-9C1C-421F-AFFD-75FE98502BBD}">
            <xm:f>LEFT(S38,LEN("BAJA"))="BAJA"</xm:f>
            <xm:f>"BAJA"</xm:f>
            <x14:dxf>
              <fill>
                <patternFill>
                  <bgColor rgb="FF00B050"/>
                </patternFill>
              </fill>
            </x14:dxf>
          </x14:cfRule>
          <x14:cfRule type="beginsWith" priority="2792" operator="beginsWith" id="{3EBE6CA4-2EEF-4A16-932C-EC94ECBC91AA}">
            <xm:f>LEFT(S38,LEN("MUY ALTA"))="MUY ALTA"</xm:f>
            <xm:f>"MUY ALTA"</xm:f>
            <x14:dxf>
              <fill>
                <patternFill>
                  <bgColor rgb="FFFF0000"/>
                </patternFill>
              </fill>
            </x14:dxf>
          </x14:cfRule>
          <x14:cfRule type="beginsWith" priority="2791" operator="beginsWith" id="{D5FEB1CA-85F2-45EF-9E3B-CE04F4E74EFA}">
            <xm:f>LEFT(S38,LEN("MUY ALTA "))="MUY ALTA "</xm:f>
            <xm:f>"MUY ALTA "</xm:f>
            <x14:dxf>
              <fill>
                <patternFill>
                  <bgColor rgb="FFFF0000"/>
                </patternFill>
              </fill>
            </x14:dxf>
          </x14:cfRule>
          <x14:cfRule type="beginsWith" priority="2796" operator="beginsWith" id="{3C01E234-E9C1-4353-9270-47F49F326BDA}">
            <xm:f>LEFT(S38,LEN("MUY BAJA"))="MUY BAJA"</xm:f>
            <xm:f>"MUY BAJA"</xm:f>
            <x14:dxf>
              <fill>
                <patternFill>
                  <bgColor rgb="FF92D050"/>
                </patternFill>
              </fill>
            </x14:dxf>
          </x14:cfRule>
          <x14:cfRule type="beginsWith" priority="2794" operator="beginsWith" id="{A6BA32C7-3678-4473-ACC6-5F5CB61114F9}">
            <xm:f>LEFT(S38,LEN("MEDIA"))="MEDIA"</xm:f>
            <xm:f>"MEDIA"</xm:f>
            <x14:dxf>
              <fill>
                <patternFill>
                  <bgColor rgb="FFFFFF00"/>
                </patternFill>
              </fill>
            </x14:dxf>
          </x14:cfRule>
          <xm:sqref>S38:S42</xm:sqref>
        </x14:conditionalFormatting>
        <x14:conditionalFormatting xmlns:xm="http://schemas.microsoft.com/office/excel/2006/main">
          <x14:cfRule type="beginsWith" priority="3025" operator="beginsWith" id="{B5EB2BDF-6B6A-40EE-983A-87884FB78951}">
            <xm:f>LEFT(S44,LEN("MEDIA"))="MEDIA"</xm:f>
            <xm:f>"MEDIA"</xm:f>
            <x14:dxf>
              <fill>
                <patternFill>
                  <bgColor rgb="FFFFFF00"/>
                </patternFill>
              </fill>
            </x14:dxf>
          </x14:cfRule>
          <x14:cfRule type="beginsWith" priority="3024" operator="beginsWith" id="{839ED0F4-01D0-45D6-857B-74D2506C6031}">
            <xm:f>LEFT(S44,LEN("ALTA"))="ALTA"</xm:f>
            <xm:f>"ALTA"</xm:f>
            <x14:dxf>
              <fill>
                <patternFill>
                  <bgColor rgb="FFFFC000"/>
                </patternFill>
              </fill>
            </x14:dxf>
          </x14:cfRule>
          <x14:cfRule type="beginsWith" priority="3023" operator="beginsWith" id="{F388EAF2-2A93-462A-BB4A-91FC922CFFD2}">
            <xm:f>LEFT(S44,LEN("MUY ALTA"))="MUY ALTA"</xm:f>
            <xm:f>"MUY ALTA"</xm:f>
            <x14:dxf>
              <fill>
                <patternFill>
                  <bgColor rgb="FFFF0000"/>
                </patternFill>
              </fill>
            </x14:dxf>
          </x14:cfRule>
          <x14:cfRule type="beginsWith" priority="3022" operator="beginsWith" id="{8F0F1E8C-C4AB-417F-B125-E2BC79098CA8}">
            <xm:f>LEFT(S44,LEN("MUY ALTA "))="MUY ALTA "</xm:f>
            <xm:f>"MUY ALTA "</xm:f>
            <x14:dxf>
              <fill>
                <patternFill>
                  <bgColor rgb="FFFF0000"/>
                </patternFill>
              </fill>
            </x14:dxf>
          </x14:cfRule>
          <x14:cfRule type="beginsWith" priority="3026" operator="beginsWith" id="{E335DAB5-BC6C-467A-9780-6CFA6B8103E0}">
            <xm:f>LEFT(S44,LEN("BAJA"))="BAJA"</xm:f>
            <xm:f>"BAJA"</xm:f>
            <x14:dxf>
              <fill>
                <patternFill>
                  <bgColor rgb="FF00B050"/>
                </patternFill>
              </fill>
            </x14:dxf>
          </x14:cfRule>
          <x14:cfRule type="beginsWith" priority="3027" operator="beginsWith" id="{8B443F58-12E3-4F1F-A342-25616CF2B273}">
            <xm:f>LEFT(S44,LEN("MUY BAJA"))="MUY BAJA"</xm:f>
            <xm:f>"MUY BAJA"</xm:f>
            <x14:dxf>
              <fill>
                <patternFill>
                  <bgColor rgb="FF92D050"/>
                </patternFill>
              </fill>
            </x14:dxf>
          </x14:cfRule>
          <xm:sqref>S44:S48</xm:sqref>
        </x14:conditionalFormatting>
        <x14:conditionalFormatting xmlns:xm="http://schemas.microsoft.com/office/excel/2006/main">
          <x14:cfRule type="beginsWith" priority="2700" operator="beginsWith" id="{FAF1AD35-B238-4E9C-8F7B-5E80C296E6D3}">
            <xm:f>LEFT(S50,LEN("MUY ALTA"))="MUY ALTA"</xm:f>
            <xm:f>"MUY ALTA"</xm:f>
            <x14:dxf>
              <fill>
                <patternFill>
                  <bgColor rgb="FFFF0000"/>
                </patternFill>
              </fill>
            </x14:dxf>
          </x14:cfRule>
          <x14:cfRule type="beginsWith" priority="2701" operator="beginsWith" id="{58E291A9-D6BD-442B-9E82-C7702C258AF6}">
            <xm:f>LEFT(S50,LEN("ALTA"))="ALTA"</xm:f>
            <xm:f>"ALTA"</xm:f>
            <x14:dxf>
              <fill>
                <patternFill>
                  <bgColor rgb="FFFFC000"/>
                </patternFill>
              </fill>
            </x14:dxf>
          </x14:cfRule>
          <x14:cfRule type="beginsWith" priority="2699" operator="beginsWith" id="{3A3D8FAA-1CA5-4A60-988A-4EB1D3F2EF1B}">
            <xm:f>LEFT(S50,LEN("MUY ALTA "))="MUY ALTA "</xm:f>
            <xm:f>"MUY ALTA "</xm:f>
            <x14:dxf>
              <fill>
                <patternFill>
                  <bgColor rgb="FFFF0000"/>
                </patternFill>
              </fill>
            </x14:dxf>
          </x14:cfRule>
          <x14:cfRule type="beginsWith" priority="2704" operator="beginsWith" id="{238FB7AA-851A-4303-9CE6-B067C2A40CE7}">
            <xm:f>LEFT(S50,LEN("MUY BAJA"))="MUY BAJA"</xm:f>
            <xm:f>"MUY BAJA"</xm:f>
            <x14:dxf>
              <fill>
                <patternFill>
                  <bgColor rgb="FF92D050"/>
                </patternFill>
              </fill>
            </x14:dxf>
          </x14:cfRule>
          <x14:cfRule type="beginsWith" priority="2703" operator="beginsWith" id="{C54243D6-96FB-43F3-B9C4-ABA1B911888C}">
            <xm:f>LEFT(S50,LEN("BAJA"))="BAJA"</xm:f>
            <xm:f>"BAJA"</xm:f>
            <x14:dxf>
              <fill>
                <patternFill>
                  <bgColor rgb="FF00B050"/>
                </patternFill>
              </fill>
            </x14:dxf>
          </x14:cfRule>
          <x14:cfRule type="beginsWith" priority="2702" operator="beginsWith" id="{9CA0E55B-0D82-4757-AF7D-D0E627FF4877}">
            <xm:f>LEFT(S50,LEN("MEDIA"))="MEDIA"</xm:f>
            <xm:f>"MEDIA"</xm:f>
            <x14:dxf>
              <fill>
                <patternFill>
                  <bgColor rgb="FFFFFF00"/>
                </patternFill>
              </fill>
            </x14:dxf>
          </x14:cfRule>
          <xm:sqref>S50:S54</xm:sqref>
        </x14:conditionalFormatting>
        <x14:conditionalFormatting xmlns:xm="http://schemas.microsoft.com/office/excel/2006/main">
          <x14:cfRule type="beginsWith" priority="2572" operator="beginsWith" id="{F1AFEABB-AB22-4871-B4A5-B043A04992DD}">
            <xm:f>LEFT(S56,LEN("BAJA"))="BAJA"</xm:f>
            <xm:f>"BAJA"</xm:f>
            <x14:dxf>
              <fill>
                <patternFill>
                  <bgColor rgb="FF00B050"/>
                </patternFill>
              </fill>
            </x14:dxf>
          </x14:cfRule>
          <x14:cfRule type="beginsWith" priority="2571" operator="beginsWith" id="{0FCE929F-5387-4FEB-815C-BC79BBB16EAE}">
            <xm:f>LEFT(S56,LEN("MEDIA"))="MEDIA"</xm:f>
            <xm:f>"MEDIA"</xm:f>
            <x14:dxf>
              <fill>
                <patternFill>
                  <bgColor rgb="FFFFFF00"/>
                </patternFill>
              </fill>
            </x14:dxf>
          </x14:cfRule>
          <x14:cfRule type="beginsWith" priority="2570" operator="beginsWith" id="{D68A1EDA-9E72-470F-A33B-46F15B3D7058}">
            <xm:f>LEFT(S56,LEN("ALTA"))="ALTA"</xm:f>
            <xm:f>"ALTA"</xm:f>
            <x14:dxf>
              <fill>
                <patternFill>
                  <bgColor rgb="FFFFC000"/>
                </patternFill>
              </fill>
            </x14:dxf>
          </x14:cfRule>
          <x14:cfRule type="beginsWith" priority="2568" operator="beginsWith" id="{98E7DF42-13B4-435F-9790-E0678534FBA4}">
            <xm:f>LEFT(S56,LEN("MUY ALTA "))="MUY ALTA "</xm:f>
            <xm:f>"MUY ALTA "</xm:f>
            <x14:dxf>
              <fill>
                <patternFill>
                  <bgColor rgb="FFFF0000"/>
                </patternFill>
              </fill>
            </x14:dxf>
          </x14:cfRule>
          <x14:cfRule type="beginsWith" priority="2569" operator="beginsWith" id="{05DA1BDA-203F-40FC-81EE-B2790A937796}">
            <xm:f>LEFT(S56,LEN("MUY ALTA"))="MUY ALTA"</xm:f>
            <xm:f>"MUY ALTA"</xm:f>
            <x14:dxf>
              <fill>
                <patternFill>
                  <bgColor rgb="FFFF0000"/>
                </patternFill>
              </fill>
            </x14:dxf>
          </x14:cfRule>
          <x14:cfRule type="beginsWith" priority="2573" operator="beginsWith" id="{701BBD6A-EE49-41F0-82ED-43B0B13ACEE4}">
            <xm:f>LEFT(S56,LEN("MUY BAJA"))="MUY BAJA"</xm:f>
            <xm:f>"MUY BAJA"</xm:f>
            <x14:dxf>
              <fill>
                <patternFill>
                  <bgColor rgb="FF92D050"/>
                </patternFill>
              </fill>
            </x14:dxf>
          </x14:cfRule>
          <xm:sqref>S56:S60</xm:sqref>
        </x14:conditionalFormatting>
        <x14:conditionalFormatting xmlns:xm="http://schemas.microsoft.com/office/excel/2006/main">
          <x14:cfRule type="beginsWith" priority="2437" operator="beginsWith" id="{F89711BE-6FB6-46D3-A5D7-B05082E6082A}">
            <xm:f>LEFT(S62,LEN("MUY ALTA "))="MUY ALTA "</xm:f>
            <xm:f>"MUY ALTA "</xm:f>
            <x14:dxf>
              <fill>
                <patternFill>
                  <bgColor rgb="FFFF0000"/>
                </patternFill>
              </fill>
            </x14:dxf>
          </x14:cfRule>
          <x14:cfRule type="beginsWith" priority="2439" operator="beginsWith" id="{0807AE49-3442-4BA0-9BF8-FDAEFD355B85}">
            <xm:f>LEFT(S62,LEN("ALTA"))="ALTA"</xm:f>
            <xm:f>"ALTA"</xm:f>
            <x14:dxf>
              <fill>
                <patternFill>
                  <bgColor rgb="FFFFC000"/>
                </patternFill>
              </fill>
            </x14:dxf>
          </x14:cfRule>
          <x14:cfRule type="beginsWith" priority="2440" operator="beginsWith" id="{89CD9F32-227A-46B2-BA0F-907A93EB7087}">
            <xm:f>LEFT(S62,LEN("MEDIA"))="MEDIA"</xm:f>
            <xm:f>"MEDIA"</xm:f>
            <x14:dxf>
              <fill>
                <patternFill>
                  <bgColor rgb="FFFFFF00"/>
                </patternFill>
              </fill>
            </x14:dxf>
          </x14:cfRule>
          <x14:cfRule type="beginsWith" priority="2441" operator="beginsWith" id="{34934DAD-7A50-4294-8C2B-BF2E8878B9AB}">
            <xm:f>LEFT(S62,LEN("BAJA"))="BAJA"</xm:f>
            <xm:f>"BAJA"</xm:f>
            <x14:dxf>
              <fill>
                <patternFill>
                  <bgColor rgb="FF00B050"/>
                </patternFill>
              </fill>
            </x14:dxf>
          </x14:cfRule>
          <x14:cfRule type="beginsWith" priority="2442" operator="beginsWith" id="{F75DF801-45F8-445B-B5B5-80F5B0FBACEA}">
            <xm:f>LEFT(S62,LEN("MUY BAJA"))="MUY BAJA"</xm:f>
            <xm:f>"MUY BAJA"</xm:f>
            <x14:dxf>
              <fill>
                <patternFill>
                  <bgColor rgb="FF92D050"/>
                </patternFill>
              </fill>
            </x14:dxf>
          </x14:cfRule>
          <x14:cfRule type="beginsWith" priority="2438" operator="beginsWith" id="{5781CACB-3BA6-4396-AB37-6C461290C340}">
            <xm:f>LEFT(S62,LEN("MUY ALTA"))="MUY ALTA"</xm:f>
            <xm:f>"MUY ALTA"</xm:f>
            <x14:dxf>
              <fill>
                <patternFill>
                  <bgColor rgb="FFFF0000"/>
                </patternFill>
              </fill>
            </x14:dxf>
          </x14:cfRule>
          <xm:sqref>S62:S66</xm:sqref>
        </x14:conditionalFormatting>
        <x14:conditionalFormatting xmlns:xm="http://schemas.microsoft.com/office/excel/2006/main">
          <x14:cfRule type="beginsWith" priority="2309" operator="beginsWith" id="{9D427A7A-4F47-4C00-91F2-D7B2D6C4CD5A}">
            <xm:f>LEFT(S68,LEN("MEDIA"))="MEDIA"</xm:f>
            <xm:f>"MEDIA"</xm:f>
            <x14:dxf>
              <fill>
                <patternFill>
                  <bgColor rgb="FFFFFF00"/>
                </patternFill>
              </fill>
            </x14:dxf>
          </x14:cfRule>
          <x14:cfRule type="beginsWith" priority="2308" operator="beginsWith" id="{CD6F898F-BAA7-4DB7-9B7E-C1D7741B19E2}">
            <xm:f>LEFT(S68,LEN("ALTA"))="ALTA"</xm:f>
            <xm:f>"ALTA"</xm:f>
            <x14:dxf>
              <fill>
                <patternFill>
                  <bgColor rgb="FFFFC000"/>
                </patternFill>
              </fill>
            </x14:dxf>
          </x14:cfRule>
          <x14:cfRule type="beginsWith" priority="2310" operator="beginsWith" id="{49081235-4104-4BB5-91E5-37C80755CF7B}">
            <xm:f>LEFT(S68,LEN("BAJA"))="BAJA"</xm:f>
            <xm:f>"BAJA"</xm:f>
            <x14:dxf>
              <fill>
                <patternFill>
                  <bgColor rgb="FF00B050"/>
                </patternFill>
              </fill>
            </x14:dxf>
          </x14:cfRule>
          <x14:cfRule type="beginsWith" priority="2307" operator="beginsWith" id="{94E1C066-4FA3-4C0B-A657-44AF4EFAB667}">
            <xm:f>LEFT(S68,LEN("MUY ALTA"))="MUY ALTA"</xm:f>
            <xm:f>"MUY ALTA"</xm:f>
            <x14:dxf>
              <fill>
                <patternFill>
                  <bgColor rgb="FFFF0000"/>
                </patternFill>
              </fill>
            </x14:dxf>
          </x14:cfRule>
          <x14:cfRule type="beginsWith" priority="2306" operator="beginsWith" id="{E16A9898-55A6-44D1-A496-861FC087D795}">
            <xm:f>LEFT(S68,LEN("MUY ALTA "))="MUY ALTA "</xm:f>
            <xm:f>"MUY ALTA "</xm:f>
            <x14:dxf>
              <fill>
                <patternFill>
                  <bgColor rgb="FFFF0000"/>
                </patternFill>
              </fill>
            </x14:dxf>
          </x14:cfRule>
          <x14:cfRule type="beginsWith" priority="2311" operator="beginsWith" id="{0576CFB6-70D1-46C7-BE18-F456CEF9D890}">
            <xm:f>LEFT(S68,LEN("MUY BAJA"))="MUY BAJA"</xm:f>
            <xm:f>"MUY BAJA"</xm:f>
            <x14:dxf>
              <fill>
                <patternFill>
                  <bgColor rgb="FF92D050"/>
                </patternFill>
              </fill>
            </x14:dxf>
          </x14:cfRule>
          <xm:sqref>S68:S72</xm:sqref>
        </x14:conditionalFormatting>
        <x14:conditionalFormatting xmlns:xm="http://schemas.microsoft.com/office/excel/2006/main">
          <x14:cfRule type="beginsWith" priority="2177" operator="beginsWith" id="{31165B00-C6B8-4994-A3B3-3C3294C50E74}">
            <xm:f>LEFT(S74,LEN("ALTA"))="ALTA"</xm:f>
            <xm:f>"ALTA"</xm:f>
            <x14:dxf>
              <fill>
                <patternFill>
                  <bgColor rgb="FFFFC000"/>
                </patternFill>
              </fill>
            </x14:dxf>
          </x14:cfRule>
          <x14:cfRule type="beginsWith" priority="2180" operator="beginsWith" id="{C281E8CF-E3A0-483F-BFD7-8A607BCCFFF2}">
            <xm:f>LEFT(S74,LEN("MUY BAJA"))="MUY BAJA"</xm:f>
            <xm:f>"MUY BAJA"</xm:f>
            <x14:dxf>
              <fill>
                <patternFill>
                  <bgColor rgb="FF92D050"/>
                </patternFill>
              </fill>
            </x14:dxf>
          </x14:cfRule>
          <x14:cfRule type="beginsWith" priority="2179" operator="beginsWith" id="{6B475B3D-25D9-4807-85F2-34E987023391}">
            <xm:f>LEFT(S74,LEN("BAJA"))="BAJA"</xm:f>
            <xm:f>"BAJA"</xm:f>
            <x14:dxf>
              <fill>
                <patternFill>
                  <bgColor rgb="FF00B050"/>
                </patternFill>
              </fill>
            </x14:dxf>
          </x14:cfRule>
          <x14:cfRule type="beginsWith" priority="2176" operator="beginsWith" id="{DEDB60F2-3380-4460-87E0-6958985679DB}">
            <xm:f>LEFT(S74,LEN("MUY ALTA"))="MUY ALTA"</xm:f>
            <xm:f>"MUY ALTA"</xm:f>
            <x14:dxf>
              <fill>
                <patternFill>
                  <bgColor rgb="FFFF0000"/>
                </patternFill>
              </fill>
            </x14:dxf>
          </x14:cfRule>
          <x14:cfRule type="beginsWith" priority="2175" operator="beginsWith" id="{05105E76-86EB-4E65-801A-BCD5F4C89444}">
            <xm:f>LEFT(S74,LEN("MUY ALTA "))="MUY ALTA "</xm:f>
            <xm:f>"MUY ALTA "</xm:f>
            <x14:dxf>
              <fill>
                <patternFill>
                  <bgColor rgb="FFFF0000"/>
                </patternFill>
              </fill>
            </x14:dxf>
          </x14:cfRule>
          <x14:cfRule type="beginsWith" priority="2178" operator="beginsWith" id="{082F0737-0D9E-4D2E-B935-426C905553FB}">
            <xm:f>LEFT(S74,LEN("MEDIA"))="MEDIA"</xm:f>
            <xm:f>"MEDIA"</xm:f>
            <x14:dxf>
              <fill>
                <patternFill>
                  <bgColor rgb="FFFFFF00"/>
                </patternFill>
              </fill>
            </x14:dxf>
          </x14:cfRule>
          <xm:sqref>S74:S78</xm:sqref>
        </x14:conditionalFormatting>
        <x14:conditionalFormatting xmlns:xm="http://schemas.microsoft.com/office/excel/2006/main">
          <x14:cfRule type="beginsWith" priority="2049" operator="beginsWith" id="{F01EA0AC-B22A-49FF-9532-76DC861B7ABD}">
            <xm:f>LEFT(S80,LEN("MUY BAJA"))="MUY BAJA"</xm:f>
            <xm:f>"MUY BAJA"</xm:f>
            <x14:dxf>
              <fill>
                <patternFill>
                  <bgColor rgb="FF92D050"/>
                </patternFill>
              </fill>
            </x14:dxf>
          </x14:cfRule>
          <x14:cfRule type="beginsWith" priority="2048" operator="beginsWith" id="{463A22F7-B39A-4442-94FA-320E2D907A5F}">
            <xm:f>LEFT(S80,LEN("BAJA"))="BAJA"</xm:f>
            <xm:f>"BAJA"</xm:f>
            <x14:dxf>
              <fill>
                <patternFill>
                  <bgColor rgb="FF00B050"/>
                </patternFill>
              </fill>
            </x14:dxf>
          </x14:cfRule>
          <x14:cfRule type="beginsWith" priority="2044" operator="beginsWith" id="{109FF27F-FF54-4466-9560-4B08B41AF8DD}">
            <xm:f>LEFT(S80,LEN("MUY ALTA "))="MUY ALTA "</xm:f>
            <xm:f>"MUY ALTA "</xm:f>
            <x14:dxf>
              <fill>
                <patternFill>
                  <bgColor rgb="FFFF0000"/>
                </patternFill>
              </fill>
            </x14:dxf>
          </x14:cfRule>
          <x14:cfRule type="beginsWith" priority="2045" operator="beginsWith" id="{DBA895F2-7BA1-4DEC-A803-D40EDF3CF7C0}">
            <xm:f>LEFT(S80,LEN("MUY ALTA"))="MUY ALTA"</xm:f>
            <xm:f>"MUY ALTA"</xm:f>
            <x14:dxf>
              <fill>
                <patternFill>
                  <bgColor rgb="FFFF0000"/>
                </patternFill>
              </fill>
            </x14:dxf>
          </x14:cfRule>
          <x14:cfRule type="beginsWith" priority="2046" operator="beginsWith" id="{9D095F3F-87C4-4BEE-80BD-F7A14C01B5C7}">
            <xm:f>LEFT(S80,LEN("ALTA"))="ALTA"</xm:f>
            <xm:f>"ALTA"</xm:f>
            <x14:dxf>
              <fill>
                <patternFill>
                  <bgColor rgb="FFFFC000"/>
                </patternFill>
              </fill>
            </x14:dxf>
          </x14:cfRule>
          <x14:cfRule type="beginsWith" priority="2047" operator="beginsWith" id="{5FEF8278-9BE1-4FF8-8673-52B423231FB9}">
            <xm:f>LEFT(S80,LEN("MEDIA"))="MEDIA"</xm:f>
            <xm:f>"MEDIA"</xm:f>
            <x14:dxf>
              <fill>
                <patternFill>
                  <bgColor rgb="FFFFFF00"/>
                </patternFill>
              </fill>
            </x14:dxf>
          </x14:cfRule>
          <xm:sqref>S80:S84</xm:sqref>
        </x14:conditionalFormatting>
        <x14:conditionalFormatting xmlns:xm="http://schemas.microsoft.com/office/excel/2006/main">
          <x14:cfRule type="beginsWith" priority="1917" operator="beginsWith" id="{9A973268-A0FD-44EA-AE23-819FB1016875}">
            <xm:f>LEFT(S86,LEN("BAJA"))="BAJA"</xm:f>
            <xm:f>"BAJA"</xm:f>
            <x14:dxf>
              <fill>
                <patternFill>
                  <bgColor rgb="FF00B050"/>
                </patternFill>
              </fill>
            </x14:dxf>
          </x14:cfRule>
          <x14:cfRule type="beginsWith" priority="1918" operator="beginsWith" id="{83DDC1DB-14F2-4027-8CEA-EDE9D7F6A215}">
            <xm:f>LEFT(S86,LEN("MUY BAJA"))="MUY BAJA"</xm:f>
            <xm:f>"MUY BAJA"</xm:f>
            <x14:dxf>
              <fill>
                <patternFill>
                  <bgColor rgb="FF92D050"/>
                </patternFill>
              </fill>
            </x14:dxf>
          </x14:cfRule>
          <x14:cfRule type="beginsWith" priority="1915" operator="beginsWith" id="{76B61A82-8803-4105-BB33-1955ED1B47F8}">
            <xm:f>LEFT(S86,LEN("ALTA"))="ALTA"</xm:f>
            <xm:f>"ALTA"</xm:f>
            <x14:dxf>
              <fill>
                <patternFill>
                  <bgColor rgb="FFFFC000"/>
                </patternFill>
              </fill>
            </x14:dxf>
          </x14:cfRule>
          <x14:cfRule type="beginsWith" priority="1916" operator="beginsWith" id="{95C1BB37-20B8-4101-882F-1E9EA1A2BA37}">
            <xm:f>LEFT(S86,LEN("MEDIA"))="MEDIA"</xm:f>
            <xm:f>"MEDIA"</xm:f>
            <x14:dxf>
              <fill>
                <patternFill>
                  <bgColor rgb="FFFFFF00"/>
                </patternFill>
              </fill>
            </x14:dxf>
          </x14:cfRule>
          <x14:cfRule type="beginsWith" priority="1914" operator="beginsWith" id="{883ACEF0-7C2B-4754-8FFD-5914C160B581}">
            <xm:f>LEFT(S86,LEN("MUY ALTA"))="MUY ALTA"</xm:f>
            <xm:f>"MUY ALTA"</xm:f>
            <x14:dxf>
              <fill>
                <patternFill>
                  <bgColor rgb="FFFF0000"/>
                </patternFill>
              </fill>
            </x14:dxf>
          </x14:cfRule>
          <x14:cfRule type="beginsWith" priority="1913" operator="beginsWith" id="{4EF336AA-4EA5-4F78-A8F0-788832DBEBBC}">
            <xm:f>LEFT(S86,LEN("MUY ALTA "))="MUY ALTA "</xm:f>
            <xm:f>"MUY ALTA "</xm:f>
            <x14:dxf>
              <fill>
                <patternFill>
                  <bgColor rgb="FFFF0000"/>
                </patternFill>
              </fill>
            </x14:dxf>
          </x14:cfRule>
          <xm:sqref>S86:S90</xm:sqref>
        </x14:conditionalFormatting>
        <x14:conditionalFormatting xmlns:xm="http://schemas.microsoft.com/office/excel/2006/main">
          <x14:cfRule type="beginsWith" priority="1786" operator="beginsWith" id="{55818F9C-4CA1-4E2D-9A9A-414252D70AED}">
            <xm:f>LEFT(S92,LEN("BAJA"))="BAJA"</xm:f>
            <xm:f>"BAJA"</xm:f>
            <x14:dxf>
              <fill>
                <patternFill>
                  <bgColor rgb="FF00B050"/>
                </patternFill>
              </fill>
            </x14:dxf>
          </x14:cfRule>
          <x14:cfRule type="beginsWith" priority="1787" operator="beginsWith" id="{E87ADD1B-8E17-4881-9D00-C47024B0A728}">
            <xm:f>LEFT(S92,LEN("MUY BAJA"))="MUY BAJA"</xm:f>
            <xm:f>"MUY BAJA"</xm:f>
            <x14:dxf>
              <fill>
                <patternFill>
                  <bgColor rgb="FF92D050"/>
                </patternFill>
              </fill>
            </x14:dxf>
          </x14:cfRule>
          <x14:cfRule type="beginsWith" priority="1784" operator="beginsWith" id="{2A00BA7E-B62E-4382-BC89-027092BD1C91}">
            <xm:f>LEFT(S92,LEN("ALTA"))="ALTA"</xm:f>
            <xm:f>"ALTA"</xm:f>
            <x14:dxf>
              <fill>
                <patternFill>
                  <bgColor rgb="FFFFC000"/>
                </patternFill>
              </fill>
            </x14:dxf>
          </x14:cfRule>
          <x14:cfRule type="beginsWith" priority="1785" operator="beginsWith" id="{A5F334EB-B993-45BF-BAEC-84DCC41B8D9B}">
            <xm:f>LEFT(S92,LEN("MEDIA"))="MEDIA"</xm:f>
            <xm:f>"MEDIA"</xm:f>
            <x14:dxf>
              <fill>
                <patternFill>
                  <bgColor rgb="FFFFFF00"/>
                </patternFill>
              </fill>
            </x14:dxf>
          </x14:cfRule>
          <x14:cfRule type="beginsWith" priority="1783" operator="beginsWith" id="{78D7E169-FF74-4168-A8C7-0B86695549A1}">
            <xm:f>LEFT(S92,LEN("MUY ALTA"))="MUY ALTA"</xm:f>
            <xm:f>"MUY ALTA"</xm:f>
            <x14:dxf>
              <fill>
                <patternFill>
                  <bgColor rgb="FFFF0000"/>
                </patternFill>
              </fill>
            </x14:dxf>
          </x14:cfRule>
          <x14:cfRule type="beginsWith" priority="1782" operator="beginsWith" id="{B0A16950-EB73-4940-BCE3-774605418977}">
            <xm:f>LEFT(S92,LEN("MUY ALTA "))="MUY ALTA "</xm:f>
            <xm:f>"MUY ALTA "</xm:f>
            <x14:dxf>
              <fill>
                <patternFill>
                  <bgColor rgb="FFFF0000"/>
                </patternFill>
              </fill>
            </x14:dxf>
          </x14:cfRule>
          <xm:sqref>S92:S96</xm:sqref>
        </x14:conditionalFormatting>
        <x14:conditionalFormatting xmlns:xm="http://schemas.microsoft.com/office/excel/2006/main">
          <x14:cfRule type="beginsWith" priority="1656" operator="beginsWith" id="{FDDBAF96-8107-4B08-8B61-6BE748C3C7C6}">
            <xm:f>LEFT(S98,LEN("MUY BAJA"))="MUY BAJA"</xm:f>
            <xm:f>"MUY BAJA"</xm:f>
            <x14:dxf>
              <fill>
                <patternFill>
                  <bgColor rgb="FF92D050"/>
                </patternFill>
              </fill>
            </x14:dxf>
          </x14:cfRule>
          <x14:cfRule type="beginsWith" priority="1651" operator="beginsWith" id="{83B6E886-340A-45FB-AEAD-C7753EC8D6FE}">
            <xm:f>LEFT(S98,LEN("MUY ALTA "))="MUY ALTA "</xm:f>
            <xm:f>"MUY ALTA "</xm:f>
            <x14:dxf>
              <fill>
                <patternFill>
                  <bgColor rgb="FFFF0000"/>
                </patternFill>
              </fill>
            </x14:dxf>
          </x14:cfRule>
          <x14:cfRule type="beginsWith" priority="1652" operator="beginsWith" id="{2D11E818-BC64-48C5-84B6-AD00E5CB0F9B}">
            <xm:f>LEFT(S98,LEN("MUY ALTA"))="MUY ALTA"</xm:f>
            <xm:f>"MUY ALTA"</xm:f>
            <x14:dxf>
              <fill>
                <patternFill>
                  <bgColor rgb="FFFF0000"/>
                </patternFill>
              </fill>
            </x14:dxf>
          </x14:cfRule>
          <x14:cfRule type="beginsWith" priority="1653" operator="beginsWith" id="{14A568BB-4FBE-41F8-9434-918FF6DF68A4}">
            <xm:f>LEFT(S98,LEN("ALTA"))="ALTA"</xm:f>
            <xm:f>"ALTA"</xm:f>
            <x14:dxf>
              <fill>
                <patternFill>
                  <bgColor rgb="FFFFC000"/>
                </patternFill>
              </fill>
            </x14:dxf>
          </x14:cfRule>
          <x14:cfRule type="beginsWith" priority="1654" operator="beginsWith" id="{56E363DE-22DA-4DD5-9604-88B2FF3CA4D0}">
            <xm:f>LEFT(S98,LEN("MEDIA"))="MEDIA"</xm:f>
            <xm:f>"MEDIA"</xm:f>
            <x14:dxf>
              <fill>
                <patternFill>
                  <bgColor rgb="FFFFFF00"/>
                </patternFill>
              </fill>
            </x14:dxf>
          </x14:cfRule>
          <x14:cfRule type="beginsWith" priority="1655" operator="beginsWith" id="{2AB184B5-156B-4BAA-B3A7-8B9576AAE0E8}">
            <xm:f>LEFT(S98,LEN("BAJA"))="BAJA"</xm:f>
            <xm:f>"BAJA"</xm:f>
            <x14:dxf>
              <fill>
                <patternFill>
                  <bgColor rgb="FF00B050"/>
                </patternFill>
              </fill>
            </x14:dxf>
          </x14:cfRule>
          <xm:sqref>S98:S102</xm:sqref>
        </x14:conditionalFormatting>
        <x14:conditionalFormatting xmlns:xm="http://schemas.microsoft.com/office/excel/2006/main">
          <x14:cfRule type="beginsWith" priority="1523" operator="beginsWith" id="{46DC7A5F-A152-4F1A-9F5C-408801DA0DED}">
            <xm:f>LEFT(S104,LEN("MEDIA"))="MEDIA"</xm:f>
            <xm:f>"MEDIA"</xm:f>
            <x14:dxf>
              <fill>
                <patternFill>
                  <bgColor rgb="FFFFFF00"/>
                </patternFill>
              </fill>
            </x14:dxf>
          </x14:cfRule>
          <x14:cfRule type="beginsWith" priority="1521" operator="beginsWith" id="{38B45A32-DB22-4279-BD85-BF8AE539E43B}">
            <xm:f>LEFT(S104,LEN("MUY ALTA"))="MUY ALTA"</xm:f>
            <xm:f>"MUY ALTA"</xm:f>
            <x14:dxf>
              <fill>
                <patternFill>
                  <bgColor rgb="FFFF0000"/>
                </patternFill>
              </fill>
            </x14:dxf>
          </x14:cfRule>
          <x14:cfRule type="beginsWith" priority="1525" operator="beginsWith" id="{A39D2EF6-9508-4A3C-B52C-B213488D5D54}">
            <xm:f>LEFT(S104,LEN("MUY BAJA"))="MUY BAJA"</xm:f>
            <xm:f>"MUY BAJA"</xm:f>
            <x14:dxf>
              <fill>
                <patternFill>
                  <bgColor rgb="FF92D050"/>
                </patternFill>
              </fill>
            </x14:dxf>
          </x14:cfRule>
          <x14:cfRule type="beginsWith" priority="1524" operator="beginsWith" id="{7FAA5891-0B36-472C-804E-3141B5D070E5}">
            <xm:f>LEFT(S104,LEN("BAJA"))="BAJA"</xm:f>
            <xm:f>"BAJA"</xm:f>
            <x14:dxf>
              <fill>
                <patternFill>
                  <bgColor rgb="FF00B050"/>
                </patternFill>
              </fill>
            </x14:dxf>
          </x14:cfRule>
          <x14:cfRule type="beginsWith" priority="1520" operator="beginsWith" id="{68F437A0-A4FB-48E5-A7B3-009D81C0AE3D}">
            <xm:f>LEFT(S104,LEN("MUY ALTA "))="MUY ALTA "</xm:f>
            <xm:f>"MUY ALTA "</xm:f>
            <x14:dxf>
              <fill>
                <patternFill>
                  <bgColor rgb="FFFF0000"/>
                </patternFill>
              </fill>
            </x14:dxf>
          </x14:cfRule>
          <x14:cfRule type="beginsWith" priority="1522" operator="beginsWith" id="{5036BB2A-787A-4920-BAEE-8B0AB5FB1B50}">
            <xm:f>LEFT(S104,LEN("ALTA"))="ALTA"</xm:f>
            <xm:f>"ALTA"</xm:f>
            <x14:dxf>
              <fill>
                <patternFill>
                  <bgColor rgb="FFFFC000"/>
                </patternFill>
              </fill>
            </x14:dxf>
          </x14:cfRule>
          <xm:sqref>S104:S108</xm:sqref>
        </x14:conditionalFormatting>
        <x14:conditionalFormatting xmlns:xm="http://schemas.microsoft.com/office/excel/2006/main">
          <x14:cfRule type="beginsWith" priority="1389" operator="beginsWith" id="{644EC089-21DE-4247-9D7F-A1F40840C876}">
            <xm:f>LEFT(S110,LEN("MUY ALTA "))="MUY ALTA "</xm:f>
            <xm:f>"MUY ALTA "</xm:f>
            <x14:dxf>
              <fill>
                <patternFill>
                  <bgColor rgb="FFFF0000"/>
                </patternFill>
              </fill>
            </x14:dxf>
          </x14:cfRule>
          <x14:cfRule type="beginsWith" priority="1390" operator="beginsWith" id="{D3C722DD-852D-4B71-B5B5-31FA62D1EF35}">
            <xm:f>LEFT(S110,LEN("MUY ALTA"))="MUY ALTA"</xm:f>
            <xm:f>"MUY ALTA"</xm:f>
            <x14:dxf>
              <fill>
                <patternFill>
                  <bgColor rgb="FFFF0000"/>
                </patternFill>
              </fill>
            </x14:dxf>
          </x14:cfRule>
          <x14:cfRule type="beginsWith" priority="1391" operator="beginsWith" id="{63F6F651-D7B7-4125-B9C0-2C620042C695}">
            <xm:f>LEFT(S110,LEN("ALTA"))="ALTA"</xm:f>
            <xm:f>"ALTA"</xm:f>
            <x14:dxf>
              <fill>
                <patternFill>
                  <bgColor rgb="FFFFC000"/>
                </patternFill>
              </fill>
            </x14:dxf>
          </x14:cfRule>
          <x14:cfRule type="beginsWith" priority="1392" operator="beginsWith" id="{1A656730-8075-4520-B80C-B5BA41FF76A8}">
            <xm:f>LEFT(S110,LEN("MEDIA"))="MEDIA"</xm:f>
            <xm:f>"MEDIA"</xm:f>
            <x14:dxf>
              <fill>
                <patternFill>
                  <bgColor rgb="FFFFFF00"/>
                </patternFill>
              </fill>
            </x14:dxf>
          </x14:cfRule>
          <x14:cfRule type="beginsWith" priority="1393" operator="beginsWith" id="{C9430C95-530C-4849-80AE-03A02FE083B8}">
            <xm:f>LEFT(S110,LEN("BAJA"))="BAJA"</xm:f>
            <xm:f>"BAJA"</xm:f>
            <x14:dxf>
              <fill>
                <patternFill>
                  <bgColor rgb="FF00B050"/>
                </patternFill>
              </fill>
            </x14:dxf>
          </x14:cfRule>
          <x14:cfRule type="beginsWith" priority="1394" operator="beginsWith" id="{5BAB01BE-F400-4B3E-9BBD-6E688CBD1634}">
            <xm:f>LEFT(S110,LEN("MUY BAJA"))="MUY BAJA"</xm:f>
            <xm:f>"MUY BAJA"</xm:f>
            <x14:dxf>
              <fill>
                <patternFill>
                  <bgColor rgb="FF92D050"/>
                </patternFill>
              </fill>
            </x14:dxf>
          </x14:cfRule>
          <xm:sqref>S110:S114</xm:sqref>
        </x14:conditionalFormatting>
        <x14:conditionalFormatting xmlns:xm="http://schemas.microsoft.com/office/excel/2006/main">
          <x14:cfRule type="beginsWith" priority="472" operator="beginsWith" id="{6CF5A1C9-E9FF-4E31-BE97-FE3FEB565BE5}">
            <xm:f>LEFT(S116,LEN("MUY ALTA "))="MUY ALTA "</xm:f>
            <xm:f>"MUY ALTA "</xm:f>
            <x14:dxf>
              <fill>
                <patternFill>
                  <bgColor rgb="FFFF0000"/>
                </patternFill>
              </fill>
            </x14:dxf>
          </x14:cfRule>
          <x14:cfRule type="beginsWith" priority="473" operator="beginsWith" id="{89DA7CE6-CAE6-45DE-8A2E-49A9BF97B23E}">
            <xm:f>LEFT(S116,LEN("MUY ALTA"))="MUY ALTA"</xm:f>
            <xm:f>"MUY ALTA"</xm:f>
            <x14:dxf>
              <fill>
                <patternFill>
                  <bgColor rgb="FFFF0000"/>
                </patternFill>
              </fill>
            </x14:dxf>
          </x14:cfRule>
          <x14:cfRule type="beginsWith" priority="474" operator="beginsWith" id="{7D343A6A-3EBB-4EC4-90FE-EA28C87E6947}">
            <xm:f>LEFT(S116,LEN("ALTA"))="ALTA"</xm:f>
            <xm:f>"ALTA"</xm:f>
            <x14:dxf>
              <fill>
                <patternFill>
                  <bgColor rgb="FFFFC000"/>
                </patternFill>
              </fill>
            </x14:dxf>
          </x14:cfRule>
          <x14:cfRule type="beginsWith" priority="477" operator="beginsWith" id="{F80A679D-474E-4906-A42A-5865FEBB5FBC}">
            <xm:f>LEFT(S116,LEN("MUY BAJA"))="MUY BAJA"</xm:f>
            <xm:f>"MUY BAJA"</xm:f>
            <x14:dxf>
              <fill>
                <patternFill>
                  <bgColor rgb="FF92D050"/>
                </patternFill>
              </fill>
            </x14:dxf>
          </x14:cfRule>
          <x14:cfRule type="beginsWith" priority="476" operator="beginsWith" id="{9787966B-26B5-47D2-98B8-1F5F3B1ACCCB}">
            <xm:f>LEFT(S116,LEN("BAJA"))="BAJA"</xm:f>
            <xm:f>"BAJA"</xm:f>
            <x14:dxf>
              <fill>
                <patternFill>
                  <bgColor rgb="FF00B050"/>
                </patternFill>
              </fill>
            </x14:dxf>
          </x14:cfRule>
          <x14:cfRule type="beginsWith" priority="475" operator="beginsWith" id="{4C52339C-3564-46FA-ADEB-9DEBA8739B43}">
            <xm:f>LEFT(S116,LEN("MEDIA"))="MEDIA"</xm:f>
            <xm:f>"MEDIA"</xm:f>
            <x14:dxf>
              <fill>
                <patternFill>
                  <bgColor rgb="FFFFFF00"/>
                </patternFill>
              </fill>
            </x14:dxf>
          </x14:cfRule>
          <xm:sqref>S116:S120</xm:sqref>
        </x14:conditionalFormatting>
        <x14:conditionalFormatting xmlns:xm="http://schemas.microsoft.com/office/excel/2006/main">
          <x14:cfRule type="beginsWith" priority="1259" operator="beginsWith" id="{A90E6E38-70EA-4448-9442-A6504D2D03A6}">
            <xm:f>LEFT(S122,LEN("MUY ALTA"))="MUY ALTA"</xm:f>
            <xm:f>"MUY ALTA"</xm:f>
            <x14:dxf>
              <fill>
                <patternFill>
                  <bgColor rgb="FFFF0000"/>
                </patternFill>
              </fill>
            </x14:dxf>
          </x14:cfRule>
          <x14:cfRule type="beginsWith" priority="1260" operator="beginsWith" id="{B87CD5BB-E939-4062-93FA-CA4F28294AC4}">
            <xm:f>LEFT(S122,LEN("ALTA"))="ALTA"</xm:f>
            <xm:f>"ALTA"</xm:f>
            <x14:dxf>
              <fill>
                <patternFill>
                  <bgColor rgb="FFFFC000"/>
                </patternFill>
              </fill>
            </x14:dxf>
          </x14:cfRule>
          <x14:cfRule type="beginsWith" priority="1261" operator="beginsWith" id="{599FC7B9-9641-4243-A4E9-CDE9EE4F6F30}">
            <xm:f>LEFT(S122,LEN("MEDIA"))="MEDIA"</xm:f>
            <xm:f>"MEDIA"</xm:f>
            <x14:dxf>
              <fill>
                <patternFill>
                  <bgColor rgb="FFFFFF00"/>
                </patternFill>
              </fill>
            </x14:dxf>
          </x14:cfRule>
          <x14:cfRule type="beginsWith" priority="1262" operator="beginsWith" id="{14E0B42A-901D-4633-80CB-6483F499D884}">
            <xm:f>LEFT(S122,LEN("BAJA"))="BAJA"</xm:f>
            <xm:f>"BAJA"</xm:f>
            <x14:dxf>
              <fill>
                <patternFill>
                  <bgColor rgb="FF00B050"/>
                </patternFill>
              </fill>
            </x14:dxf>
          </x14:cfRule>
          <x14:cfRule type="beginsWith" priority="1263" operator="beginsWith" id="{54D88507-850D-46A8-A9CE-BFD3DAA7DF73}">
            <xm:f>LEFT(S122,LEN("MUY BAJA"))="MUY BAJA"</xm:f>
            <xm:f>"MUY BAJA"</xm:f>
            <x14:dxf>
              <fill>
                <patternFill>
                  <bgColor rgb="FF92D050"/>
                </patternFill>
              </fill>
            </x14:dxf>
          </x14:cfRule>
          <x14:cfRule type="beginsWith" priority="1258" operator="beginsWith" id="{E99A85CF-4D97-4D45-8024-4640C0B1931D}">
            <xm:f>LEFT(S122,LEN("MUY ALTA "))="MUY ALTA "</xm:f>
            <xm:f>"MUY ALTA "</xm:f>
            <x14:dxf>
              <fill>
                <patternFill>
                  <bgColor rgb="FFFF0000"/>
                </patternFill>
              </fill>
            </x14:dxf>
          </x14:cfRule>
          <xm:sqref>S122:S126</xm:sqref>
        </x14:conditionalFormatting>
        <x14:conditionalFormatting xmlns:xm="http://schemas.microsoft.com/office/excel/2006/main">
          <x14:cfRule type="beginsWith" priority="603" operator="beginsWith" id="{AAC412B9-C151-4C9E-96A6-1068C47D0451}">
            <xm:f>LEFT(S128,LEN("MUY ALTA "))="MUY ALTA "</xm:f>
            <xm:f>"MUY ALTA "</xm:f>
            <x14:dxf>
              <fill>
                <patternFill>
                  <bgColor rgb="FFFF0000"/>
                </patternFill>
              </fill>
            </x14:dxf>
          </x14:cfRule>
          <x14:cfRule type="beginsWith" priority="604" operator="beginsWith" id="{AE961BBA-607C-42E4-B64F-371209D3CFFC}">
            <xm:f>LEFT(S128,LEN("MUY ALTA"))="MUY ALTA"</xm:f>
            <xm:f>"MUY ALTA"</xm:f>
            <x14:dxf>
              <fill>
                <patternFill>
                  <bgColor rgb="FFFF0000"/>
                </patternFill>
              </fill>
            </x14:dxf>
          </x14:cfRule>
          <x14:cfRule type="beginsWith" priority="605" operator="beginsWith" id="{80C858BD-D42C-4BFD-89C0-07B4594D95FA}">
            <xm:f>LEFT(S128,LEN("ALTA"))="ALTA"</xm:f>
            <xm:f>"ALTA"</xm:f>
            <x14:dxf>
              <fill>
                <patternFill>
                  <bgColor rgb="FFFFC000"/>
                </patternFill>
              </fill>
            </x14:dxf>
          </x14:cfRule>
          <x14:cfRule type="beginsWith" priority="606" operator="beginsWith" id="{BA28A072-73CB-41BE-9686-BF68465FA580}">
            <xm:f>LEFT(S128,LEN("MEDIA"))="MEDIA"</xm:f>
            <xm:f>"MEDIA"</xm:f>
            <x14:dxf>
              <fill>
                <patternFill>
                  <bgColor rgb="FFFFFF00"/>
                </patternFill>
              </fill>
            </x14:dxf>
          </x14:cfRule>
          <x14:cfRule type="beginsWith" priority="607" operator="beginsWith" id="{979E713A-F481-4A94-A5C5-9AB246CB6472}">
            <xm:f>LEFT(S128,LEN("BAJA"))="BAJA"</xm:f>
            <xm:f>"BAJA"</xm:f>
            <x14:dxf>
              <fill>
                <patternFill>
                  <bgColor rgb="FF00B050"/>
                </patternFill>
              </fill>
            </x14:dxf>
          </x14:cfRule>
          <x14:cfRule type="beginsWith" priority="608" operator="beginsWith" id="{B573BA1F-E23E-4981-BBF2-10A8767AC3CE}">
            <xm:f>LEFT(S128,LEN("MUY BAJA"))="MUY BAJA"</xm:f>
            <xm:f>"MUY BAJA"</xm:f>
            <x14:dxf>
              <fill>
                <patternFill>
                  <bgColor rgb="FF92D050"/>
                </patternFill>
              </fill>
            </x14:dxf>
          </x14:cfRule>
          <xm:sqref>S128:S132</xm:sqref>
        </x14:conditionalFormatting>
        <x14:conditionalFormatting xmlns:xm="http://schemas.microsoft.com/office/excel/2006/main">
          <x14:cfRule type="beginsWith" priority="1127" operator="beginsWith" id="{E9D73E71-7202-49A9-BD83-4CB13A606344}">
            <xm:f>LEFT(S134,LEN("MUY ALTA "))="MUY ALTA "</xm:f>
            <xm:f>"MUY ALTA "</xm:f>
            <x14:dxf>
              <fill>
                <patternFill>
                  <bgColor rgb="FFFF0000"/>
                </patternFill>
              </fill>
            </x14:dxf>
          </x14:cfRule>
          <x14:cfRule type="beginsWith" priority="1128" operator="beginsWith" id="{5442FACD-3CD8-4D06-AC04-0751F5D79C89}">
            <xm:f>LEFT(S134,LEN("MUY ALTA"))="MUY ALTA"</xm:f>
            <xm:f>"MUY ALTA"</xm:f>
            <x14:dxf>
              <fill>
                <patternFill>
                  <bgColor rgb="FFFF0000"/>
                </patternFill>
              </fill>
            </x14:dxf>
          </x14:cfRule>
          <x14:cfRule type="beginsWith" priority="1129" operator="beginsWith" id="{2CEF4E75-84BE-44FE-87F3-5527E4E205B8}">
            <xm:f>LEFT(S134,LEN("ALTA"))="ALTA"</xm:f>
            <xm:f>"ALTA"</xm:f>
            <x14:dxf>
              <fill>
                <patternFill>
                  <bgColor rgb="FFFFC000"/>
                </patternFill>
              </fill>
            </x14:dxf>
          </x14:cfRule>
          <x14:cfRule type="beginsWith" priority="1130" operator="beginsWith" id="{65CB9FA6-54BF-45FB-8E10-5ADFE0D02138}">
            <xm:f>LEFT(S134,LEN("MEDIA"))="MEDIA"</xm:f>
            <xm:f>"MEDIA"</xm:f>
            <x14:dxf>
              <fill>
                <patternFill>
                  <bgColor rgb="FFFFFF00"/>
                </patternFill>
              </fill>
            </x14:dxf>
          </x14:cfRule>
          <x14:cfRule type="beginsWith" priority="1131" operator="beginsWith" id="{D515A8F9-098C-4059-95B2-46A41346EAD8}">
            <xm:f>LEFT(S134,LEN("BAJA"))="BAJA"</xm:f>
            <xm:f>"BAJA"</xm:f>
            <x14:dxf>
              <fill>
                <patternFill>
                  <bgColor rgb="FF00B050"/>
                </patternFill>
              </fill>
            </x14:dxf>
          </x14:cfRule>
          <x14:cfRule type="beginsWith" priority="1132" operator="beginsWith" id="{17CD3395-5EFC-4D24-A636-EC79739A2A6A}">
            <xm:f>LEFT(S134,LEN("MUY BAJA"))="MUY BAJA"</xm:f>
            <xm:f>"MUY BAJA"</xm:f>
            <x14:dxf>
              <fill>
                <patternFill>
                  <bgColor rgb="FF92D050"/>
                </patternFill>
              </fill>
            </x14:dxf>
          </x14:cfRule>
          <xm:sqref>S134:S138</xm:sqref>
        </x14:conditionalFormatting>
        <x14:conditionalFormatting xmlns:xm="http://schemas.microsoft.com/office/excel/2006/main">
          <x14:cfRule type="beginsWith" priority="998" operator="beginsWith" id="{FAD304C7-9570-45A1-B56E-1DA5B19EA139}">
            <xm:f>LEFT(S140,LEN("ALTA"))="ALTA"</xm:f>
            <xm:f>"ALTA"</xm:f>
            <x14:dxf>
              <fill>
                <patternFill>
                  <bgColor rgb="FFFFC000"/>
                </patternFill>
              </fill>
            </x14:dxf>
          </x14:cfRule>
          <x14:cfRule type="beginsWith" priority="996" operator="beginsWith" id="{949F086B-5C67-4F13-98D1-42FD7520C463}">
            <xm:f>LEFT(S140,LEN("MUY ALTA "))="MUY ALTA "</xm:f>
            <xm:f>"MUY ALTA "</xm:f>
            <x14:dxf>
              <fill>
                <patternFill>
                  <bgColor rgb="FFFF0000"/>
                </patternFill>
              </fill>
            </x14:dxf>
          </x14:cfRule>
          <x14:cfRule type="beginsWith" priority="997" operator="beginsWith" id="{53017364-1451-494F-B550-9D7158885B6E}">
            <xm:f>LEFT(S140,LEN("MUY ALTA"))="MUY ALTA"</xm:f>
            <xm:f>"MUY ALTA"</xm:f>
            <x14:dxf>
              <fill>
                <patternFill>
                  <bgColor rgb="FFFF0000"/>
                </patternFill>
              </fill>
            </x14:dxf>
          </x14:cfRule>
          <x14:cfRule type="beginsWith" priority="1001" operator="beginsWith" id="{2DF1014E-AB92-4B36-85DD-C0EFB3DB0814}">
            <xm:f>LEFT(S140,LEN("MUY BAJA"))="MUY BAJA"</xm:f>
            <xm:f>"MUY BAJA"</xm:f>
            <x14:dxf>
              <fill>
                <patternFill>
                  <bgColor rgb="FF92D050"/>
                </patternFill>
              </fill>
            </x14:dxf>
          </x14:cfRule>
          <x14:cfRule type="beginsWith" priority="999" operator="beginsWith" id="{03D40413-C3FA-4CA5-B12C-7239A3421A2D}">
            <xm:f>LEFT(S140,LEN("MEDIA"))="MEDIA"</xm:f>
            <xm:f>"MEDIA"</xm:f>
            <x14:dxf>
              <fill>
                <patternFill>
                  <bgColor rgb="FFFFFF00"/>
                </patternFill>
              </fill>
            </x14:dxf>
          </x14:cfRule>
          <x14:cfRule type="beginsWith" priority="1000" operator="beginsWith" id="{14FE9059-7CE8-49D7-A7D9-9986C38BF656}">
            <xm:f>LEFT(S140,LEN("BAJA"))="BAJA"</xm:f>
            <xm:f>"BAJA"</xm:f>
            <x14:dxf>
              <fill>
                <patternFill>
                  <bgColor rgb="FF00B050"/>
                </patternFill>
              </fill>
            </x14:dxf>
          </x14:cfRule>
          <xm:sqref>S140:S144</xm:sqref>
        </x14:conditionalFormatting>
        <x14:conditionalFormatting xmlns:xm="http://schemas.microsoft.com/office/excel/2006/main">
          <x14:cfRule type="beginsWith" priority="868" operator="beginsWith" id="{155FCF58-5697-43D0-B26D-A55BAD13FA7A}">
            <xm:f>LEFT(S146,LEN("MEDIA"))="MEDIA"</xm:f>
            <xm:f>"MEDIA"</xm:f>
            <x14:dxf>
              <fill>
                <patternFill>
                  <bgColor rgb="FFFFFF00"/>
                </patternFill>
              </fill>
            </x14:dxf>
          </x14:cfRule>
          <x14:cfRule type="beginsWith" priority="869" operator="beginsWith" id="{395F14A5-F650-4F02-990C-17D9FFFAF55E}">
            <xm:f>LEFT(S146,LEN("BAJA"))="BAJA"</xm:f>
            <xm:f>"BAJA"</xm:f>
            <x14:dxf>
              <fill>
                <patternFill>
                  <bgColor rgb="FF00B050"/>
                </patternFill>
              </fill>
            </x14:dxf>
          </x14:cfRule>
          <x14:cfRule type="beginsWith" priority="870" operator="beginsWith" id="{37A5730F-666F-42A5-83B8-542A2A7B387F}">
            <xm:f>LEFT(S146,LEN("MUY BAJA"))="MUY BAJA"</xm:f>
            <xm:f>"MUY BAJA"</xm:f>
            <x14:dxf>
              <fill>
                <patternFill>
                  <bgColor rgb="FF92D050"/>
                </patternFill>
              </fill>
            </x14:dxf>
          </x14:cfRule>
          <x14:cfRule type="beginsWith" priority="865" operator="beginsWith" id="{72B74E3E-06EE-4616-8525-581F5834A865}">
            <xm:f>LEFT(S146,LEN("MUY ALTA "))="MUY ALTA "</xm:f>
            <xm:f>"MUY ALTA "</xm:f>
            <x14:dxf>
              <fill>
                <patternFill>
                  <bgColor rgb="FFFF0000"/>
                </patternFill>
              </fill>
            </x14:dxf>
          </x14:cfRule>
          <x14:cfRule type="beginsWith" priority="866" operator="beginsWith" id="{677FE8AF-8210-4C37-AAF6-07C123DE93B0}">
            <xm:f>LEFT(S146,LEN("MUY ALTA"))="MUY ALTA"</xm:f>
            <xm:f>"MUY ALTA"</xm:f>
            <x14:dxf>
              <fill>
                <patternFill>
                  <bgColor rgb="FFFF0000"/>
                </patternFill>
              </fill>
            </x14:dxf>
          </x14:cfRule>
          <x14:cfRule type="beginsWith" priority="867" operator="beginsWith" id="{78006485-9757-42FA-87C9-007767EA3D99}">
            <xm:f>LEFT(S146,LEN("ALTA"))="ALTA"</xm:f>
            <xm:f>"ALTA"</xm:f>
            <x14:dxf>
              <fill>
                <patternFill>
                  <bgColor rgb="FFFFC000"/>
                </patternFill>
              </fill>
            </x14:dxf>
          </x14:cfRule>
          <xm:sqref>S146:S150</xm:sqref>
        </x14:conditionalFormatting>
        <x14:conditionalFormatting xmlns:xm="http://schemas.microsoft.com/office/excel/2006/main">
          <x14:cfRule type="beginsWith" priority="739" operator="beginsWith" id="{C4D87171-83AD-4A24-8FE1-D91FCB496F39}">
            <xm:f>LEFT(S152,LEN("MUY BAJA"))="MUY BAJA"</xm:f>
            <xm:f>"MUY BAJA"</xm:f>
            <x14:dxf>
              <fill>
                <patternFill>
                  <bgColor rgb="FF92D050"/>
                </patternFill>
              </fill>
            </x14:dxf>
          </x14:cfRule>
          <x14:cfRule type="beginsWith" priority="738" operator="beginsWith" id="{CD7FEC4D-5AFD-414D-9128-BC3A44B8A323}">
            <xm:f>LEFT(S152,LEN("BAJA"))="BAJA"</xm:f>
            <xm:f>"BAJA"</xm:f>
            <x14:dxf>
              <fill>
                <patternFill>
                  <bgColor rgb="FF00B050"/>
                </patternFill>
              </fill>
            </x14:dxf>
          </x14:cfRule>
          <x14:cfRule type="beginsWith" priority="735" operator="beginsWith" id="{21B5065B-2761-4F5E-87BB-28518070D94E}">
            <xm:f>LEFT(S152,LEN("MUY ALTA"))="MUY ALTA"</xm:f>
            <xm:f>"MUY ALTA"</xm:f>
            <x14:dxf>
              <fill>
                <patternFill>
                  <bgColor rgb="FFFF0000"/>
                </patternFill>
              </fill>
            </x14:dxf>
          </x14:cfRule>
          <x14:cfRule type="beginsWith" priority="737" operator="beginsWith" id="{D2E0C162-F107-4325-AEE7-E04D785D311A}">
            <xm:f>LEFT(S152,LEN("MEDIA"))="MEDIA"</xm:f>
            <xm:f>"MEDIA"</xm:f>
            <x14:dxf>
              <fill>
                <patternFill>
                  <bgColor rgb="FFFFFF00"/>
                </patternFill>
              </fill>
            </x14:dxf>
          </x14:cfRule>
          <x14:cfRule type="beginsWith" priority="736" operator="beginsWith" id="{7AAF9CA0-1F53-4746-A22E-F80E7E786D83}">
            <xm:f>LEFT(S152,LEN("ALTA"))="ALTA"</xm:f>
            <xm:f>"ALTA"</xm:f>
            <x14:dxf>
              <fill>
                <patternFill>
                  <bgColor rgb="FFFFC000"/>
                </patternFill>
              </fill>
            </x14:dxf>
          </x14:cfRule>
          <x14:cfRule type="beginsWith" priority="734" operator="beginsWith" id="{DE6B0042-AAE8-4D6F-B077-08D27E87AC7D}">
            <xm:f>LEFT(S152,LEN("MUY ALTA "))="MUY ALTA "</xm:f>
            <xm:f>"MUY ALTA "</xm:f>
            <x14:dxf>
              <fill>
                <patternFill>
                  <bgColor rgb="FFFF0000"/>
                </patternFill>
              </fill>
            </x14:dxf>
          </x14:cfRule>
          <xm:sqref>S152:S156</xm:sqref>
        </x14:conditionalFormatting>
        <x14:conditionalFormatting xmlns:xm="http://schemas.microsoft.com/office/excel/2006/main">
          <x14:cfRule type="beginsWith" priority="345" operator="beginsWith" id="{62573D4D-4117-48AC-9996-3955459907F5}">
            <xm:f>LEFT(S158,LEN("BAJA"))="BAJA"</xm:f>
            <xm:f>"BAJA"</xm:f>
            <x14:dxf>
              <fill>
                <patternFill>
                  <bgColor rgb="FF00B050"/>
                </patternFill>
              </fill>
            </x14:dxf>
          </x14:cfRule>
          <x14:cfRule type="beginsWith" priority="344" operator="beginsWith" id="{C5877BC9-150F-48FD-B31F-25A8D9184823}">
            <xm:f>LEFT(S158,LEN("MEDIA"))="MEDIA"</xm:f>
            <xm:f>"MEDIA"</xm:f>
            <x14:dxf>
              <fill>
                <patternFill>
                  <bgColor rgb="FFFFFF00"/>
                </patternFill>
              </fill>
            </x14:dxf>
          </x14:cfRule>
          <x14:cfRule type="beginsWith" priority="343" operator="beginsWith" id="{37D24EE8-E088-4866-B083-660486C1ACFE}">
            <xm:f>LEFT(S158,LEN("ALTA"))="ALTA"</xm:f>
            <xm:f>"ALTA"</xm:f>
            <x14:dxf>
              <fill>
                <patternFill>
                  <bgColor rgb="FFFFC000"/>
                </patternFill>
              </fill>
            </x14:dxf>
          </x14:cfRule>
          <x14:cfRule type="beginsWith" priority="342" operator="beginsWith" id="{95E03417-0005-41E2-8854-D5817A1B3823}">
            <xm:f>LEFT(S158,LEN("MUY ALTA"))="MUY ALTA"</xm:f>
            <xm:f>"MUY ALTA"</xm:f>
            <x14:dxf>
              <fill>
                <patternFill>
                  <bgColor rgb="FFFF0000"/>
                </patternFill>
              </fill>
            </x14:dxf>
          </x14:cfRule>
          <x14:cfRule type="beginsWith" priority="341" operator="beginsWith" id="{F870428C-55A5-4F49-B59B-6E07DD2EFBED}">
            <xm:f>LEFT(S158,LEN("MUY ALTA "))="MUY ALTA "</xm:f>
            <xm:f>"MUY ALTA "</xm:f>
            <x14:dxf>
              <fill>
                <patternFill>
                  <bgColor rgb="FFFF0000"/>
                </patternFill>
              </fill>
            </x14:dxf>
          </x14:cfRule>
          <x14:cfRule type="beginsWith" priority="346" operator="beginsWith" id="{E6B847D6-189D-4959-8907-E1BB1DFC2D95}">
            <xm:f>LEFT(S158,LEN("MUY BAJA"))="MUY BAJA"</xm:f>
            <xm:f>"MUY BAJA"</xm:f>
            <x14:dxf>
              <fill>
                <patternFill>
                  <bgColor rgb="FF92D050"/>
                </patternFill>
              </fill>
            </x14:dxf>
          </x14:cfRule>
          <xm:sqref>S158:S162</xm:sqref>
        </x14:conditionalFormatting>
        <x14:conditionalFormatting xmlns:xm="http://schemas.microsoft.com/office/excel/2006/main">
          <x14:cfRule type="cellIs" priority="3405" operator="equal" id="{DE1A7E6B-2CA8-43FF-8C21-3F84CCE4E76A}">
            <xm:f>'D:\Users\admdin12\Desktop\ADMINISTRACION DEL RIESGO\ARI - 2024\1. MATRICES INSTITUCIONALES 2024\[1. MATRIZ INSTITUCIONAL DE RIESGOS DE CORRUPCIÓN 2024.xlsx]Listas'!#REF!</xm:f>
            <x14:dxf>
              <fill>
                <patternFill>
                  <bgColor rgb="FF92D050"/>
                </patternFill>
              </fill>
            </x14:dxf>
          </x14:cfRule>
          <xm:sqref>AR20:AS24</xm:sqref>
        </x14:conditionalFormatting>
        <x14:conditionalFormatting xmlns:xm="http://schemas.microsoft.com/office/excel/2006/main">
          <x14:cfRule type="cellIs" priority="3348" operator="equal" id="{6A8BA820-6351-49FD-A30C-BA0B1BD3094A}">
            <xm:f>'D:\Users\admdin12\Desktop\ADMINISTRACION DEL RIESGO\ARI - 2024\1. MATRICES INSTITUCIONALES 2024\[1. MATRIZ INSTITUCIONAL DE RIESGOS DE CORRUPCIÓN 2024.xlsx]Listas'!#REF!</xm:f>
            <x14:dxf>
              <fill>
                <patternFill>
                  <bgColor rgb="FF92D050"/>
                </patternFill>
              </fill>
            </x14:dxf>
          </x14:cfRule>
          <xm:sqref>AR26:AS30</xm:sqref>
        </x14:conditionalFormatting>
        <x14:conditionalFormatting xmlns:xm="http://schemas.microsoft.com/office/excel/2006/main">
          <x14:cfRule type="cellIs" priority="3297" operator="equal" id="{529EABAB-03A6-457D-837F-C105D024D512}">
            <xm:f>'D:\Users\admdin12\Desktop\ADMINISTRACION DEL RIESGO\ARI - 2024\1. MATRICES INSTITUCIONALES 2024\[1. MATRIZ INSTITUCIONAL DE RIESGOS DE CORRUPCIÓN 2024.xlsx]Listas'!#REF!</xm:f>
            <x14:dxf>
              <fill>
                <patternFill>
                  <bgColor rgb="FF92D050"/>
                </patternFill>
              </fill>
            </x14:dxf>
          </x14:cfRule>
          <xm:sqref>AR32:AS36</xm:sqref>
        </x14:conditionalFormatting>
        <x14:conditionalFormatting xmlns:xm="http://schemas.microsoft.com/office/excel/2006/main">
          <x14:cfRule type="cellIs" priority="2860" operator="equal" id="{67DAEDEA-E4F9-4A89-A470-19A23FA01E9D}">
            <xm:f>'D:\Users\admdin12\Desktop\ADMINISTRACION DEL RIESGO\ARI - 2024\1. MATRICES INSTITUCIONALES 2024\[1. MATRIZ INSTITUCIONAL DE RIESGOS DE CORRUPCIÓN 2024.xlsx]Listas'!#REF!</xm:f>
            <x14:dxf>
              <fill>
                <patternFill>
                  <bgColor rgb="FF92D050"/>
                </patternFill>
              </fill>
            </x14:dxf>
          </x14:cfRule>
          <xm:sqref>AR38:AS42</xm:sqref>
        </x14:conditionalFormatting>
        <x14:conditionalFormatting xmlns:xm="http://schemas.microsoft.com/office/excel/2006/main">
          <x14:cfRule type="cellIs" priority="3208" operator="equal" id="{A77A4249-4A46-48C5-8364-D18D4AA7BFEC}">
            <xm:f>'D:\Users\admdin12\Desktop\ADMINISTRACION DEL RIESGO\ARI - 2024\1. MATRICES INSTITUCIONALES 2024\[1. MATRIZ INSTITUCIONAL DE RIESGOS DE CORRUPCIÓN 2024.xlsx]Listas'!#REF!</xm:f>
            <x14:dxf>
              <fill>
                <patternFill>
                  <bgColor rgb="FF92D050"/>
                </patternFill>
              </fill>
            </x14:dxf>
          </x14:cfRule>
          <xm:sqref>AR44:AS48</xm:sqref>
        </x14:conditionalFormatting>
        <x14:conditionalFormatting xmlns:xm="http://schemas.microsoft.com/office/excel/2006/main">
          <x14:cfRule type="cellIs" priority="2753" operator="equal" id="{F3EFEF69-E47C-4D77-9146-40D67350455F}">
            <xm:f>'D:\Users\admdin12\Desktop\ADMINISTRACION DEL RIESGO\ARI - 2024\1. MATRICES INSTITUCIONALES 2024\[1. MATRIZ INSTITUCIONAL DE RIESGOS DE CORRUPCIÓN 2024.xlsx]Listas'!#REF!</xm:f>
            <x14:dxf>
              <fill>
                <patternFill>
                  <bgColor rgb="FF92D050"/>
                </patternFill>
              </fill>
            </x14:dxf>
          </x14:cfRule>
          <xm:sqref>AR50:AS54</xm:sqref>
        </x14:conditionalFormatting>
        <x14:conditionalFormatting xmlns:xm="http://schemas.microsoft.com/office/excel/2006/main">
          <x14:cfRule type="cellIs" priority="2622" operator="equal" id="{543A9431-3B87-45A4-8B4D-C206576A5093}">
            <xm:f>'D:\Users\admdin12\Desktop\ADMINISTRACION DEL RIESGO\ARI - 2024\1. MATRICES INSTITUCIONALES 2024\[1. MATRIZ INSTITUCIONAL DE RIESGOS DE CORRUPCIÓN 2024.xlsx]Listas'!#REF!</xm:f>
            <x14:dxf>
              <fill>
                <patternFill>
                  <bgColor rgb="FF92D050"/>
                </patternFill>
              </fill>
            </x14:dxf>
          </x14:cfRule>
          <xm:sqref>AR56:AS60</xm:sqref>
        </x14:conditionalFormatting>
        <x14:conditionalFormatting xmlns:xm="http://schemas.microsoft.com/office/excel/2006/main">
          <x14:cfRule type="cellIs" priority="2491" operator="equal" id="{18E69410-9589-4D33-B491-E1B7C87B9FC5}">
            <xm:f>'D:\Users\admdin12\Desktop\ADMINISTRACION DEL RIESGO\ARI - 2024\1. MATRICES INSTITUCIONALES 2024\[1. MATRIZ INSTITUCIONAL DE RIESGOS DE CORRUPCIÓN 2024.xlsx]Listas'!#REF!</xm:f>
            <x14:dxf>
              <fill>
                <patternFill>
                  <bgColor rgb="FF92D050"/>
                </patternFill>
              </fill>
            </x14:dxf>
          </x14:cfRule>
          <xm:sqref>AR62:AS66</xm:sqref>
        </x14:conditionalFormatting>
        <x14:conditionalFormatting xmlns:xm="http://schemas.microsoft.com/office/excel/2006/main">
          <x14:cfRule type="cellIs" priority="2360" operator="equal" id="{EE5B4D0A-4751-4F20-A9C2-965EF9000D0F}">
            <xm:f>'D:\Users\admdin12\Desktop\ADMINISTRACION DEL RIESGO\ARI - 2024\1. MATRICES INSTITUCIONALES 2024\[1. MATRIZ INSTITUCIONAL DE RIESGOS DE CORRUPCIÓN 2024.xlsx]Listas'!#REF!</xm:f>
            <x14:dxf>
              <fill>
                <patternFill>
                  <bgColor rgb="FF92D050"/>
                </patternFill>
              </fill>
            </x14:dxf>
          </x14:cfRule>
          <xm:sqref>AR68:AS72</xm:sqref>
        </x14:conditionalFormatting>
        <x14:conditionalFormatting xmlns:xm="http://schemas.microsoft.com/office/excel/2006/main">
          <x14:cfRule type="cellIs" priority="2229" operator="equal" id="{13CB7A01-BABB-4485-8C16-0AB01322F163}">
            <xm:f>'D:\Users\admdin12\Desktop\ADMINISTRACION DEL RIESGO\ARI - 2024\1. MATRICES INSTITUCIONALES 2024\[1. MATRIZ INSTITUCIONAL DE RIESGOS DE CORRUPCIÓN 2024.xlsx]Listas'!#REF!</xm:f>
            <x14:dxf>
              <fill>
                <patternFill>
                  <bgColor rgb="FF92D050"/>
                </patternFill>
              </fill>
            </x14:dxf>
          </x14:cfRule>
          <xm:sqref>AR74:AS78</xm:sqref>
        </x14:conditionalFormatting>
        <x14:conditionalFormatting xmlns:xm="http://schemas.microsoft.com/office/excel/2006/main">
          <x14:cfRule type="cellIs" priority="2098" operator="equal" id="{E00D483F-6789-49B2-A292-DCA640D79C80}">
            <xm:f>'D:\Users\admdin12\Desktop\ADMINISTRACION DEL RIESGO\ARI - 2024\1. MATRICES INSTITUCIONALES 2024\[1. MATRIZ INSTITUCIONAL DE RIESGOS DE CORRUPCIÓN 2024.xlsx]Listas'!#REF!</xm:f>
            <x14:dxf>
              <fill>
                <patternFill>
                  <bgColor rgb="FF92D050"/>
                </patternFill>
              </fill>
            </x14:dxf>
          </x14:cfRule>
          <xm:sqref>AR80:AS84</xm:sqref>
        </x14:conditionalFormatting>
        <x14:conditionalFormatting xmlns:xm="http://schemas.microsoft.com/office/excel/2006/main">
          <x14:cfRule type="cellIs" priority="1967" operator="equal" id="{ED30B63B-E096-4BEC-832A-7CA0EC854699}">
            <xm:f>'D:\Users\admdin12\Desktop\ADMINISTRACION DEL RIESGO\ARI - 2024\1. MATRICES INSTITUCIONALES 2024\[1. MATRIZ INSTITUCIONAL DE RIESGOS DE CORRUPCIÓN 2024.xlsx]Listas'!#REF!</xm:f>
            <x14:dxf>
              <fill>
                <patternFill>
                  <bgColor rgb="FF92D050"/>
                </patternFill>
              </fill>
            </x14:dxf>
          </x14:cfRule>
          <xm:sqref>AR86:AS90</xm:sqref>
        </x14:conditionalFormatting>
        <x14:conditionalFormatting xmlns:xm="http://schemas.microsoft.com/office/excel/2006/main">
          <x14:cfRule type="cellIs" priority="1836" operator="equal" id="{4140A02C-06CD-47AA-90FA-E9E12D3B87FD}">
            <xm:f>'D:\Users\admdin12\Desktop\ADMINISTRACION DEL RIESGO\ARI - 2024\1. MATRICES INSTITUCIONALES 2024\[1. MATRIZ INSTITUCIONAL DE RIESGOS DE CORRUPCIÓN 2024.xlsx]Listas'!#REF!</xm:f>
            <x14:dxf>
              <fill>
                <patternFill>
                  <bgColor rgb="FF92D050"/>
                </patternFill>
              </fill>
            </x14:dxf>
          </x14:cfRule>
          <xm:sqref>AR92:AS96</xm:sqref>
        </x14:conditionalFormatting>
        <x14:conditionalFormatting xmlns:xm="http://schemas.microsoft.com/office/excel/2006/main">
          <x14:cfRule type="cellIs" priority="1705" operator="equal" id="{E8C32961-6F54-41FA-B39A-9E1A31FA8518}">
            <xm:f>'D:\Users\admdin12\Desktop\ADMINISTRACION DEL RIESGO\ARI - 2024\1. MATRICES INSTITUCIONALES 2024\[1. MATRIZ INSTITUCIONAL DE RIESGOS DE CORRUPCIÓN 2024.xlsx]Listas'!#REF!</xm:f>
            <x14:dxf>
              <fill>
                <patternFill>
                  <bgColor rgb="FF92D050"/>
                </patternFill>
              </fill>
            </x14:dxf>
          </x14:cfRule>
          <xm:sqref>AR98:AS102</xm:sqref>
        </x14:conditionalFormatting>
        <x14:conditionalFormatting xmlns:xm="http://schemas.microsoft.com/office/excel/2006/main">
          <x14:cfRule type="cellIs" priority="1574" operator="equal" id="{92020174-74AB-4422-9BA0-ABDF92D72EC7}">
            <xm:f>'D:\Users\admdin12\Desktop\ADMINISTRACION DEL RIESGO\ARI - 2024\1. MATRICES INSTITUCIONALES 2024\[1. MATRIZ INSTITUCIONAL DE RIESGOS DE CORRUPCIÓN 2024.xlsx]Listas'!#REF!</xm:f>
            <x14:dxf>
              <fill>
                <patternFill>
                  <bgColor rgb="FF92D050"/>
                </patternFill>
              </fill>
            </x14:dxf>
          </x14:cfRule>
          <xm:sqref>AR104:AS108</xm:sqref>
        </x14:conditionalFormatting>
        <x14:conditionalFormatting xmlns:xm="http://schemas.microsoft.com/office/excel/2006/main">
          <x14:cfRule type="cellIs" priority="1443" operator="equal" id="{12745ED2-303C-465A-AB70-6ECBBE23AC5F}">
            <xm:f>'D:\Users\admdin12\Desktop\ADMINISTRACION DEL RIESGO\ARI - 2024\1. MATRICES INSTITUCIONALES 2024\[1. MATRIZ INSTITUCIONAL DE RIESGOS DE CORRUPCIÓN 2024.xlsx]Listas'!#REF!</xm:f>
            <x14:dxf>
              <fill>
                <patternFill>
                  <bgColor rgb="FF92D050"/>
                </patternFill>
              </fill>
            </x14:dxf>
          </x14:cfRule>
          <xm:sqref>AR110:AS114</xm:sqref>
        </x14:conditionalFormatting>
        <x14:conditionalFormatting xmlns:xm="http://schemas.microsoft.com/office/excel/2006/main">
          <x14:cfRule type="cellIs" priority="526" operator="equal" id="{4FAEFB8E-A5DC-41BD-81C3-94E956183DA2}">
            <xm:f>'D:\Users\admdin12\Desktop\ADMINISTRACION DEL RIESGO\ARI - 2024\1. MATRICES INSTITUCIONALES 2024\[1. MATRIZ INSTITUCIONAL DE RIESGOS DE CORRUPCIÓN 2024.xlsx]Listas'!#REF!</xm:f>
            <x14:dxf>
              <fill>
                <patternFill>
                  <bgColor rgb="FF92D050"/>
                </patternFill>
              </fill>
            </x14:dxf>
          </x14:cfRule>
          <xm:sqref>AR116:AS120</xm:sqref>
        </x14:conditionalFormatting>
        <x14:conditionalFormatting xmlns:xm="http://schemas.microsoft.com/office/excel/2006/main">
          <x14:cfRule type="cellIs" priority="1312" operator="equal" id="{A2A5262B-9372-4179-A9B2-776832A2F855}">
            <xm:f>'D:\Users\admdin12\Desktop\ADMINISTRACION DEL RIESGO\ARI - 2024\1. MATRICES INSTITUCIONALES 2024\[1. MATRIZ INSTITUCIONAL DE RIESGOS DE CORRUPCIÓN 2024.xlsx]Listas'!#REF!</xm:f>
            <x14:dxf>
              <fill>
                <patternFill>
                  <bgColor rgb="FF92D050"/>
                </patternFill>
              </fill>
            </x14:dxf>
          </x14:cfRule>
          <xm:sqref>AR122:AS126</xm:sqref>
        </x14:conditionalFormatting>
        <x14:conditionalFormatting xmlns:xm="http://schemas.microsoft.com/office/excel/2006/main">
          <x14:cfRule type="cellIs" priority="657" operator="equal" id="{72A32FAB-6ACB-4105-ACDF-D3D337064049}">
            <xm:f>'D:\Users\admdin12\Desktop\ADMINISTRACION DEL RIESGO\ARI - 2024\1. MATRICES INSTITUCIONALES 2024\[1. MATRIZ INSTITUCIONAL DE RIESGOS DE CORRUPCIÓN 2024.xlsx]Listas'!#REF!</xm:f>
            <x14:dxf>
              <fill>
                <patternFill>
                  <bgColor rgb="FF92D050"/>
                </patternFill>
              </fill>
            </x14:dxf>
          </x14:cfRule>
          <xm:sqref>AR128:AS132</xm:sqref>
        </x14:conditionalFormatting>
        <x14:conditionalFormatting xmlns:xm="http://schemas.microsoft.com/office/excel/2006/main">
          <x14:cfRule type="cellIs" priority="1181" operator="equal" id="{01E7BE59-D1C6-4308-86AD-29819436CD31}">
            <xm:f>'D:\Users\admdin12\Desktop\ADMINISTRACION DEL RIESGO\ARI - 2024\1. MATRICES INSTITUCIONALES 2024\[1. MATRIZ INSTITUCIONAL DE RIESGOS DE CORRUPCIÓN 2024.xlsx]Listas'!#REF!</xm:f>
            <x14:dxf>
              <fill>
                <patternFill>
                  <bgColor rgb="FF92D050"/>
                </patternFill>
              </fill>
            </x14:dxf>
          </x14:cfRule>
          <xm:sqref>AR134:AS138</xm:sqref>
        </x14:conditionalFormatting>
        <x14:conditionalFormatting xmlns:xm="http://schemas.microsoft.com/office/excel/2006/main">
          <x14:cfRule type="cellIs" priority="1050" operator="equal" id="{7E268892-3B12-4DFB-8C97-7574AF643FB0}">
            <xm:f>'D:\Users\admdin12\Desktop\ADMINISTRACION DEL RIESGO\ARI - 2024\1. MATRICES INSTITUCIONALES 2024\[1. MATRIZ INSTITUCIONAL DE RIESGOS DE CORRUPCIÓN 2024.xlsx]Listas'!#REF!</xm:f>
            <x14:dxf>
              <fill>
                <patternFill>
                  <bgColor rgb="FF92D050"/>
                </patternFill>
              </fill>
            </x14:dxf>
          </x14:cfRule>
          <xm:sqref>AR140:AS144</xm:sqref>
        </x14:conditionalFormatting>
        <x14:conditionalFormatting xmlns:xm="http://schemas.microsoft.com/office/excel/2006/main">
          <x14:cfRule type="cellIs" priority="919" operator="equal" id="{55FC37F8-B9A2-454A-B242-AAEF8E486A77}">
            <xm:f>'D:\Users\admdin12\Desktop\ADMINISTRACION DEL RIESGO\ARI - 2024\1. MATRICES INSTITUCIONALES 2024\[1. MATRIZ INSTITUCIONAL DE RIESGOS DE CORRUPCIÓN 2024.xlsx]Listas'!#REF!</xm:f>
            <x14:dxf>
              <fill>
                <patternFill>
                  <bgColor rgb="FF92D050"/>
                </patternFill>
              </fill>
            </x14:dxf>
          </x14:cfRule>
          <xm:sqref>AR146:AS150</xm:sqref>
        </x14:conditionalFormatting>
        <x14:conditionalFormatting xmlns:xm="http://schemas.microsoft.com/office/excel/2006/main">
          <x14:cfRule type="cellIs" priority="788" operator="equal" id="{B2AC12B3-B89B-4803-9031-4090352887F6}">
            <xm:f>'D:\Users\admdin12\Desktop\ADMINISTRACION DEL RIESGO\ARI - 2024\1. MATRICES INSTITUCIONALES 2024\[1. MATRIZ INSTITUCIONAL DE RIESGOS DE CORRUPCIÓN 2024.xlsx]Listas'!#REF!</xm:f>
            <x14:dxf>
              <fill>
                <patternFill>
                  <bgColor rgb="FF92D050"/>
                </patternFill>
              </fill>
            </x14:dxf>
          </x14:cfRule>
          <xm:sqref>AR152:AS156</xm:sqref>
        </x14:conditionalFormatting>
        <x14:conditionalFormatting xmlns:xm="http://schemas.microsoft.com/office/excel/2006/main">
          <x14:cfRule type="cellIs" priority="395" operator="equal" id="{04701890-F851-4C41-B6AC-412B0559462F}">
            <xm:f>'D:\Users\admdin12\Desktop\ADMINISTRACION DEL RIESGO\ARI - 2024\1. MATRICES INSTITUCIONALES 2024\[1. MATRIZ INSTITUCIONAL DE RIESGOS DE CORRUPCIÓN 2024.xlsx]Listas'!#REF!</xm:f>
            <x14:dxf>
              <fill>
                <patternFill>
                  <bgColor rgb="FF92D050"/>
                </patternFill>
              </fill>
            </x14:dxf>
          </x14:cfRule>
          <xm:sqref>AR158:AS162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674E2F6-6FA6-4782-820E-B72175E3C4A9}">
          <x14:formula1>
            <xm:f>'C:\Users\admdin12\Desktop\ADMINISTRACION DEL RIESGO\ARI - 2024\1. MATRICES INSTITUCIONALES 2024\[1. MATRIZ INSTITUCIONAL DE RIESGOS DE CORRUPCIÓN 2024.xlsx]Listas'!#REF!</xm:f>
          </x14:formula1>
          <xm:sqref>AU44:AU48 AU20:AU24 AU26:AU30 AU32:AU36 AU38:AU42 AU50:AU54 AU56:AU60 AU62:AU66 AU68:AU72 AU74:AU78 AU80:AU84 AU86:AU90 AU92:AU96 AU98:AU102 AU104:AU108 AU110:AU114 AU122:AU126 AU152:AU156 AU134:AU138 AU140:AU144 AU146:AU150 AU128:AU132 AU116:AU120 AU158:AU162</xm:sqref>
        </x14:dataValidation>
        <x14:dataValidation type="list" allowBlank="1" showInputMessage="1" showErrorMessage="1" xr:uid="{F95018E7-BC0E-4438-9343-1000B17FEE5C}">
          <x14:formula1>
            <xm:f>'C:\Users\admdin12\Desktop\ADMINISTRACION DEL RIESGO\ARI - 2024\1. MATRICES INSTITUCIONALES 2024\[1. MATRIZ INSTITUCIONAL DE RIESGOS DE CORRUPCIÓN 2024.xlsx]Listas'!#REF!</xm:f>
          </x14:formula1>
          <xm:sqref>AR20:AS24 AR44:AS48 AN44:AO48 AR32:AS36 AR26:AS30 AN158:AO162 AN32:AO36 AN26:AO30 AN20:AO24 AR38:AS42 AN38:AO42 AR50:AS54 AN50:AO54 AR56:AS60 AN56:AO60 AR62:AS66 AN62:AO66 AR68:AS72 AN68:AO72 AR74:AS78 AN74:AO78 AR80:AS84 AN80:AO84 AR86:AS90 AN86:AO90 AR92:AS96 AN92:AO96 AR98:AS102 AN98:AO102 AR104:AS108 AN104:AO108 AR110:AS114 AN110:AO114 AR122:AS126 AN122:AO126 AR152:AS156 AN152:AO156 AN128:AO132 AR140:AS144 AN140:AO144 AR146:AS150 AN146:AO150 AR128:AS132 AN134:AO138 AR134:AS138 AR116:AS120 AN116:AO120 AR158:AS162 AD46:AD48 AA32:AC36 AD34:AD36 AD28:AD30 AD22:AD24 AA20:AC24 AA44:AC48 AA26:AC30 AD40:AD42 AA38:AC42 AD52:AD54 AA50:AC54 AD58:AD60 AA56:AC60 AD64:AD66 AA62:AC66 AD70:AD72 AA68:AC72 AD76:AD78 AA74:AC78 AD82:AD84 AA80:AC84 AD88:AD90 AA86:AC90 AD94:AD96 AA92:AC96 AD100:AD102 AA98:AC102 AD106:AD108 AA104:AC108 AD112:AD114 AA110:AC114 AD124:AD126 AA122:AC126 AD154:AD156 AA152:AC156 AD136:AD138 AA134:AC138 AD142:AD144 AA140:AC144 AD148:AD150 AA146:AC150 AD130:AD132 AA128:AC132 AD118:AD120 AA116:AC120 AD160:AD162 AA158:AC162 AE20:AF24 AE44:AF48 AE26:AF30 AE32:AF36 AE38:AF42 AE50:AF54 AE56:AF60 AE62:AF66 AE68:AF72 AE74:AF78 AE80:AF84 AE86:AF90 AE92:AF96 AE98:AF102 AE104:AF108 AE110:AF114 AE122:AF126 AE152:AF156 AE134:AF138 AE140:AF144 AE146:AF150 AE128:AF132 AE116:AF120 AE158:AF162 AI44:AJ48 AI20:AJ24 AI32:AJ36 AI26:AJ30 AI38:AJ42 AI50:AJ54 AI56:AJ60 AI74:AJ78 AI68:AJ72 AI62:AJ64 AI66:AJ66 AI80:AJ84 AI86:AJ90 AI92:AJ96 AI98:AJ102 AI104:AJ108 AI110:AJ114 AI122:AJ126 AI152:AJ156 AI134:AJ138 AI140:AJ144 AI146:AJ150 AI128:AJ132 AI116:AJ120 AI158:AJ162 BE20:BE24 BE26:BE30 BE32:BE36 BE44:BE48 BE38:BE42 BE50:BE54 BE56:BE60 BE62:BE66 BE68:BE72 BE74:BE78 BE80:BE84 BE86:BE90 BE92:BE96 BE98:BE102 BE104:BE108 BE110:BE114 BE122:BE126 BE152:BE156 BE134:BE138 BE140:BE144 BE146:BE150 BE128:BE132 BE116:BE120 BE158:BE162 CD20:CS24 CD152:CS156 CD158:CS162 CD32:CS36 CZ32:DS36 CD146:CS150 D38:G42 CZ20:DS24 CD26:CS30 CZ26:DS30 CZ38:DS42 CD38:CS42 CZ44:DS48 CD44:CS48 CZ50:DS54 CD50:CS54 CZ56:DS60 CD56:CS60 CZ62:DS66 CD62:CS66 CZ68:DS72 CD68:CS72 CZ74:DS78 CD74:CS78 CZ80:DS84 CD80:CS84 CZ86:DS90 CD86:CS90 CZ92:DS96 CD92:CS96 CZ98:DS102 CD98:CS102 CZ110:DS114 CD110:CS114 CZ140:DS144 CD140:CS144 CZ122:DS126 CD122:CS126 CZ128:DS132 CD128:CS132 CZ134:DS138 CD134:CS138 CZ116:DS120 CD116:CS120 CZ104:DS108 CD104:CS108 CZ146:DS150 CZ152:DS156 BT20 BT26 BT32 BT38 BT44 BT50 BT56 BT62 BT68 BT74 BT80 BT86 BT92 BT98 BT104 BT110 BT122 BT152 BT134 BT140 BT146 BT128 BT116 BT158 Y20:Y24 Y26:Y30 Y32:Y36 Y44:Y48 Y38:Y42 Y50:Y54 Y56:Y60 Y62:Y66 Y68:Y72 Y74:Y78 Y80:Y84 Y86:Y90 Y92:Y96 Y98:Y102 Y104:Y108 Y110:Y114 Y122:Y126 Y152:Y156 Y134:Y138 Y140:Y144 Y146:Y150 Y128:Y132 Y116:Y120 Y158:Y162 N20:O24 N26:O30 N32:O36 N44:O48 N38:O42 N50:O54 N56:O60 N62:O66 N68:O72 N74:O78 N80:O84 N86:O90 N92:O96 N98:O102 N104:O108 N110:O114 N122:O126 N152:O156 N134:O138 N140:O144 N146:O150 N128:O132 N116:O120 N158:O162 L20:L24 L44:L48 L26:L30 L32:L36 L38:L42 L50:L54 L56:L60 L62:L66 L68:L72 L74:L78 L80:L84 L86:L90 L92:L96 L98:L102 L104:L108 L110:L114 L122:L126 L152:L156 L134:L138 L140:L144 L146:L150 L128:L132 L116:L120 L158:L162 D26:G30 D32:G36 D44:G48 D50:G54 D56:G60 D62:G66 D68:G72 D74:G78 D80:G84 D86:G90 D92:G96 D98:G102 D104:G108 D110:G114 D122:G126 D152:G156 D134:G138 D140:G144 D146:G150 D128:G132 D116:G120 D158:G162 T20:T24 T44:T48 T26:T30 T32:T36 T38:T42 T50:T54 T56:T60 T62:T66 T68:T72 T74:T78 T80:T84 T86:T90 T92:T96 T98:T102 T104:T108 T110:T114 T122:T126 T152:T156 T134:T138 T140:T144 T146:T150 T128:T132 T116:T120 T158:T162 Q20:Q24 Q44:Q48 Q26:Q30 Q32:Q36 Q38:Q42 Q50:Q54 Q56:Q60 Q62:Q66 Q68:Q72 Q74:Q78 Q80:Q84 Q86:Q90 Q92:Q96 Q98:Q102 Q104:Q108 Q110:Q114 Q122:Q126 Q152:Q156 Q134:Q138 Q140:Q144 Q146:Q150 Q128:Q132 Q116:Q120 Q158:Q162 L6:S7 D20:G24 CZ158:DS162</xm:sqref>
        </x14:dataValidation>
        <x14:dataValidation type="list" operator="equal" allowBlank="1" showInputMessage="1" showErrorMessage="1" xr:uid="{74CF9E58-4C6F-4871-A6EF-698D67E62F50}">
          <x14:formula1>
            <xm:f>'C:\Users\admdin12\Desktop\ADMINISTRACION DEL RIESGO\ARI - 2024\1. MATRICES INSTITUCIONALES 2024\[1. MATRIZ INSTITUCIONAL DE RIESGOS DE CORRUPCIÓN 2024.xlsx]Listas'!#REF!</xm:f>
          </x14:formula1>
          <xm:sqref>AG44:AH48 AG20:AH24 AG32:AH36 AG26:AH30 AG38:AH42 AG50:AH54 AG56:AH60 AG62:AH66 AG68:AH72 AG74:AH78 AI65:AJ65 AG80:AH84 AG86:AH90 AG92:AH96 AG98:AH102 AG104:AH108 AG110:AH114 AG122:AH126 AG152:AH156 AG134:AH138 AG140:AH144 AG146:AH150 AG128:AH132 AG116:AH120 AG158:AH162 AP20:AQ24 AP44:AQ48 AP26:AQ30 AP32:AQ36 AP38:AQ42 AP50:AQ54 AP56:AQ60 AP62:AQ66 AP68:AQ72 AP74:AQ78 AP80:AQ84 AP86:AQ90 AP92:AQ96 AP98:AQ102 AP104:AQ108 AP110:AQ114 AP122:AQ126 AP152:AQ156 AP128:AQ132 AP140:AQ144 AP146:AQ150 AP134:AQ138 AP116:AQ120 AP158:AQ162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F443F-9714-4956-985E-94DEADA78E99}">
  <sheetPr>
    <tabColor rgb="FFFF0000"/>
  </sheetPr>
  <dimension ref="A1:AT169"/>
  <sheetViews>
    <sheetView workbookViewId="0">
      <selection activeCell="L2" sqref="L2"/>
    </sheetView>
  </sheetViews>
  <sheetFormatPr baseColWidth="10" defaultColWidth="9.140625" defaultRowHeight="11.25"/>
  <cols>
    <col min="1" max="1" width="20" style="1747" customWidth="1"/>
    <col min="2" max="2" width="8" style="1748" customWidth="1"/>
    <col min="3" max="3" width="30.42578125" style="1747" customWidth="1"/>
    <col min="4" max="4" width="30" style="1741" hidden="1" customWidth="1"/>
    <col min="5" max="5" width="30" style="1740" hidden="1" customWidth="1"/>
    <col min="6" max="8" width="15" style="1740" hidden="1" customWidth="1"/>
    <col min="9" max="9" width="71.5703125" style="1740" customWidth="1"/>
    <col min="10" max="10" width="7.5703125" style="1748" customWidth="1"/>
    <col min="11" max="12" width="6.28515625" style="1748" customWidth="1"/>
    <col min="13" max="13" width="5.7109375" style="1748" customWidth="1"/>
    <col min="14" max="15" width="15" style="1740" hidden="1" customWidth="1"/>
    <col min="16" max="16" width="5.85546875" style="1748" customWidth="1"/>
    <col min="17" max="32" width="15" style="1740" hidden="1" customWidth="1"/>
    <col min="33" max="33" width="15" style="1741" hidden="1" customWidth="1"/>
    <col min="34" max="35" width="30" style="1740" hidden="1" customWidth="1"/>
    <col min="36" max="39" width="15" style="1740" hidden="1" customWidth="1"/>
    <col min="40" max="40" width="15" style="1740" customWidth="1"/>
    <col min="41" max="43" width="15" style="1740" hidden="1" customWidth="1"/>
    <col min="44" max="44" width="93.140625" style="1741" customWidth="1"/>
    <col min="45" max="45" width="26.85546875" style="1740" hidden="1" customWidth="1"/>
    <col min="46" max="46" width="15" style="1741" hidden="1" customWidth="1"/>
    <col min="47" max="73" width="15" style="1735" customWidth="1"/>
    <col min="74" max="16384" width="9.140625" style="1735"/>
  </cols>
  <sheetData>
    <row r="1" spans="1:46" s="1755" customFormat="1" ht="119.25" customHeight="1">
      <c r="A1" s="1749" t="s">
        <v>313</v>
      </c>
      <c r="B1" s="1750" t="s">
        <v>1841</v>
      </c>
      <c r="C1" s="1749" t="s">
        <v>1842</v>
      </c>
      <c r="D1" s="1751" t="s">
        <v>1843</v>
      </c>
      <c r="E1" s="1751" t="s">
        <v>1844</v>
      </c>
      <c r="F1" s="1751" t="s">
        <v>1845</v>
      </c>
      <c r="G1" s="1751" t="s">
        <v>1846</v>
      </c>
      <c r="H1" s="1751" t="s">
        <v>264</v>
      </c>
      <c r="I1" s="1751" t="s">
        <v>912</v>
      </c>
      <c r="J1" s="1750" t="s">
        <v>1847</v>
      </c>
      <c r="K1" s="1750" t="s">
        <v>1848</v>
      </c>
      <c r="L1" s="1750" t="s">
        <v>1849</v>
      </c>
      <c r="M1" s="1750" t="s">
        <v>1850</v>
      </c>
      <c r="N1" s="1751" t="s">
        <v>867</v>
      </c>
      <c r="O1" s="1751" t="s">
        <v>1851</v>
      </c>
      <c r="P1" s="1750" t="s">
        <v>912</v>
      </c>
      <c r="Q1" s="1751" t="s">
        <v>1852</v>
      </c>
      <c r="R1" s="1751" t="s">
        <v>1853</v>
      </c>
      <c r="S1" s="1751" t="s">
        <v>1854</v>
      </c>
      <c r="T1" s="1751" t="s">
        <v>1855</v>
      </c>
      <c r="U1" s="1751" t="s">
        <v>1856</v>
      </c>
      <c r="V1" s="1751" t="s">
        <v>1857</v>
      </c>
      <c r="W1" s="1751" t="s">
        <v>1858</v>
      </c>
      <c r="X1" s="1751" t="s">
        <v>1859</v>
      </c>
      <c r="Y1" s="1751" t="s">
        <v>1860</v>
      </c>
      <c r="Z1" s="1751" t="s">
        <v>1861</v>
      </c>
      <c r="AA1" s="1751" t="s">
        <v>1862</v>
      </c>
      <c r="AB1" s="1751" t="s">
        <v>1863</v>
      </c>
      <c r="AC1" s="1751" t="s">
        <v>1864</v>
      </c>
      <c r="AD1" s="1751" t="s">
        <v>1865</v>
      </c>
      <c r="AE1" s="1752" t="s">
        <v>1866</v>
      </c>
      <c r="AF1" s="1752" t="s">
        <v>1867</v>
      </c>
      <c r="AG1" s="1753" t="s">
        <v>72</v>
      </c>
      <c r="AH1" s="1752" t="s">
        <v>1868</v>
      </c>
      <c r="AI1" s="1752" t="s">
        <v>914</v>
      </c>
      <c r="AJ1" s="1752" t="s">
        <v>1869</v>
      </c>
      <c r="AK1" s="1752" t="s">
        <v>1870</v>
      </c>
      <c r="AL1" s="1752" t="s">
        <v>1871</v>
      </c>
      <c r="AM1" s="1752" t="s">
        <v>1872</v>
      </c>
      <c r="AN1" s="1751" t="s">
        <v>73</v>
      </c>
      <c r="AO1" s="1752" t="s">
        <v>1873</v>
      </c>
      <c r="AP1" s="1752" t="s">
        <v>1874</v>
      </c>
      <c r="AQ1" s="1752" t="s">
        <v>79</v>
      </c>
      <c r="AR1" s="1751" t="s">
        <v>1875</v>
      </c>
      <c r="AS1" s="1754" t="s">
        <v>1876</v>
      </c>
      <c r="AT1" s="1754" t="s">
        <v>1877</v>
      </c>
    </row>
    <row r="2" spans="1:46" ht="157.5">
      <c r="A2" s="1736" t="s">
        <v>618</v>
      </c>
      <c r="B2" s="1737" t="s">
        <v>1878</v>
      </c>
      <c r="C2" s="1736" t="s">
        <v>1879</v>
      </c>
      <c r="D2" s="1738" t="s">
        <v>1880</v>
      </c>
      <c r="E2" s="1739"/>
      <c r="F2" s="1738" t="s">
        <v>1881</v>
      </c>
      <c r="G2" s="1738" t="s">
        <v>1882</v>
      </c>
      <c r="H2" s="1739" t="s">
        <v>1883</v>
      </c>
      <c r="I2" s="1738" t="s">
        <v>1884</v>
      </c>
      <c r="J2" s="1737" t="s">
        <v>1885</v>
      </c>
      <c r="K2" s="1737" t="s">
        <v>1886</v>
      </c>
      <c r="L2" s="1737" t="s">
        <v>964</v>
      </c>
      <c r="M2" s="1737" t="s">
        <v>1887</v>
      </c>
      <c r="N2" s="1738" t="s">
        <v>1888</v>
      </c>
      <c r="O2" s="1738"/>
      <c r="P2" s="1737">
        <v>0</v>
      </c>
      <c r="Q2" s="1739" t="s">
        <v>1889</v>
      </c>
      <c r="R2" s="1739" t="s">
        <v>1890</v>
      </c>
      <c r="S2" s="1739" t="s">
        <v>1891</v>
      </c>
      <c r="T2" s="1739" t="s">
        <v>1892</v>
      </c>
      <c r="U2" s="1739" t="s">
        <v>1893</v>
      </c>
      <c r="V2" s="1739" t="s">
        <v>860</v>
      </c>
      <c r="W2" s="1739"/>
      <c r="X2" s="1739"/>
      <c r="Y2" s="1739" t="s">
        <v>1894</v>
      </c>
      <c r="Z2" s="1739"/>
      <c r="AA2" s="1739"/>
      <c r="AB2" s="1738" t="s">
        <v>1895</v>
      </c>
      <c r="AC2" s="1738" t="s">
        <v>167</v>
      </c>
      <c r="AD2" s="1739"/>
      <c r="AE2" s="1739">
        <v>10737</v>
      </c>
      <c r="AF2" s="1739" t="s">
        <v>1889</v>
      </c>
      <c r="AG2" s="1738" t="s">
        <v>1896</v>
      </c>
      <c r="AH2" s="1739"/>
      <c r="AI2" s="1739"/>
      <c r="AJ2" s="1739" t="s">
        <v>1897</v>
      </c>
      <c r="AK2" s="1739" t="s">
        <v>1898</v>
      </c>
      <c r="AL2" s="1739" t="s">
        <v>1899</v>
      </c>
      <c r="AM2" s="1739"/>
      <c r="AN2" s="1739" t="s">
        <v>1900</v>
      </c>
      <c r="AO2" s="1739" t="s">
        <v>1901</v>
      </c>
      <c r="AP2" s="1739"/>
      <c r="AQ2" s="1739" t="s">
        <v>1902</v>
      </c>
      <c r="AR2" s="1738" t="s">
        <v>1903</v>
      </c>
      <c r="AS2" s="1740" t="s">
        <v>1904</v>
      </c>
      <c r="AT2" s="1741" t="s">
        <v>1905</v>
      </c>
    </row>
    <row r="3" spans="1:46" ht="409.5">
      <c r="A3" s="1736" t="s">
        <v>618</v>
      </c>
      <c r="B3" s="1737" t="s">
        <v>1878</v>
      </c>
      <c r="C3" s="1736" t="s">
        <v>1879</v>
      </c>
      <c r="D3" s="1738" t="s">
        <v>1880</v>
      </c>
      <c r="E3" s="1739"/>
      <c r="F3" s="1738" t="s">
        <v>1881</v>
      </c>
      <c r="G3" s="1738" t="s">
        <v>1882</v>
      </c>
      <c r="H3" s="1739" t="s">
        <v>1883</v>
      </c>
      <c r="I3" s="1738" t="s">
        <v>1884</v>
      </c>
      <c r="J3" s="1737" t="s">
        <v>1885</v>
      </c>
      <c r="K3" s="1737" t="s">
        <v>1886</v>
      </c>
      <c r="L3" s="1737" t="s">
        <v>964</v>
      </c>
      <c r="M3" s="1737" t="s">
        <v>1887</v>
      </c>
      <c r="N3" s="1738" t="s">
        <v>1888</v>
      </c>
      <c r="O3" s="1738"/>
      <c r="P3" s="1737">
        <v>0</v>
      </c>
      <c r="Q3" s="1739" t="s">
        <v>1889</v>
      </c>
      <c r="R3" s="1739" t="s">
        <v>1890</v>
      </c>
      <c r="S3" s="1739" t="s">
        <v>1891</v>
      </c>
      <c r="T3" s="1739" t="s">
        <v>1892</v>
      </c>
      <c r="U3" s="1739" t="s">
        <v>1893</v>
      </c>
      <c r="V3" s="1739" t="s">
        <v>860</v>
      </c>
      <c r="W3" s="1739"/>
      <c r="X3" s="1739"/>
      <c r="Y3" s="1739" t="s">
        <v>1894</v>
      </c>
      <c r="Z3" s="1739"/>
      <c r="AA3" s="1739"/>
      <c r="AB3" s="1738" t="s">
        <v>1895</v>
      </c>
      <c r="AC3" s="1738" t="s">
        <v>167</v>
      </c>
      <c r="AD3" s="1739"/>
      <c r="AE3" s="1739">
        <v>10738</v>
      </c>
      <c r="AF3" s="1739" t="s">
        <v>1906</v>
      </c>
      <c r="AG3" s="1738" t="s">
        <v>1907</v>
      </c>
      <c r="AH3" s="1739"/>
      <c r="AI3" s="1739"/>
      <c r="AJ3" s="1739" t="s">
        <v>1897</v>
      </c>
      <c r="AK3" s="1739" t="s">
        <v>1898</v>
      </c>
      <c r="AL3" s="1739" t="s">
        <v>1908</v>
      </c>
      <c r="AM3" s="1739"/>
      <c r="AN3" s="1739" t="s">
        <v>1900</v>
      </c>
      <c r="AO3" s="1739" t="s">
        <v>1901</v>
      </c>
      <c r="AP3" s="1739"/>
      <c r="AQ3" s="1739" t="s">
        <v>1909</v>
      </c>
      <c r="AR3" s="1742" t="s">
        <v>1910</v>
      </c>
      <c r="AS3" s="1740" t="s">
        <v>1911</v>
      </c>
      <c r="AT3" s="1741" t="s">
        <v>1909</v>
      </c>
    </row>
    <row r="4" spans="1:46" ht="213.75">
      <c r="A4" s="1736" t="s">
        <v>618</v>
      </c>
      <c r="B4" s="1737" t="s">
        <v>1878</v>
      </c>
      <c r="C4" s="1736" t="s">
        <v>1879</v>
      </c>
      <c r="D4" s="1738" t="s">
        <v>1880</v>
      </c>
      <c r="E4" s="1739"/>
      <c r="F4" s="1738" t="s">
        <v>1881</v>
      </c>
      <c r="G4" s="1738" t="s">
        <v>1882</v>
      </c>
      <c r="H4" s="1739" t="s">
        <v>1883</v>
      </c>
      <c r="I4" s="1738" t="s">
        <v>1884</v>
      </c>
      <c r="J4" s="1737" t="s">
        <v>1885</v>
      </c>
      <c r="K4" s="1737" t="s">
        <v>1886</v>
      </c>
      <c r="L4" s="1737" t="s">
        <v>964</v>
      </c>
      <c r="M4" s="1737" t="s">
        <v>1887</v>
      </c>
      <c r="N4" s="1738" t="s">
        <v>1888</v>
      </c>
      <c r="O4" s="1738"/>
      <c r="P4" s="1737">
        <v>0</v>
      </c>
      <c r="Q4" s="1739" t="s">
        <v>1889</v>
      </c>
      <c r="R4" s="1739" t="s">
        <v>1890</v>
      </c>
      <c r="S4" s="1739" t="s">
        <v>1891</v>
      </c>
      <c r="T4" s="1739" t="s">
        <v>1892</v>
      </c>
      <c r="U4" s="1739" t="s">
        <v>1893</v>
      </c>
      <c r="V4" s="1739" t="s">
        <v>860</v>
      </c>
      <c r="W4" s="1739"/>
      <c r="X4" s="1739"/>
      <c r="Y4" s="1739" t="s">
        <v>1894</v>
      </c>
      <c r="Z4" s="1739"/>
      <c r="AA4" s="1739"/>
      <c r="AB4" s="1738" t="s">
        <v>1895</v>
      </c>
      <c r="AC4" s="1738" t="s">
        <v>167</v>
      </c>
      <c r="AD4" s="1739"/>
      <c r="AE4" s="1739">
        <v>10739</v>
      </c>
      <c r="AF4" s="1739" t="s">
        <v>1912</v>
      </c>
      <c r="AG4" s="1738" t="s">
        <v>1913</v>
      </c>
      <c r="AH4" s="1739"/>
      <c r="AI4" s="1739"/>
      <c r="AJ4" s="1739" t="s">
        <v>1897</v>
      </c>
      <c r="AK4" s="1739" t="s">
        <v>1898</v>
      </c>
      <c r="AL4" s="1739" t="s">
        <v>1914</v>
      </c>
      <c r="AM4" s="1739"/>
      <c r="AN4" s="1739" t="s">
        <v>1900</v>
      </c>
      <c r="AO4" s="1739" t="s">
        <v>1915</v>
      </c>
      <c r="AP4" s="1739"/>
      <c r="AQ4" s="1739" t="s">
        <v>1916</v>
      </c>
      <c r="AR4" s="1738" t="s">
        <v>1917</v>
      </c>
      <c r="AS4" s="1740" t="s">
        <v>1918</v>
      </c>
      <c r="AT4" s="1741" t="s">
        <v>1919</v>
      </c>
    </row>
    <row r="5" spans="1:46" ht="157.5">
      <c r="A5" s="1736" t="s">
        <v>618</v>
      </c>
      <c r="B5" s="1737" t="s">
        <v>1878</v>
      </c>
      <c r="C5" s="1736" t="s">
        <v>1879</v>
      </c>
      <c r="D5" s="1738" t="s">
        <v>1880</v>
      </c>
      <c r="E5" s="1739"/>
      <c r="F5" s="1738" t="s">
        <v>1881</v>
      </c>
      <c r="G5" s="1738" t="s">
        <v>1882</v>
      </c>
      <c r="H5" s="1739" t="s">
        <v>1883</v>
      </c>
      <c r="I5" s="1738" t="s">
        <v>1884</v>
      </c>
      <c r="J5" s="1737" t="s">
        <v>1885</v>
      </c>
      <c r="K5" s="1737" t="s">
        <v>1886</v>
      </c>
      <c r="L5" s="1737" t="s">
        <v>964</v>
      </c>
      <c r="M5" s="1737" t="s">
        <v>1887</v>
      </c>
      <c r="N5" s="1738" t="s">
        <v>1888</v>
      </c>
      <c r="O5" s="1738"/>
      <c r="P5" s="1737">
        <v>0</v>
      </c>
      <c r="Q5" s="1739" t="s">
        <v>1906</v>
      </c>
      <c r="R5" s="1739" t="s">
        <v>1075</v>
      </c>
      <c r="S5" s="1739" t="s">
        <v>1920</v>
      </c>
      <c r="T5" s="1739" t="s">
        <v>1892</v>
      </c>
      <c r="U5" s="1739" t="s">
        <v>1893</v>
      </c>
      <c r="V5" s="1739" t="s">
        <v>860</v>
      </c>
      <c r="W5" s="1739"/>
      <c r="X5" s="1739"/>
      <c r="Y5" s="1739" t="s">
        <v>1894</v>
      </c>
      <c r="Z5" s="1739"/>
      <c r="AA5" s="1739"/>
      <c r="AB5" s="1738" t="s">
        <v>1921</v>
      </c>
      <c r="AC5" s="1738" t="s">
        <v>1054</v>
      </c>
      <c r="AD5" s="1739"/>
      <c r="AE5" s="1739">
        <v>10740</v>
      </c>
      <c r="AF5" s="1739" t="s">
        <v>1889</v>
      </c>
      <c r="AG5" s="1738" t="s">
        <v>1896</v>
      </c>
      <c r="AH5" s="1739"/>
      <c r="AI5" s="1739"/>
      <c r="AJ5" s="1739" t="s">
        <v>1897</v>
      </c>
      <c r="AK5" s="1739" t="s">
        <v>1898</v>
      </c>
      <c r="AL5" s="1739" t="s">
        <v>1899</v>
      </c>
      <c r="AM5" s="1739"/>
      <c r="AN5" s="1739" t="s">
        <v>1900</v>
      </c>
      <c r="AO5" s="1739" t="s">
        <v>1901</v>
      </c>
      <c r="AP5" s="1739"/>
      <c r="AQ5" s="1739" t="s">
        <v>1902</v>
      </c>
      <c r="AR5" s="1738" t="s">
        <v>1922</v>
      </c>
      <c r="AS5" s="1740" t="s">
        <v>1923</v>
      </c>
      <c r="AT5" s="1741" t="s">
        <v>1905</v>
      </c>
    </row>
    <row r="6" spans="1:46" ht="315">
      <c r="A6" s="1736" t="s">
        <v>618</v>
      </c>
      <c r="B6" s="1737" t="s">
        <v>1878</v>
      </c>
      <c r="C6" s="1736" t="s">
        <v>1879</v>
      </c>
      <c r="D6" s="1738" t="s">
        <v>1880</v>
      </c>
      <c r="E6" s="1739"/>
      <c r="F6" s="1738" t="s">
        <v>1881</v>
      </c>
      <c r="G6" s="1738" t="s">
        <v>1882</v>
      </c>
      <c r="H6" s="1739" t="s">
        <v>1883</v>
      </c>
      <c r="I6" s="1738" t="s">
        <v>1884</v>
      </c>
      <c r="J6" s="1737" t="s">
        <v>1885</v>
      </c>
      <c r="K6" s="1737" t="s">
        <v>1886</v>
      </c>
      <c r="L6" s="1737" t="s">
        <v>964</v>
      </c>
      <c r="M6" s="1737" t="s">
        <v>1887</v>
      </c>
      <c r="N6" s="1738" t="s">
        <v>1888</v>
      </c>
      <c r="O6" s="1738"/>
      <c r="P6" s="1737">
        <v>0</v>
      </c>
      <c r="Q6" s="1739" t="s">
        <v>1906</v>
      </c>
      <c r="R6" s="1739" t="s">
        <v>1075</v>
      </c>
      <c r="S6" s="1739" t="s">
        <v>1920</v>
      </c>
      <c r="T6" s="1739" t="s">
        <v>1892</v>
      </c>
      <c r="U6" s="1739" t="s">
        <v>1893</v>
      </c>
      <c r="V6" s="1739" t="s">
        <v>860</v>
      </c>
      <c r="W6" s="1739"/>
      <c r="X6" s="1739"/>
      <c r="Y6" s="1739" t="s">
        <v>1894</v>
      </c>
      <c r="Z6" s="1739"/>
      <c r="AA6" s="1739"/>
      <c r="AB6" s="1738" t="s">
        <v>1921</v>
      </c>
      <c r="AC6" s="1738" t="s">
        <v>1054</v>
      </c>
      <c r="AD6" s="1739"/>
      <c r="AE6" s="1739">
        <v>10741</v>
      </c>
      <c r="AF6" s="1739" t="s">
        <v>1906</v>
      </c>
      <c r="AG6" s="1738" t="s">
        <v>1907</v>
      </c>
      <c r="AH6" s="1739"/>
      <c r="AI6" s="1739"/>
      <c r="AJ6" s="1739" t="s">
        <v>1897</v>
      </c>
      <c r="AK6" s="1739" t="s">
        <v>1898</v>
      </c>
      <c r="AL6" s="1739" t="s">
        <v>1908</v>
      </c>
      <c r="AM6" s="1739"/>
      <c r="AN6" s="1739" t="s">
        <v>1900</v>
      </c>
      <c r="AO6" s="1739" t="s">
        <v>1901</v>
      </c>
      <c r="AP6" s="1739"/>
      <c r="AQ6" s="1739" t="s">
        <v>1909</v>
      </c>
      <c r="AR6" s="1743" t="s">
        <v>1924</v>
      </c>
      <c r="AS6" s="1740" t="s">
        <v>1911</v>
      </c>
      <c r="AT6" s="1741" t="s">
        <v>1909</v>
      </c>
    </row>
    <row r="7" spans="1:46" ht="202.5">
      <c r="A7" s="1736" t="s">
        <v>618</v>
      </c>
      <c r="B7" s="1737" t="s">
        <v>1878</v>
      </c>
      <c r="C7" s="1736" t="s">
        <v>1879</v>
      </c>
      <c r="D7" s="1738" t="s">
        <v>1880</v>
      </c>
      <c r="E7" s="1739"/>
      <c r="F7" s="1738" t="s">
        <v>1881</v>
      </c>
      <c r="G7" s="1738" t="s">
        <v>1882</v>
      </c>
      <c r="H7" s="1739" t="s">
        <v>1883</v>
      </c>
      <c r="I7" s="1738" t="s">
        <v>1884</v>
      </c>
      <c r="J7" s="1737" t="s">
        <v>1885</v>
      </c>
      <c r="K7" s="1737" t="s">
        <v>1886</v>
      </c>
      <c r="L7" s="1737" t="s">
        <v>964</v>
      </c>
      <c r="M7" s="1737" t="s">
        <v>1887</v>
      </c>
      <c r="N7" s="1738" t="s">
        <v>1888</v>
      </c>
      <c r="O7" s="1738"/>
      <c r="P7" s="1737">
        <v>0</v>
      </c>
      <c r="Q7" s="1739" t="s">
        <v>1906</v>
      </c>
      <c r="R7" s="1739" t="s">
        <v>1075</v>
      </c>
      <c r="S7" s="1739" t="s">
        <v>1920</v>
      </c>
      <c r="T7" s="1739" t="s">
        <v>1892</v>
      </c>
      <c r="U7" s="1739" t="s">
        <v>1893</v>
      </c>
      <c r="V7" s="1739" t="s">
        <v>860</v>
      </c>
      <c r="W7" s="1739"/>
      <c r="X7" s="1739"/>
      <c r="Y7" s="1739" t="s">
        <v>1894</v>
      </c>
      <c r="Z7" s="1739"/>
      <c r="AA7" s="1739"/>
      <c r="AB7" s="1738" t="s">
        <v>1921</v>
      </c>
      <c r="AC7" s="1738" t="s">
        <v>1054</v>
      </c>
      <c r="AD7" s="1739"/>
      <c r="AE7" s="1739">
        <v>10742</v>
      </c>
      <c r="AF7" s="1739" t="s">
        <v>1912</v>
      </c>
      <c r="AG7" s="1738" t="s">
        <v>1913</v>
      </c>
      <c r="AH7" s="1739"/>
      <c r="AI7" s="1739"/>
      <c r="AJ7" s="1739" t="s">
        <v>1897</v>
      </c>
      <c r="AK7" s="1739" t="s">
        <v>1898</v>
      </c>
      <c r="AL7" s="1739" t="s">
        <v>1914</v>
      </c>
      <c r="AM7" s="1739"/>
      <c r="AN7" s="1739" t="s">
        <v>1900</v>
      </c>
      <c r="AO7" s="1739" t="s">
        <v>1915</v>
      </c>
      <c r="AP7" s="1739"/>
      <c r="AQ7" s="1739" t="s">
        <v>1916</v>
      </c>
      <c r="AR7" s="1743" t="s">
        <v>1925</v>
      </c>
      <c r="AS7" s="1740" t="s">
        <v>1918</v>
      </c>
      <c r="AT7" s="1741" t="s">
        <v>1919</v>
      </c>
    </row>
    <row r="8" spans="1:46" ht="157.5">
      <c r="A8" s="1736" t="s">
        <v>618</v>
      </c>
      <c r="B8" s="1737" t="s">
        <v>1878</v>
      </c>
      <c r="C8" s="1736" t="s">
        <v>1879</v>
      </c>
      <c r="D8" s="1738" t="s">
        <v>1880</v>
      </c>
      <c r="E8" s="1739"/>
      <c r="F8" s="1738" t="s">
        <v>1881</v>
      </c>
      <c r="G8" s="1738" t="s">
        <v>1882</v>
      </c>
      <c r="H8" s="1739" t="s">
        <v>1883</v>
      </c>
      <c r="I8" s="1738" t="s">
        <v>1884</v>
      </c>
      <c r="J8" s="1737" t="s">
        <v>1885</v>
      </c>
      <c r="K8" s="1737" t="s">
        <v>1886</v>
      </c>
      <c r="L8" s="1737" t="s">
        <v>964</v>
      </c>
      <c r="M8" s="1737" t="s">
        <v>1887</v>
      </c>
      <c r="N8" s="1738" t="s">
        <v>1888</v>
      </c>
      <c r="O8" s="1738"/>
      <c r="P8" s="1737">
        <v>0</v>
      </c>
      <c r="Q8" s="1739" t="s">
        <v>1912</v>
      </c>
      <c r="R8" s="1739" t="s">
        <v>1080</v>
      </c>
      <c r="S8" s="1739" t="s">
        <v>1926</v>
      </c>
      <c r="T8" s="1739" t="s">
        <v>1892</v>
      </c>
      <c r="U8" s="1739" t="s">
        <v>1893</v>
      </c>
      <c r="V8" s="1739" t="s">
        <v>860</v>
      </c>
      <c r="W8" s="1739"/>
      <c r="X8" s="1739"/>
      <c r="Y8" s="1739" t="s">
        <v>1894</v>
      </c>
      <c r="Z8" s="1739"/>
      <c r="AA8" s="1739"/>
      <c r="AB8" s="1738" t="s">
        <v>1927</v>
      </c>
      <c r="AC8" s="1738" t="s">
        <v>167</v>
      </c>
      <c r="AD8" s="1739"/>
      <c r="AE8" s="1739">
        <v>10743</v>
      </c>
      <c r="AF8" s="1739" t="s">
        <v>1889</v>
      </c>
      <c r="AG8" s="1738" t="s">
        <v>1896</v>
      </c>
      <c r="AH8" s="1739"/>
      <c r="AI8" s="1739"/>
      <c r="AJ8" s="1739" t="s">
        <v>1897</v>
      </c>
      <c r="AK8" s="1739" t="s">
        <v>1898</v>
      </c>
      <c r="AL8" s="1739" t="s">
        <v>1899</v>
      </c>
      <c r="AM8" s="1739"/>
      <c r="AN8" s="1739" t="s">
        <v>1900</v>
      </c>
      <c r="AO8" s="1739" t="s">
        <v>1901</v>
      </c>
      <c r="AP8" s="1739"/>
      <c r="AQ8" s="1739" t="s">
        <v>1902</v>
      </c>
      <c r="AR8" s="1738" t="s">
        <v>1928</v>
      </c>
      <c r="AS8" s="1740" t="s">
        <v>1923</v>
      </c>
      <c r="AT8" s="1741" t="s">
        <v>1905</v>
      </c>
    </row>
    <row r="9" spans="1:46" ht="337.5">
      <c r="A9" s="1736" t="s">
        <v>618</v>
      </c>
      <c r="B9" s="1737" t="s">
        <v>1878</v>
      </c>
      <c r="C9" s="1736" t="s">
        <v>1879</v>
      </c>
      <c r="D9" s="1738" t="s">
        <v>1880</v>
      </c>
      <c r="E9" s="1739"/>
      <c r="F9" s="1738" t="s">
        <v>1881</v>
      </c>
      <c r="G9" s="1738" t="s">
        <v>1882</v>
      </c>
      <c r="H9" s="1739" t="s">
        <v>1883</v>
      </c>
      <c r="I9" s="1738" t="s">
        <v>1884</v>
      </c>
      <c r="J9" s="1737" t="s">
        <v>1885</v>
      </c>
      <c r="K9" s="1737" t="s">
        <v>1886</v>
      </c>
      <c r="L9" s="1737" t="s">
        <v>964</v>
      </c>
      <c r="M9" s="1737" t="s">
        <v>1887</v>
      </c>
      <c r="N9" s="1738" t="s">
        <v>1888</v>
      </c>
      <c r="O9" s="1738"/>
      <c r="P9" s="1737">
        <v>0</v>
      </c>
      <c r="Q9" s="1739" t="s">
        <v>1912</v>
      </c>
      <c r="R9" s="1739" t="s">
        <v>1080</v>
      </c>
      <c r="S9" s="1739" t="s">
        <v>1926</v>
      </c>
      <c r="T9" s="1739" t="s">
        <v>1892</v>
      </c>
      <c r="U9" s="1739" t="s">
        <v>1893</v>
      </c>
      <c r="V9" s="1739" t="s">
        <v>860</v>
      </c>
      <c r="W9" s="1739"/>
      <c r="X9" s="1739"/>
      <c r="Y9" s="1739" t="s">
        <v>1894</v>
      </c>
      <c r="Z9" s="1739"/>
      <c r="AA9" s="1739"/>
      <c r="AB9" s="1738" t="s">
        <v>1927</v>
      </c>
      <c r="AC9" s="1738" t="s">
        <v>167</v>
      </c>
      <c r="AD9" s="1739"/>
      <c r="AE9" s="1739">
        <v>10744</v>
      </c>
      <c r="AF9" s="1739" t="s">
        <v>1906</v>
      </c>
      <c r="AG9" s="1738" t="s">
        <v>1907</v>
      </c>
      <c r="AH9" s="1739"/>
      <c r="AI9" s="1739"/>
      <c r="AJ9" s="1739" t="s">
        <v>1897</v>
      </c>
      <c r="AK9" s="1739" t="s">
        <v>1898</v>
      </c>
      <c r="AL9" s="1739" t="s">
        <v>1908</v>
      </c>
      <c r="AM9" s="1739"/>
      <c r="AN9" s="1739" t="s">
        <v>1900</v>
      </c>
      <c r="AO9" s="1739" t="s">
        <v>1901</v>
      </c>
      <c r="AP9" s="1739"/>
      <c r="AQ9" s="1739" t="s">
        <v>1909</v>
      </c>
      <c r="AR9" s="1743" t="s">
        <v>1929</v>
      </c>
      <c r="AS9" s="1740" t="s">
        <v>1911</v>
      </c>
      <c r="AT9" s="1741" t="s">
        <v>1909</v>
      </c>
    </row>
    <row r="10" spans="1:46" ht="191.25">
      <c r="A10" s="1736" t="s">
        <v>618</v>
      </c>
      <c r="B10" s="1737" t="s">
        <v>1878</v>
      </c>
      <c r="C10" s="1736" t="s">
        <v>1879</v>
      </c>
      <c r="D10" s="1738" t="s">
        <v>1880</v>
      </c>
      <c r="E10" s="1739"/>
      <c r="F10" s="1738" t="s">
        <v>1881</v>
      </c>
      <c r="G10" s="1738" t="s">
        <v>1882</v>
      </c>
      <c r="H10" s="1739" t="s">
        <v>1883</v>
      </c>
      <c r="I10" s="1738" t="s">
        <v>1884</v>
      </c>
      <c r="J10" s="1737" t="s">
        <v>1885</v>
      </c>
      <c r="K10" s="1737" t="s">
        <v>1886</v>
      </c>
      <c r="L10" s="1737" t="s">
        <v>964</v>
      </c>
      <c r="M10" s="1737" t="s">
        <v>1887</v>
      </c>
      <c r="N10" s="1738" t="s">
        <v>1888</v>
      </c>
      <c r="O10" s="1738"/>
      <c r="P10" s="1737">
        <v>0</v>
      </c>
      <c r="Q10" s="1739" t="s">
        <v>1912</v>
      </c>
      <c r="R10" s="1739" t="s">
        <v>1080</v>
      </c>
      <c r="S10" s="1739" t="s">
        <v>1926</v>
      </c>
      <c r="T10" s="1739" t="s">
        <v>1892</v>
      </c>
      <c r="U10" s="1739" t="s">
        <v>1893</v>
      </c>
      <c r="V10" s="1739" t="s">
        <v>860</v>
      </c>
      <c r="W10" s="1739"/>
      <c r="X10" s="1739"/>
      <c r="Y10" s="1739" t="s">
        <v>1894</v>
      </c>
      <c r="Z10" s="1739"/>
      <c r="AA10" s="1739"/>
      <c r="AB10" s="1738" t="s">
        <v>1927</v>
      </c>
      <c r="AC10" s="1738" t="s">
        <v>167</v>
      </c>
      <c r="AD10" s="1739"/>
      <c r="AE10" s="1739">
        <v>10745</v>
      </c>
      <c r="AF10" s="1739" t="s">
        <v>1912</v>
      </c>
      <c r="AG10" s="1738" t="s">
        <v>1913</v>
      </c>
      <c r="AH10" s="1739"/>
      <c r="AI10" s="1739"/>
      <c r="AJ10" s="1739" t="s">
        <v>1897</v>
      </c>
      <c r="AK10" s="1739" t="s">
        <v>1898</v>
      </c>
      <c r="AL10" s="1739" t="s">
        <v>1914</v>
      </c>
      <c r="AM10" s="1739"/>
      <c r="AN10" s="1739" t="s">
        <v>1900</v>
      </c>
      <c r="AO10" s="1739" t="s">
        <v>1915</v>
      </c>
      <c r="AP10" s="1739"/>
      <c r="AQ10" s="1739" t="s">
        <v>1916</v>
      </c>
      <c r="AR10" s="1743" t="s">
        <v>1930</v>
      </c>
      <c r="AS10" s="1740" t="s">
        <v>1918</v>
      </c>
      <c r="AT10" s="1741" t="s">
        <v>1919</v>
      </c>
    </row>
    <row r="11" spans="1:46" ht="146.25">
      <c r="A11" s="1736" t="s">
        <v>1516</v>
      </c>
      <c r="B11" s="1737" t="s">
        <v>1931</v>
      </c>
      <c r="C11" s="1736" t="s">
        <v>1932</v>
      </c>
      <c r="D11" s="1738" t="s">
        <v>1933</v>
      </c>
      <c r="E11" s="1739"/>
      <c r="F11" s="1738" t="s">
        <v>1934</v>
      </c>
      <c r="G11" s="1738" t="s">
        <v>1935</v>
      </c>
      <c r="H11" s="1739" t="s">
        <v>1883</v>
      </c>
      <c r="I11" s="1738" t="s">
        <v>1936</v>
      </c>
      <c r="J11" s="1737" t="s">
        <v>1937</v>
      </c>
      <c r="K11" s="1737" t="s">
        <v>1938</v>
      </c>
      <c r="L11" s="1737" t="s">
        <v>1006</v>
      </c>
      <c r="M11" s="1737" t="s">
        <v>1887</v>
      </c>
      <c r="N11" s="1738" t="s">
        <v>1939</v>
      </c>
      <c r="O11" s="1738"/>
      <c r="P11" s="1737">
        <v>0</v>
      </c>
      <c r="Q11" s="1739" t="s">
        <v>1889</v>
      </c>
      <c r="R11" s="1739" t="s">
        <v>1508</v>
      </c>
      <c r="S11" s="1739"/>
      <c r="T11" s="1739" t="s">
        <v>1892</v>
      </c>
      <c r="U11" s="1739" t="s">
        <v>1893</v>
      </c>
      <c r="V11" s="1739" t="s">
        <v>860</v>
      </c>
      <c r="W11" s="1739"/>
      <c r="X11" s="1739"/>
      <c r="Y11" s="1739" t="s">
        <v>1940</v>
      </c>
      <c r="Z11" s="1739"/>
      <c r="AA11" s="1739"/>
      <c r="AB11" s="1738" t="s">
        <v>1941</v>
      </c>
      <c r="AC11" s="1738" t="s">
        <v>167</v>
      </c>
      <c r="AD11" s="1739"/>
      <c r="AE11" s="1739">
        <v>10867</v>
      </c>
      <c r="AF11" s="1739" t="s">
        <v>1889</v>
      </c>
      <c r="AG11" s="1738" t="s">
        <v>1896</v>
      </c>
      <c r="AH11" s="1739"/>
      <c r="AI11" s="1739"/>
      <c r="AJ11" s="1739" t="s">
        <v>1897</v>
      </c>
      <c r="AK11" s="1739" t="s">
        <v>1898</v>
      </c>
      <c r="AL11" s="1739" t="s">
        <v>1942</v>
      </c>
      <c r="AM11" s="1739"/>
      <c r="AN11" s="1739" t="s">
        <v>1900</v>
      </c>
      <c r="AO11" s="1739" t="s">
        <v>1943</v>
      </c>
      <c r="AP11" s="1739"/>
      <c r="AQ11" s="1739" t="s">
        <v>1916</v>
      </c>
      <c r="AR11" s="1743" t="s">
        <v>1944</v>
      </c>
      <c r="AS11" s="1740" t="s">
        <v>1911</v>
      </c>
      <c r="AT11" s="1741" t="s">
        <v>1916</v>
      </c>
    </row>
    <row r="12" spans="1:46" ht="281.25">
      <c r="A12" s="1736" t="s">
        <v>1516</v>
      </c>
      <c r="B12" s="1737" t="s">
        <v>1931</v>
      </c>
      <c r="C12" s="1736" t="s">
        <v>1932</v>
      </c>
      <c r="D12" s="1738" t="s">
        <v>1933</v>
      </c>
      <c r="E12" s="1739"/>
      <c r="F12" s="1738" t="s">
        <v>1934</v>
      </c>
      <c r="G12" s="1738" t="s">
        <v>1935</v>
      </c>
      <c r="H12" s="1739" t="s">
        <v>1883</v>
      </c>
      <c r="I12" s="1738" t="s">
        <v>1936</v>
      </c>
      <c r="J12" s="1737" t="s">
        <v>1937</v>
      </c>
      <c r="K12" s="1737" t="s">
        <v>1938</v>
      </c>
      <c r="L12" s="1737" t="s">
        <v>1006</v>
      </c>
      <c r="M12" s="1737" t="s">
        <v>1887</v>
      </c>
      <c r="N12" s="1738" t="s">
        <v>1939</v>
      </c>
      <c r="O12" s="1738"/>
      <c r="P12" s="1737">
        <v>0</v>
      </c>
      <c r="Q12" s="1739" t="s">
        <v>1889</v>
      </c>
      <c r="R12" s="1739" t="s">
        <v>1508</v>
      </c>
      <c r="S12" s="1739"/>
      <c r="T12" s="1739" t="s">
        <v>1892</v>
      </c>
      <c r="U12" s="1739" t="s">
        <v>1893</v>
      </c>
      <c r="V12" s="1739" t="s">
        <v>860</v>
      </c>
      <c r="W12" s="1739"/>
      <c r="X12" s="1739"/>
      <c r="Y12" s="1739" t="s">
        <v>1940</v>
      </c>
      <c r="Z12" s="1739"/>
      <c r="AA12" s="1739"/>
      <c r="AB12" s="1738" t="s">
        <v>1941</v>
      </c>
      <c r="AC12" s="1738" t="s">
        <v>167</v>
      </c>
      <c r="AD12" s="1739"/>
      <c r="AE12" s="1739">
        <v>10868</v>
      </c>
      <c r="AF12" s="1739" t="s">
        <v>1906</v>
      </c>
      <c r="AG12" s="1738" t="s">
        <v>1907</v>
      </c>
      <c r="AH12" s="1739"/>
      <c r="AI12" s="1739"/>
      <c r="AJ12" s="1739" t="s">
        <v>1897</v>
      </c>
      <c r="AK12" s="1739" t="s">
        <v>1898</v>
      </c>
      <c r="AL12" s="1739" t="s">
        <v>1945</v>
      </c>
      <c r="AM12" s="1739"/>
      <c r="AN12" s="1739" t="s">
        <v>1900</v>
      </c>
      <c r="AO12" s="1739" t="s">
        <v>1946</v>
      </c>
      <c r="AP12" s="1739"/>
      <c r="AQ12" s="1739" t="s">
        <v>1947</v>
      </c>
      <c r="AR12" s="1743" t="s">
        <v>1948</v>
      </c>
      <c r="AS12" s="1740" t="s">
        <v>1949</v>
      </c>
      <c r="AT12" s="1741" t="s">
        <v>1947</v>
      </c>
    </row>
    <row r="13" spans="1:46" ht="123.75">
      <c r="A13" s="1736" t="s">
        <v>1516</v>
      </c>
      <c r="B13" s="1737" t="s">
        <v>1931</v>
      </c>
      <c r="C13" s="1736" t="s">
        <v>1932</v>
      </c>
      <c r="D13" s="1738" t="s">
        <v>1933</v>
      </c>
      <c r="E13" s="1739"/>
      <c r="F13" s="1738" t="s">
        <v>1934</v>
      </c>
      <c r="G13" s="1738" t="s">
        <v>1935</v>
      </c>
      <c r="H13" s="1739" t="s">
        <v>1883</v>
      </c>
      <c r="I13" s="1738" t="s">
        <v>1936</v>
      </c>
      <c r="J13" s="1737" t="s">
        <v>1937</v>
      </c>
      <c r="K13" s="1737" t="s">
        <v>1938</v>
      </c>
      <c r="L13" s="1737" t="s">
        <v>1006</v>
      </c>
      <c r="M13" s="1737" t="s">
        <v>1887</v>
      </c>
      <c r="N13" s="1738" t="s">
        <v>1939</v>
      </c>
      <c r="O13" s="1738"/>
      <c r="P13" s="1737">
        <v>0</v>
      </c>
      <c r="Q13" s="1739" t="s">
        <v>1889</v>
      </c>
      <c r="R13" s="1739" t="s">
        <v>1508</v>
      </c>
      <c r="S13" s="1739"/>
      <c r="T13" s="1739" t="s">
        <v>1892</v>
      </c>
      <c r="U13" s="1739" t="s">
        <v>1893</v>
      </c>
      <c r="V13" s="1739" t="s">
        <v>860</v>
      </c>
      <c r="W13" s="1739"/>
      <c r="X13" s="1739"/>
      <c r="Y13" s="1739" t="s">
        <v>1940</v>
      </c>
      <c r="Z13" s="1739"/>
      <c r="AA13" s="1739"/>
      <c r="AB13" s="1738" t="s">
        <v>1941</v>
      </c>
      <c r="AC13" s="1738" t="s">
        <v>167</v>
      </c>
      <c r="AD13" s="1739"/>
      <c r="AE13" s="1739">
        <v>10869</v>
      </c>
      <c r="AF13" s="1739" t="s">
        <v>1912</v>
      </c>
      <c r="AG13" s="1738" t="s">
        <v>1913</v>
      </c>
      <c r="AH13" s="1739"/>
      <c r="AI13" s="1739"/>
      <c r="AJ13" s="1739" t="s">
        <v>1897</v>
      </c>
      <c r="AK13" s="1739" t="s">
        <v>1898</v>
      </c>
      <c r="AL13" s="1739" t="s">
        <v>1914</v>
      </c>
      <c r="AM13" s="1739"/>
      <c r="AN13" s="1739" t="s">
        <v>1900</v>
      </c>
      <c r="AO13" s="1739" t="s">
        <v>1950</v>
      </c>
      <c r="AP13" s="1739"/>
      <c r="AQ13" s="1739" t="s">
        <v>1916</v>
      </c>
      <c r="AR13" s="1743" t="s">
        <v>1951</v>
      </c>
      <c r="AS13" s="1740" t="s">
        <v>1914</v>
      </c>
      <c r="AT13" s="1741" t="s">
        <v>1916</v>
      </c>
    </row>
    <row r="14" spans="1:46" ht="168.75">
      <c r="A14" s="1736" t="s">
        <v>1952</v>
      </c>
      <c r="B14" s="1737" t="s">
        <v>1953</v>
      </c>
      <c r="C14" s="1736" t="s">
        <v>1954</v>
      </c>
      <c r="D14" s="1738" t="s">
        <v>1955</v>
      </c>
      <c r="E14" s="1739"/>
      <c r="F14" s="1738" t="s">
        <v>1956</v>
      </c>
      <c r="G14" s="1738" t="s">
        <v>1957</v>
      </c>
      <c r="H14" s="1739" t="s">
        <v>1958</v>
      </c>
      <c r="I14" s="1738" t="s">
        <v>1959</v>
      </c>
      <c r="J14" s="1737" t="s">
        <v>1885</v>
      </c>
      <c r="K14" s="1737" t="s">
        <v>1938</v>
      </c>
      <c r="L14" s="1737" t="s">
        <v>964</v>
      </c>
      <c r="M14" s="1737" t="s">
        <v>1038</v>
      </c>
      <c r="N14" s="1738" t="s">
        <v>1960</v>
      </c>
      <c r="O14" s="1738"/>
      <c r="P14" s="1737">
        <v>0</v>
      </c>
      <c r="Q14" s="1739" t="s">
        <v>1889</v>
      </c>
      <c r="R14" s="1739" t="s">
        <v>1485</v>
      </c>
      <c r="S14" s="1739"/>
      <c r="T14" s="1739" t="s">
        <v>1892</v>
      </c>
      <c r="U14" s="1739" t="s">
        <v>1893</v>
      </c>
      <c r="V14" s="1739" t="s">
        <v>860</v>
      </c>
      <c r="W14" s="1739"/>
      <c r="X14" s="1739"/>
      <c r="Y14" s="1739" t="s">
        <v>1961</v>
      </c>
      <c r="Z14" s="1739"/>
      <c r="AA14" s="1739"/>
      <c r="AB14" s="1738" t="s">
        <v>1962</v>
      </c>
      <c r="AC14" s="1738" t="s">
        <v>172</v>
      </c>
      <c r="AD14" s="1739"/>
      <c r="AE14" s="1739">
        <v>10861</v>
      </c>
      <c r="AF14" s="1739" t="s">
        <v>1889</v>
      </c>
      <c r="AG14" s="1738" t="s">
        <v>1896</v>
      </c>
      <c r="AH14" s="1739"/>
      <c r="AI14" s="1739"/>
      <c r="AJ14" s="1739" t="s">
        <v>1897</v>
      </c>
      <c r="AK14" s="1739" t="s">
        <v>1963</v>
      </c>
      <c r="AL14" s="1739" t="s">
        <v>1964</v>
      </c>
      <c r="AM14" s="1739"/>
      <c r="AN14" s="1739" t="s">
        <v>1900</v>
      </c>
      <c r="AO14" s="1739" t="s">
        <v>1915</v>
      </c>
      <c r="AP14" s="1739">
        <v>-106</v>
      </c>
      <c r="AQ14" s="1739" t="s">
        <v>1965</v>
      </c>
      <c r="AR14" s="1738" t="s">
        <v>1966</v>
      </c>
      <c r="AS14" s="1740" t="s">
        <v>1967</v>
      </c>
      <c r="AT14" s="1741" t="s">
        <v>1968</v>
      </c>
    </row>
    <row r="15" spans="1:46" ht="393.75">
      <c r="A15" s="1736" t="s">
        <v>1952</v>
      </c>
      <c r="B15" s="1737" t="s">
        <v>1953</v>
      </c>
      <c r="C15" s="1736" t="s">
        <v>1954</v>
      </c>
      <c r="D15" s="1738" t="s">
        <v>1955</v>
      </c>
      <c r="E15" s="1739"/>
      <c r="F15" s="1738" t="s">
        <v>1956</v>
      </c>
      <c r="G15" s="1738" t="s">
        <v>1957</v>
      </c>
      <c r="H15" s="1739" t="s">
        <v>1958</v>
      </c>
      <c r="I15" s="1738" t="s">
        <v>1959</v>
      </c>
      <c r="J15" s="1737" t="s">
        <v>1885</v>
      </c>
      <c r="K15" s="1737" t="s">
        <v>1938</v>
      </c>
      <c r="L15" s="1737" t="s">
        <v>964</v>
      </c>
      <c r="M15" s="1737" t="s">
        <v>1038</v>
      </c>
      <c r="N15" s="1738" t="s">
        <v>1960</v>
      </c>
      <c r="O15" s="1738"/>
      <c r="P15" s="1737">
        <v>0</v>
      </c>
      <c r="Q15" s="1739" t="s">
        <v>1889</v>
      </c>
      <c r="R15" s="1739" t="s">
        <v>1485</v>
      </c>
      <c r="S15" s="1739"/>
      <c r="T15" s="1739" t="s">
        <v>1892</v>
      </c>
      <c r="U15" s="1739" t="s">
        <v>1893</v>
      </c>
      <c r="V15" s="1739" t="s">
        <v>860</v>
      </c>
      <c r="W15" s="1739"/>
      <c r="X15" s="1739"/>
      <c r="Y15" s="1739" t="s">
        <v>1961</v>
      </c>
      <c r="Z15" s="1739"/>
      <c r="AA15" s="1739"/>
      <c r="AB15" s="1738" t="s">
        <v>1962</v>
      </c>
      <c r="AC15" s="1738" t="s">
        <v>172</v>
      </c>
      <c r="AD15" s="1739"/>
      <c r="AE15" s="1739">
        <v>10862</v>
      </c>
      <c r="AF15" s="1739" t="s">
        <v>1906</v>
      </c>
      <c r="AG15" s="1738" t="s">
        <v>1907</v>
      </c>
      <c r="AH15" s="1739"/>
      <c r="AI15" s="1739"/>
      <c r="AJ15" s="1739" t="s">
        <v>1897</v>
      </c>
      <c r="AK15" s="1739" t="s">
        <v>1898</v>
      </c>
      <c r="AL15" s="1739" t="s">
        <v>1969</v>
      </c>
      <c r="AM15" s="1739"/>
      <c r="AN15" s="1739" t="s">
        <v>1900</v>
      </c>
      <c r="AO15" s="1739" t="s">
        <v>1946</v>
      </c>
      <c r="AP15" s="1739"/>
      <c r="AQ15" s="1739" t="s">
        <v>1947</v>
      </c>
      <c r="AR15" s="1743" t="s">
        <v>1970</v>
      </c>
      <c r="AS15" s="1740" t="s">
        <v>1949</v>
      </c>
      <c r="AT15" s="1741" t="s">
        <v>1947</v>
      </c>
    </row>
    <row r="16" spans="1:46" ht="168.75">
      <c r="A16" s="1736" t="s">
        <v>1952</v>
      </c>
      <c r="B16" s="1737" t="s">
        <v>1953</v>
      </c>
      <c r="C16" s="1736" t="s">
        <v>1954</v>
      </c>
      <c r="D16" s="1738" t="s">
        <v>1955</v>
      </c>
      <c r="E16" s="1739"/>
      <c r="F16" s="1738" t="s">
        <v>1956</v>
      </c>
      <c r="G16" s="1738" t="s">
        <v>1957</v>
      </c>
      <c r="H16" s="1739" t="s">
        <v>1958</v>
      </c>
      <c r="I16" s="1738" t="s">
        <v>1959</v>
      </c>
      <c r="J16" s="1737" t="s">
        <v>1885</v>
      </c>
      <c r="K16" s="1737" t="s">
        <v>1938</v>
      </c>
      <c r="L16" s="1737" t="s">
        <v>964</v>
      </c>
      <c r="M16" s="1737" t="s">
        <v>1038</v>
      </c>
      <c r="N16" s="1738" t="s">
        <v>1960</v>
      </c>
      <c r="O16" s="1738"/>
      <c r="P16" s="1737">
        <v>0</v>
      </c>
      <c r="Q16" s="1739" t="s">
        <v>1889</v>
      </c>
      <c r="R16" s="1739" t="s">
        <v>1485</v>
      </c>
      <c r="S16" s="1739"/>
      <c r="T16" s="1739" t="s">
        <v>1892</v>
      </c>
      <c r="U16" s="1739" t="s">
        <v>1893</v>
      </c>
      <c r="V16" s="1739" t="s">
        <v>860</v>
      </c>
      <c r="W16" s="1739"/>
      <c r="X16" s="1739"/>
      <c r="Y16" s="1739" t="s">
        <v>1961</v>
      </c>
      <c r="Z16" s="1739"/>
      <c r="AA16" s="1739"/>
      <c r="AB16" s="1738" t="s">
        <v>1962</v>
      </c>
      <c r="AC16" s="1738" t="s">
        <v>172</v>
      </c>
      <c r="AD16" s="1739"/>
      <c r="AE16" s="1739">
        <v>10863</v>
      </c>
      <c r="AF16" s="1739" t="s">
        <v>1912</v>
      </c>
      <c r="AG16" s="1738" t="s">
        <v>1913</v>
      </c>
      <c r="AH16" s="1739"/>
      <c r="AI16" s="1739"/>
      <c r="AJ16" s="1739" t="s">
        <v>1897</v>
      </c>
      <c r="AK16" s="1739" t="s">
        <v>1898</v>
      </c>
      <c r="AL16" s="1739"/>
      <c r="AM16" s="1739"/>
      <c r="AN16" s="1739" t="s">
        <v>1971</v>
      </c>
      <c r="AO16" s="1739" t="s">
        <v>1972</v>
      </c>
      <c r="AP16" s="1739"/>
      <c r="AQ16" s="1739" t="s">
        <v>1973</v>
      </c>
      <c r="AR16" s="1743" t="s">
        <v>1951</v>
      </c>
    </row>
    <row r="17" spans="1:46" ht="168.75">
      <c r="A17" s="1736" t="s">
        <v>1952</v>
      </c>
      <c r="B17" s="1737" t="s">
        <v>1953</v>
      </c>
      <c r="C17" s="1736" t="s">
        <v>1954</v>
      </c>
      <c r="D17" s="1738" t="s">
        <v>1955</v>
      </c>
      <c r="E17" s="1739"/>
      <c r="F17" s="1738" t="s">
        <v>1956</v>
      </c>
      <c r="G17" s="1738" t="s">
        <v>1957</v>
      </c>
      <c r="H17" s="1739" t="s">
        <v>1958</v>
      </c>
      <c r="I17" s="1738" t="s">
        <v>1959</v>
      </c>
      <c r="J17" s="1737" t="s">
        <v>1885</v>
      </c>
      <c r="K17" s="1737" t="s">
        <v>1938</v>
      </c>
      <c r="L17" s="1737" t="s">
        <v>964</v>
      </c>
      <c r="M17" s="1737" t="s">
        <v>1038</v>
      </c>
      <c r="N17" s="1738" t="s">
        <v>1960</v>
      </c>
      <c r="O17" s="1738"/>
      <c r="P17" s="1737">
        <v>0</v>
      </c>
      <c r="Q17" s="1739" t="s">
        <v>1906</v>
      </c>
      <c r="R17" s="1739" t="s">
        <v>1497</v>
      </c>
      <c r="S17" s="1739"/>
      <c r="T17" s="1739" t="s">
        <v>1892</v>
      </c>
      <c r="U17" s="1739" t="s">
        <v>1893</v>
      </c>
      <c r="V17" s="1739" t="s">
        <v>860</v>
      </c>
      <c r="W17" s="1739"/>
      <c r="X17" s="1739"/>
      <c r="Y17" s="1739" t="s">
        <v>1961</v>
      </c>
      <c r="Z17" s="1739"/>
      <c r="AA17" s="1739"/>
      <c r="AB17" s="1738" t="s">
        <v>1962</v>
      </c>
      <c r="AC17" s="1738" t="s">
        <v>172</v>
      </c>
      <c r="AD17" s="1739"/>
      <c r="AE17" s="1739">
        <v>10864</v>
      </c>
      <c r="AF17" s="1739" t="s">
        <v>1889</v>
      </c>
      <c r="AG17" s="1738" t="s">
        <v>1896</v>
      </c>
      <c r="AH17" s="1739"/>
      <c r="AI17" s="1739"/>
      <c r="AJ17" s="1739" t="s">
        <v>1897</v>
      </c>
      <c r="AK17" s="1739" t="s">
        <v>1898</v>
      </c>
      <c r="AL17" s="1739" t="s">
        <v>1964</v>
      </c>
      <c r="AM17" s="1739"/>
      <c r="AN17" s="1739" t="s">
        <v>1900</v>
      </c>
      <c r="AO17" s="1739" t="s">
        <v>1915</v>
      </c>
      <c r="AP17" s="1739"/>
      <c r="AQ17" s="1739" t="s">
        <v>1965</v>
      </c>
      <c r="AR17" s="1738" t="s">
        <v>1966</v>
      </c>
      <c r="AS17" s="1740" t="s">
        <v>1967</v>
      </c>
      <c r="AT17" s="1741" t="s">
        <v>1968</v>
      </c>
    </row>
    <row r="18" spans="1:46" ht="405">
      <c r="A18" s="1736" t="s">
        <v>1952</v>
      </c>
      <c r="B18" s="1737" t="s">
        <v>1953</v>
      </c>
      <c r="C18" s="1736" t="s">
        <v>1954</v>
      </c>
      <c r="D18" s="1738" t="s">
        <v>1955</v>
      </c>
      <c r="E18" s="1739"/>
      <c r="F18" s="1738" t="s">
        <v>1956</v>
      </c>
      <c r="G18" s="1738" t="s">
        <v>1957</v>
      </c>
      <c r="H18" s="1739" t="s">
        <v>1958</v>
      </c>
      <c r="I18" s="1738" t="s">
        <v>1959</v>
      </c>
      <c r="J18" s="1737" t="s">
        <v>1885</v>
      </c>
      <c r="K18" s="1737" t="s">
        <v>1938</v>
      </c>
      <c r="L18" s="1737" t="s">
        <v>964</v>
      </c>
      <c r="M18" s="1737" t="s">
        <v>1038</v>
      </c>
      <c r="N18" s="1738" t="s">
        <v>1960</v>
      </c>
      <c r="O18" s="1738"/>
      <c r="P18" s="1737">
        <v>0</v>
      </c>
      <c r="Q18" s="1739" t="s">
        <v>1906</v>
      </c>
      <c r="R18" s="1739" t="s">
        <v>1497</v>
      </c>
      <c r="S18" s="1739"/>
      <c r="T18" s="1739" t="s">
        <v>1892</v>
      </c>
      <c r="U18" s="1739" t="s">
        <v>1893</v>
      </c>
      <c r="V18" s="1739" t="s">
        <v>860</v>
      </c>
      <c r="W18" s="1739"/>
      <c r="X18" s="1739"/>
      <c r="Y18" s="1739" t="s">
        <v>1961</v>
      </c>
      <c r="Z18" s="1739"/>
      <c r="AA18" s="1739"/>
      <c r="AB18" s="1738" t="s">
        <v>1962</v>
      </c>
      <c r="AC18" s="1738" t="s">
        <v>172</v>
      </c>
      <c r="AD18" s="1739"/>
      <c r="AE18" s="1739">
        <v>10865</v>
      </c>
      <c r="AF18" s="1739" t="s">
        <v>1906</v>
      </c>
      <c r="AG18" s="1738" t="s">
        <v>1907</v>
      </c>
      <c r="AH18" s="1739"/>
      <c r="AI18" s="1739"/>
      <c r="AJ18" s="1739" t="s">
        <v>1897</v>
      </c>
      <c r="AK18" s="1739" t="s">
        <v>1898</v>
      </c>
      <c r="AL18" s="1739" t="s">
        <v>1969</v>
      </c>
      <c r="AM18" s="1739"/>
      <c r="AN18" s="1739" t="s">
        <v>1900</v>
      </c>
      <c r="AO18" s="1739" t="s">
        <v>1946</v>
      </c>
      <c r="AP18" s="1739"/>
      <c r="AQ18" s="1739" t="s">
        <v>1947</v>
      </c>
      <c r="AR18" s="1743" t="s">
        <v>1974</v>
      </c>
      <c r="AS18" s="1740" t="s">
        <v>1949</v>
      </c>
      <c r="AT18" s="1741" t="s">
        <v>1947</v>
      </c>
    </row>
    <row r="19" spans="1:46" ht="168.75">
      <c r="A19" s="1736" t="s">
        <v>1952</v>
      </c>
      <c r="B19" s="1737" t="s">
        <v>1953</v>
      </c>
      <c r="C19" s="1736" t="s">
        <v>1954</v>
      </c>
      <c r="D19" s="1738" t="s">
        <v>1955</v>
      </c>
      <c r="E19" s="1739"/>
      <c r="F19" s="1738" t="s">
        <v>1956</v>
      </c>
      <c r="G19" s="1738" t="s">
        <v>1957</v>
      </c>
      <c r="H19" s="1739" t="s">
        <v>1958</v>
      </c>
      <c r="I19" s="1738" t="s">
        <v>1959</v>
      </c>
      <c r="J19" s="1737" t="s">
        <v>1885</v>
      </c>
      <c r="K19" s="1737" t="s">
        <v>1938</v>
      </c>
      <c r="L19" s="1737" t="s">
        <v>964</v>
      </c>
      <c r="M19" s="1737" t="s">
        <v>1038</v>
      </c>
      <c r="N19" s="1738" t="s">
        <v>1960</v>
      </c>
      <c r="O19" s="1738"/>
      <c r="P19" s="1737">
        <v>0</v>
      </c>
      <c r="Q19" s="1739" t="s">
        <v>1906</v>
      </c>
      <c r="R19" s="1739" t="s">
        <v>1497</v>
      </c>
      <c r="S19" s="1739"/>
      <c r="T19" s="1739" t="s">
        <v>1892</v>
      </c>
      <c r="U19" s="1739" t="s">
        <v>1893</v>
      </c>
      <c r="V19" s="1739" t="s">
        <v>860</v>
      </c>
      <c r="W19" s="1739"/>
      <c r="X19" s="1739"/>
      <c r="Y19" s="1739" t="s">
        <v>1961</v>
      </c>
      <c r="Z19" s="1739"/>
      <c r="AA19" s="1739"/>
      <c r="AB19" s="1738" t="s">
        <v>1962</v>
      </c>
      <c r="AC19" s="1738" t="s">
        <v>172</v>
      </c>
      <c r="AD19" s="1739"/>
      <c r="AE19" s="1739">
        <v>10866</v>
      </c>
      <c r="AF19" s="1739" t="s">
        <v>1912</v>
      </c>
      <c r="AG19" s="1738" t="s">
        <v>1913</v>
      </c>
      <c r="AH19" s="1739"/>
      <c r="AI19" s="1739"/>
      <c r="AJ19" s="1739" t="s">
        <v>1897</v>
      </c>
      <c r="AK19" s="1739" t="s">
        <v>1898</v>
      </c>
      <c r="AL19" s="1739"/>
      <c r="AM19" s="1739"/>
      <c r="AN19" s="1739" t="s">
        <v>1971</v>
      </c>
      <c r="AO19" s="1739" t="s">
        <v>1972</v>
      </c>
      <c r="AP19" s="1739"/>
      <c r="AQ19" s="1739" t="s">
        <v>1973</v>
      </c>
      <c r="AR19" s="1743" t="s">
        <v>1951</v>
      </c>
    </row>
    <row r="20" spans="1:46" ht="180">
      <c r="A20" s="1736" t="s">
        <v>1975</v>
      </c>
      <c r="B20" s="1737" t="s">
        <v>1976</v>
      </c>
      <c r="C20" s="1736" t="s">
        <v>1977</v>
      </c>
      <c r="D20" s="1738" t="s">
        <v>1978</v>
      </c>
      <c r="E20" s="1739"/>
      <c r="F20" s="1738" t="s">
        <v>1979</v>
      </c>
      <c r="G20" s="1738" t="s">
        <v>1980</v>
      </c>
      <c r="H20" s="1739" t="s">
        <v>975</v>
      </c>
      <c r="I20" s="1738" t="s">
        <v>1981</v>
      </c>
      <c r="J20" s="1737" t="s">
        <v>1885</v>
      </c>
      <c r="K20" s="1737" t="s">
        <v>1938</v>
      </c>
      <c r="L20" s="1737" t="s">
        <v>964</v>
      </c>
      <c r="M20" s="1737" t="s">
        <v>1982</v>
      </c>
      <c r="N20" s="1738" t="s">
        <v>1983</v>
      </c>
      <c r="O20" s="1738"/>
      <c r="P20" s="1737">
        <v>0</v>
      </c>
      <c r="Q20" s="1739" t="s">
        <v>1912</v>
      </c>
      <c r="R20" s="1739" t="s">
        <v>1984</v>
      </c>
      <c r="S20" s="1739" t="s">
        <v>1985</v>
      </c>
      <c r="T20" s="1739" t="s">
        <v>1892</v>
      </c>
      <c r="U20" s="1739" t="s">
        <v>1893</v>
      </c>
      <c r="V20" s="1739" t="s">
        <v>860</v>
      </c>
      <c r="W20" s="1739"/>
      <c r="X20" s="1739"/>
      <c r="Y20" s="1739" t="s">
        <v>1986</v>
      </c>
      <c r="Z20" s="1739"/>
      <c r="AA20" s="1739"/>
      <c r="AB20" s="1738" t="s">
        <v>1987</v>
      </c>
      <c r="AC20" s="1738" t="s">
        <v>167</v>
      </c>
      <c r="AD20" s="1739"/>
      <c r="AE20" s="1739">
        <v>10718</v>
      </c>
      <c r="AF20" s="1739" t="s">
        <v>1889</v>
      </c>
      <c r="AG20" s="1738" t="s">
        <v>1988</v>
      </c>
      <c r="AH20" s="1739"/>
      <c r="AI20" s="1739"/>
      <c r="AJ20" s="1739" t="s">
        <v>1897</v>
      </c>
      <c r="AK20" s="1739" t="s">
        <v>1898</v>
      </c>
      <c r="AL20" s="1739" t="s">
        <v>1964</v>
      </c>
      <c r="AM20" s="1739"/>
      <c r="AN20" s="1739" t="s">
        <v>1900</v>
      </c>
      <c r="AO20" s="1739" t="s">
        <v>1989</v>
      </c>
      <c r="AP20" s="1739"/>
      <c r="AQ20" s="1739" t="s">
        <v>1990</v>
      </c>
      <c r="AR20" s="1743" t="s">
        <v>1991</v>
      </c>
      <c r="AS20" s="1740" t="s">
        <v>1992</v>
      </c>
      <c r="AT20" s="1741" t="s">
        <v>1993</v>
      </c>
    </row>
    <row r="21" spans="1:46" ht="315">
      <c r="A21" s="1736" t="s">
        <v>1975</v>
      </c>
      <c r="B21" s="1737" t="s">
        <v>1976</v>
      </c>
      <c r="C21" s="1736" t="s">
        <v>1977</v>
      </c>
      <c r="D21" s="1738" t="s">
        <v>1978</v>
      </c>
      <c r="E21" s="1739"/>
      <c r="F21" s="1738" t="s">
        <v>1979</v>
      </c>
      <c r="G21" s="1738" t="s">
        <v>1980</v>
      </c>
      <c r="H21" s="1739" t="s">
        <v>975</v>
      </c>
      <c r="I21" s="1738" t="s">
        <v>1981</v>
      </c>
      <c r="J21" s="1737" t="s">
        <v>1885</v>
      </c>
      <c r="K21" s="1737" t="s">
        <v>1938</v>
      </c>
      <c r="L21" s="1737" t="s">
        <v>964</v>
      </c>
      <c r="M21" s="1737" t="s">
        <v>1982</v>
      </c>
      <c r="N21" s="1738" t="s">
        <v>1983</v>
      </c>
      <c r="O21" s="1738"/>
      <c r="P21" s="1737">
        <v>0</v>
      </c>
      <c r="Q21" s="1739" t="s">
        <v>1912</v>
      </c>
      <c r="R21" s="1739" t="s">
        <v>1984</v>
      </c>
      <c r="S21" s="1739" t="s">
        <v>1985</v>
      </c>
      <c r="T21" s="1739" t="s">
        <v>1892</v>
      </c>
      <c r="U21" s="1739" t="s">
        <v>1893</v>
      </c>
      <c r="V21" s="1739" t="s">
        <v>860</v>
      </c>
      <c r="W21" s="1739"/>
      <c r="X21" s="1739"/>
      <c r="Y21" s="1739" t="s">
        <v>1986</v>
      </c>
      <c r="Z21" s="1739"/>
      <c r="AA21" s="1739"/>
      <c r="AB21" s="1738" t="s">
        <v>1987</v>
      </c>
      <c r="AC21" s="1738" t="s">
        <v>167</v>
      </c>
      <c r="AD21" s="1739"/>
      <c r="AE21" s="1739">
        <v>10719</v>
      </c>
      <c r="AF21" s="1739" t="s">
        <v>1906</v>
      </c>
      <c r="AG21" s="1738" t="s">
        <v>1994</v>
      </c>
      <c r="AH21" s="1739"/>
      <c r="AI21" s="1739"/>
      <c r="AJ21" s="1739" t="s">
        <v>1897</v>
      </c>
      <c r="AK21" s="1739" t="s">
        <v>1898</v>
      </c>
      <c r="AL21" s="1739" t="s">
        <v>1995</v>
      </c>
      <c r="AM21" s="1739"/>
      <c r="AN21" s="1739" t="s">
        <v>1900</v>
      </c>
      <c r="AO21" s="1739" t="s">
        <v>1989</v>
      </c>
      <c r="AP21" s="1739"/>
      <c r="AQ21" s="1739" t="s">
        <v>1909</v>
      </c>
      <c r="AR21" s="1743" t="s">
        <v>1996</v>
      </c>
      <c r="AS21" s="1740" t="s">
        <v>1911</v>
      </c>
      <c r="AT21" s="1741" t="s">
        <v>1909</v>
      </c>
    </row>
    <row r="22" spans="1:46" ht="180">
      <c r="A22" s="1736" t="s">
        <v>1975</v>
      </c>
      <c r="B22" s="1737" t="s">
        <v>1976</v>
      </c>
      <c r="C22" s="1736" t="s">
        <v>1977</v>
      </c>
      <c r="D22" s="1738" t="s">
        <v>1978</v>
      </c>
      <c r="E22" s="1739"/>
      <c r="F22" s="1738" t="s">
        <v>1979</v>
      </c>
      <c r="G22" s="1738" t="s">
        <v>1980</v>
      </c>
      <c r="H22" s="1739" t="s">
        <v>975</v>
      </c>
      <c r="I22" s="1738" t="s">
        <v>1981</v>
      </c>
      <c r="J22" s="1737" t="s">
        <v>1885</v>
      </c>
      <c r="K22" s="1737" t="s">
        <v>1938</v>
      </c>
      <c r="L22" s="1737" t="s">
        <v>964</v>
      </c>
      <c r="M22" s="1737" t="s">
        <v>1982</v>
      </c>
      <c r="N22" s="1738" t="s">
        <v>1983</v>
      </c>
      <c r="O22" s="1738"/>
      <c r="P22" s="1737">
        <v>0</v>
      </c>
      <c r="Q22" s="1739" t="s">
        <v>1912</v>
      </c>
      <c r="R22" s="1739" t="s">
        <v>1984</v>
      </c>
      <c r="S22" s="1739" t="s">
        <v>1985</v>
      </c>
      <c r="T22" s="1739" t="s">
        <v>1892</v>
      </c>
      <c r="U22" s="1739" t="s">
        <v>1893</v>
      </c>
      <c r="V22" s="1739" t="s">
        <v>860</v>
      </c>
      <c r="W22" s="1739"/>
      <c r="X22" s="1739"/>
      <c r="Y22" s="1739" t="s">
        <v>1986</v>
      </c>
      <c r="Z22" s="1739"/>
      <c r="AA22" s="1739"/>
      <c r="AB22" s="1738" t="s">
        <v>1987</v>
      </c>
      <c r="AC22" s="1738" t="s">
        <v>167</v>
      </c>
      <c r="AD22" s="1739"/>
      <c r="AE22" s="1739">
        <v>10720</v>
      </c>
      <c r="AF22" s="1739" t="s">
        <v>1912</v>
      </c>
      <c r="AG22" s="1738" t="s">
        <v>1997</v>
      </c>
      <c r="AH22" s="1739"/>
      <c r="AI22" s="1739"/>
      <c r="AJ22" s="1739" t="s">
        <v>1897</v>
      </c>
      <c r="AK22" s="1739" t="s">
        <v>1898</v>
      </c>
      <c r="AL22" s="1739" t="s">
        <v>1914</v>
      </c>
      <c r="AM22" s="1739"/>
      <c r="AN22" s="1739" t="s">
        <v>1900</v>
      </c>
      <c r="AO22" s="1739" t="s">
        <v>1915</v>
      </c>
      <c r="AP22" s="1739"/>
      <c r="AQ22" s="1739" t="s">
        <v>1916</v>
      </c>
      <c r="AR22" s="1743" t="s">
        <v>1998</v>
      </c>
      <c r="AS22" s="1740" t="s">
        <v>1999</v>
      </c>
      <c r="AT22" s="1741" t="s">
        <v>1919</v>
      </c>
    </row>
    <row r="23" spans="1:46" ht="405">
      <c r="A23" s="1736" t="s">
        <v>1975</v>
      </c>
      <c r="B23" s="1737" t="s">
        <v>1976</v>
      </c>
      <c r="C23" s="1736" t="s">
        <v>1977</v>
      </c>
      <c r="D23" s="1738" t="s">
        <v>1978</v>
      </c>
      <c r="E23" s="1739"/>
      <c r="F23" s="1738" t="s">
        <v>1979</v>
      </c>
      <c r="G23" s="1738" t="s">
        <v>1980</v>
      </c>
      <c r="H23" s="1739" t="s">
        <v>975</v>
      </c>
      <c r="I23" s="1738" t="s">
        <v>1981</v>
      </c>
      <c r="J23" s="1737" t="s">
        <v>1885</v>
      </c>
      <c r="K23" s="1737" t="s">
        <v>1938</v>
      </c>
      <c r="L23" s="1737" t="s">
        <v>964</v>
      </c>
      <c r="M23" s="1737" t="s">
        <v>1982</v>
      </c>
      <c r="N23" s="1738" t="s">
        <v>1983</v>
      </c>
      <c r="O23" s="1738"/>
      <c r="P23" s="1737">
        <v>0</v>
      </c>
      <c r="Q23" s="1739" t="s">
        <v>1889</v>
      </c>
      <c r="R23" s="1739" t="s">
        <v>2000</v>
      </c>
      <c r="S23" s="1739" t="s">
        <v>2001</v>
      </c>
      <c r="T23" s="1739" t="s">
        <v>1892</v>
      </c>
      <c r="U23" s="1739" t="s">
        <v>1893</v>
      </c>
      <c r="V23" s="1739" t="s">
        <v>860</v>
      </c>
      <c r="W23" s="1739"/>
      <c r="X23" s="1739"/>
      <c r="Y23" s="1739" t="s">
        <v>1986</v>
      </c>
      <c r="Z23" s="1739"/>
      <c r="AA23" s="1739"/>
      <c r="AB23" s="1738" t="s">
        <v>2002</v>
      </c>
      <c r="AC23" s="1738" t="s">
        <v>194</v>
      </c>
      <c r="AD23" s="1739"/>
      <c r="AE23" s="1739">
        <v>10712</v>
      </c>
      <c r="AF23" s="1739" t="s">
        <v>1889</v>
      </c>
      <c r="AG23" s="1738" t="s">
        <v>2003</v>
      </c>
      <c r="AH23" s="1739"/>
      <c r="AI23" s="1739"/>
      <c r="AJ23" s="1739" t="s">
        <v>1897</v>
      </c>
      <c r="AK23" s="1739" t="s">
        <v>1898</v>
      </c>
      <c r="AL23" s="1739" t="s">
        <v>2004</v>
      </c>
      <c r="AM23" s="1739"/>
      <c r="AN23" s="1739" t="s">
        <v>1900</v>
      </c>
      <c r="AO23" s="1739" t="s">
        <v>2005</v>
      </c>
      <c r="AP23" s="1739"/>
      <c r="AQ23" s="1739" t="s">
        <v>1990</v>
      </c>
      <c r="AR23" s="1743" t="s">
        <v>2006</v>
      </c>
      <c r="AS23" s="1740" t="s">
        <v>1911</v>
      </c>
      <c r="AT23" s="1741" t="s">
        <v>1909</v>
      </c>
    </row>
    <row r="24" spans="1:46" ht="405">
      <c r="A24" s="1736" t="s">
        <v>1975</v>
      </c>
      <c r="B24" s="1737" t="s">
        <v>1976</v>
      </c>
      <c r="C24" s="1736" t="s">
        <v>1977</v>
      </c>
      <c r="D24" s="1738" t="s">
        <v>1978</v>
      </c>
      <c r="E24" s="1739"/>
      <c r="F24" s="1738" t="s">
        <v>1979</v>
      </c>
      <c r="G24" s="1738" t="s">
        <v>1980</v>
      </c>
      <c r="H24" s="1739" t="s">
        <v>975</v>
      </c>
      <c r="I24" s="1738" t="s">
        <v>1981</v>
      </c>
      <c r="J24" s="1737" t="s">
        <v>1885</v>
      </c>
      <c r="K24" s="1737" t="s">
        <v>1938</v>
      </c>
      <c r="L24" s="1737" t="s">
        <v>964</v>
      </c>
      <c r="M24" s="1737" t="s">
        <v>1982</v>
      </c>
      <c r="N24" s="1738" t="s">
        <v>1983</v>
      </c>
      <c r="O24" s="1738"/>
      <c r="P24" s="1737">
        <v>0</v>
      </c>
      <c r="Q24" s="1739" t="s">
        <v>1889</v>
      </c>
      <c r="R24" s="1739" t="s">
        <v>2000</v>
      </c>
      <c r="S24" s="1739" t="s">
        <v>2001</v>
      </c>
      <c r="T24" s="1739" t="s">
        <v>1892</v>
      </c>
      <c r="U24" s="1739" t="s">
        <v>1893</v>
      </c>
      <c r="V24" s="1739" t="s">
        <v>860</v>
      </c>
      <c r="W24" s="1739"/>
      <c r="X24" s="1739"/>
      <c r="Y24" s="1739" t="s">
        <v>1986</v>
      </c>
      <c r="Z24" s="1739"/>
      <c r="AA24" s="1739"/>
      <c r="AB24" s="1738" t="s">
        <v>2002</v>
      </c>
      <c r="AC24" s="1738" t="s">
        <v>194</v>
      </c>
      <c r="AD24" s="1739"/>
      <c r="AE24" s="1739">
        <v>10713</v>
      </c>
      <c r="AF24" s="1739" t="s">
        <v>1906</v>
      </c>
      <c r="AG24" s="1738" t="s">
        <v>2007</v>
      </c>
      <c r="AH24" s="1739"/>
      <c r="AI24" s="1739"/>
      <c r="AJ24" s="1739" t="s">
        <v>1897</v>
      </c>
      <c r="AK24" s="1739" t="s">
        <v>1898</v>
      </c>
      <c r="AL24" s="1739" t="s">
        <v>1995</v>
      </c>
      <c r="AM24" s="1739"/>
      <c r="AN24" s="1739" t="s">
        <v>1900</v>
      </c>
      <c r="AO24" s="1739" t="s">
        <v>1989</v>
      </c>
      <c r="AP24" s="1739"/>
      <c r="AQ24" s="1739" t="s">
        <v>1909</v>
      </c>
      <c r="AR24" s="1743" t="s">
        <v>2008</v>
      </c>
      <c r="AS24" s="1740" t="s">
        <v>1911</v>
      </c>
      <c r="AT24" s="1741" t="s">
        <v>1909</v>
      </c>
    </row>
    <row r="25" spans="1:46" ht="180">
      <c r="A25" s="1736" t="s">
        <v>1975</v>
      </c>
      <c r="B25" s="1737" t="s">
        <v>1976</v>
      </c>
      <c r="C25" s="1736" t="s">
        <v>1977</v>
      </c>
      <c r="D25" s="1738" t="s">
        <v>1978</v>
      </c>
      <c r="E25" s="1739"/>
      <c r="F25" s="1738" t="s">
        <v>1979</v>
      </c>
      <c r="G25" s="1738" t="s">
        <v>1980</v>
      </c>
      <c r="H25" s="1739" t="s">
        <v>975</v>
      </c>
      <c r="I25" s="1738" t="s">
        <v>1981</v>
      </c>
      <c r="J25" s="1737" t="s">
        <v>1885</v>
      </c>
      <c r="K25" s="1737" t="s">
        <v>1938</v>
      </c>
      <c r="L25" s="1737" t="s">
        <v>964</v>
      </c>
      <c r="M25" s="1737" t="s">
        <v>1982</v>
      </c>
      <c r="N25" s="1738" t="s">
        <v>1983</v>
      </c>
      <c r="O25" s="1738"/>
      <c r="P25" s="1737">
        <v>0</v>
      </c>
      <c r="Q25" s="1739" t="s">
        <v>1889</v>
      </c>
      <c r="R25" s="1739" t="s">
        <v>2000</v>
      </c>
      <c r="S25" s="1739" t="s">
        <v>2001</v>
      </c>
      <c r="T25" s="1739" t="s">
        <v>1892</v>
      </c>
      <c r="U25" s="1739" t="s">
        <v>1893</v>
      </c>
      <c r="V25" s="1739" t="s">
        <v>860</v>
      </c>
      <c r="W25" s="1739"/>
      <c r="X25" s="1739"/>
      <c r="Y25" s="1739" t="s">
        <v>1986</v>
      </c>
      <c r="Z25" s="1739"/>
      <c r="AA25" s="1739"/>
      <c r="AB25" s="1738" t="s">
        <v>2002</v>
      </c>
      <c r="AC25" s="1738" t="s">
        <v>194</v>
      </c>
      <c r="AD25" s="1739"/>
      <c r="AE25" s="1739">
        <v>10714</v>
      </c>
      <c r="AF25" s="1739" t="s">
        <v>1912</v>
      </c>
      <c r="AG25" s="1738" t="s">
        <v>2009</v>
      </c>
      <c r="AH25" s="1739"/>
      <c r="AI25" s="1739"/>
      <c r="AJ25" s="1739" t="s">
        <v>1897</v>
      </c>
      <c r="AK25" s="1739" t="s">
        <v>1898</v>
      </c>
      <c r="AL25" s="1739" t="s">
        <v>1914</v>
      </c>
      <c r="AM25" s="1739"/>
      <c r="AN25" s="1739" t="s">
        <v>1900</v>
      </c>
      <c r="AO25" s="1739" t="s">
        <v>1915</v>
      </c>
      <c r="AP25" s="1739"/>
      <c r="AQ25" s="1739" t="s">
        <v>1916</v>
      </c>
      <c r="AR25" s="1743" t="s">
        <v>2010</v>
      </c>
      <c r="AS25" s="1740" t="s">
        <v>1999</v>
      </c>
      <c r="AT25" s="1741" t="s">
        <v>1919</v>
      </c>
    </row>
    <row r="26" spans="1:46" ht="409.5">
      <c r="A26" s="1736" t="s">
        <v>1975</v>
      </c>
      <c r="B26" s="1737" t="s">
        <v>1976</v>
      </c>
      <c r="C26" s="1736" t="s">
        <v>1977</v>
      </c>
      <c r="D26" s="1738" t="s">
        <v>1978</v>
      </c>
      <c r="E26" s="1739"/>
      <c r="F26" s="1738" t="s">
        <v>1979</v>
      </c>
      <c r="G26" s="1738" t="s">
        <v>1980</v>
      </c>
      <c r="H26" s="1739" t="s">
        <v>975</v>
      </c>
      <c r="I26" s="1738" t="s">
        <v>1981</v>
      </c>
      <c r="J26" s="1737" t="s">
        <v>1885</v>
      </c>
      <c r="K26" s="1737" t="s">
        <v>1938</v>
      </c>
      <c r="L26" s="1737" t="s">
        <v>964</v>
      </c>
      <c r="M26" s="1737" t="s">
        <v>1982</v>
      </c>
      <c r="N26" s="1738" t="s">
        <v>1983</v>
      </c>
      <c r="O26" s="1738"/>
      <c r="P26" s="1737">
        <v>0</v>
      </c>
      <c r="Q26" s="1739" t="s">
        <v>1906</v>
      </c>
      <c r="R26" s="1739" t="s">
        <v>2011</v>
      </c>
      <c r="S26" s="1739" t="s">
        <v>2012</v>
      </c>
      <c r="T26" s="1739" t="s">
        <v>1892</v>
      </c>
      <c r="U26" s="1739" t="s">
        <v>1893</v>
      </c>
      <c r="V26" s="1739" t="s">
        <v>860</v>
      </c>
      <c r="W26" s="1739"/>
      <c r="X26" s="1739"/>
      <c r="Y26" s="1739" t="s">
        <v>1986</v>
      </c>
      <c r="Z26" s="1739"/>
      <c r="AA26" s="1739"/>
      <c r="AB26" s="1738" t="s">
        <v>2013</v>
      </c>
      <c r="AC26" s="1738" t="s">
        <v>167</v>
      </c>
      <c r="AD26" s="1739"/>
      <c r="AE26" s="1739">
        <v>10715</v>
      </c>
      <c r="AF26" s="1739" t="s">
        <v>1889</v>
      </c>
      <c r="AG26" s="1738" t="s">
        <v>2003</v>
      </c>
      <c r="AH26" s="1739"/>
      <c r="AI26" s="1739"/>
      <c r="AJ26" s="1739" t="s">
        <v>1897</v>
      </c>
      <c r="AK26" s="1739" t="s">
        <v>1898</v>
      </c>
      <c r="AL26" s="1739" t="s">
        <v>2004</v>
      </c>
      <c r="AM26" s="1739"/>
      <c r="AN26" s="1739" t="s">
        <v>1900</v>
      </c>
      <c r="AO26" s="1739" t="s">
        <v>2005</v>
      </c>
      <c r="AP26" s="1739"/>
      <c r="AQ26" s="1739" t="s">
        <v>1990</v>
      </c>
      <c r="AR26" s="1743" t="s">
        <v>2014</v>
      </c>
      <c r="AS26" s="1740" t="s">
        <v>1911</v>
      </c>
      <c r="AT26" s="1741" t="s">
        <v>1909</v>
      </c>
    </row>
    <row r="27" spans="1:46" ht="405">
      <c r="A27" s="1736" t="s">
        <v>1975</v>
      </c>
      <c r="B27" s="1737" t="s">
        <v>1976</v>
      </c>
      <c r="C27" s="1736" t="s">
        <v>1977</v>
      </c>
      <c r="D27" s="1738" t="s">
        <v>1978</v>
      </c>
      <c r="E27" s="1739"/>
      <c r="F27" s="1738" t="s">
        <v>1979</v>
      </c>
      <c r="G27" s="1738" t="s">
        <v>1980</v>
      </c>
      <c r="H27" s="1739" t="s">
        <v>975</v>
      </c>
      <c r="I27" s="1738" t="s">
        <v>1981</v>
      </c>
      <c r="J27" s="1737" t="s">
        <v>1885</v>
      </c>
      <c r="K27" s="1737" t="s">
        <v>1938</v>
      </c>
      <c r="L27" s="1737" t="s">
        <v>964</v>
      </c>
      <c r="M27" s="1737" t="s">
        <v>1982</v>
      </c>
      <c r="N27" s="1738" t="s">
        <v>1983</v>
      </c>
      <c r="O27" s="1738"/>
      <c r="P27" s="1737">
        <v>0</v>
      </c>
      <c r="Q27" s="1739" t="s">
        <v>1906</v>
      </c>
      <c r="R27" s="1739" t="s">
        <v>2011</v>
      </c>
      <c r="S27" s="1739" t="s">
        <v>2012</v>
      </c>
      <c r="T27" s="1739" t="s">
        <v>1892</v>
      </c>
      <c r="U27" s="1739" t="s">
        <v>1893</v>
      </c>
      <c r="V27" s="1739" t="s">
        <v>860</v>
      </c>
      <c r="W27" s="1739"/>
      <c r="X27" s="1739"/>
      <c r="Y27" s="1739" t="s">
        <v>1986</v>
      </c>
      <c r="Z27" s="1739"/>
      <c r="AA27" s="1739"/>
      <c r="AB27" s="1738" t="s">
        <v>2013</v>
      </c>
      <c r="AC27" s="1738" t="s">
        <v>167</v>
      </c>
      <c r="AD27" s="1739"/>
      <c r="AE27" s="1739">
        <v>10716</v>
      </c>
      <c r="AF27" s="1739" t="s">
        <v>1906</v>
      </c>
      <c r="AG27" s="1738" t="s">
        <v>2007</v>
      </c>
      <c r="AH27" s="1739"/>
      <c r="AI27" s="1739"/>
      <c r="AJ27" s="1739" t="s">
        <v>1897</v>
      </c>
      <c r="AK27" s="1739" t="s">
        <v>1898</v>
      </c>
      <c r="AL27" s="1739" t="s">
        <v>1995</v>
      </c>
      <c r="AM27" s="1739"/>
      <c r="AN27" s="1739" t="s">
        <v>1900</v>
      </c>
      <c r="AO27" s="1739" t="s">
        <v>1989</v>
      </c>
      <c r="AP27" s="1739"/>
      <c r="AQ27" s="1739" t="s">
        <v>1909</v>
      </c>
      <c r="AR27" s="1743" t="s">
        <v>2015</v>
      </c>
      <c r="AS27" s="1740" t="s">
        <v>1911</v>
      </c>
      <c r="AT27" s="1741" t="s">
        <v>1909</v>
      </c>
    </row>
    <row r="28" spans="1:46" ht="225">
      <c r="A28" s="1736" t="s">
        <v>1975</v>
      </c>
      <c r="B28" s="1737" t="s">
        <v>1976</v>
      </c>
      <c r="C28" s="1736" t="s">
        <v>1977</v>
      </c>
      <c r="D28" s="1738" t="s">
        <v>1978</v>
      </c>
      <c r="E28" s="1739"/>
      <c r="F28" s="1738" t="s">
        <v>1979</v>
      </c>
      <c r="G28" s="1738" t="s">
        <v>1980</v>
      </c>
      <c r="H28" s="1739" t="s">
        <v>975</v>
      </c>
      <c r="I28" s="1738" t="s">
        <v>1981</v>
      </c>
      <c r="J28" s="1737" t="s">
        <v>1885</v>
      </c>
      <c r="K28" s="1737" t="s">
        <v>1938</v>
      </c>
      <c r="L28" s="1737" t="s">
        <v>964</v>
      </c>
      <c r="M28" s="1737" t="s">
        <v>1982</v>
      </c>
      <c r="N28" s="1738" t="s">
        <v>1983</v>
      </c>
      <c r="O28" s="1738"/>
      <c r="P28" s="1737">
        <v>0</v>
      </c>
      <c r="Q28" s="1739" t="s">
        <v>1906</v>
      </c>
      <c r="R28" s="1739" t="s">
        <v>2011</v>
      </c>
      <c r="S28" s="1739" t="s">
        <v>2012</v>
      </c>
      <c r="T28" s="1739" t="s">
        <v>1892</v>
      </c>
      <c r="U28" s="1739" t="s">
        <v>1893</v>
      </c>
      <c r="V28" s="1739" t="s">
        <v>860</v>
      </c>
      <c r="W28" s="1739"/>
      <c r="X28" s="1739"/>
      <c r="Y28" s="1739" t="s">
        <v>1986</v>
      </c>
      <c r="Z28" s="1739"/>
      <c r="AA28" s="1739"/>
      <c r="AB28" s="1738" t="s">
        <v>2013</v>
      </c>
      <c r="AC28" s="1738" t="s">
        <v>167</v>
      </c>
      <c r="AD28" s="1739"/>
      <c r="AE28" s="1739">
        <v>10717</v>
      </c>
      <c r="AF28" s="1739" t="s">
        <v>1912</v>
      </c>
      <c r="AG28" s="1738" t="s">
        <v>2016</v>
      </c>
      <c r="AH28" s="1739"/>
      <c r="AI28" s="1739"/>
      <c r="AJ28" s="1739" t="s">
        <v>1897</v>
      </c>
      <c r="AK28" s="1739" t="s">
        <v>1898</v>
      </c>
      <c r="AL28" s="1739" t="s">
        <v>1914</v>
      </c>
      <c r="AM28" s="1739"/>
      <c r="AN28" s="1739" t="s">
        <v>1900</v>
      </c>
      <c r="AO28" s="1739" t="s">
        <v>1915</v>
      </c>
      <c r="AP28" s="1739"/>
      <c r="AQ28" s="1739" t="s">
        <v>1916</v>
      </c>
      <c r="AR28" s="1743" t="s">
        <v>2017</v>
      </c>
      <c r="AS28" s="1740" t="s">
        <v>1999</v>
      </c>
      <c r="AT28" s="1741" t="s">
        <v>1919</v>
      </c>
    </row>
    <row r="29" spans="1:46" ht="191.25">
      <c r="A29" s="1736" t="s">
        <v>1975</v>
      </c>
      <c r="B29" s="1737" t="s">
        <v>2018</v>
      </c>
      <c r="C29" s="1736" t="s">
        <v>2019</v>
      </c>
      <c r="D29" s="1738" t="s">
        <v>2020</v>
      </c>
      <c r="E29" s="1739"/>
      <c r="F29" s="1738" t="s">
        <v>2021</v>
      </c>
      <c r="G29" s="1738" t="s">
        <v>2022</v>
      </c>
      <c r="H29" s="1739" t="s">
        <v>1024</v>
      </c>
      <c r="I29" s="1738" t="s">
        <v>2023</v>
      </c>
      <c r="J29" s="1737" t="s">
        <v>1885</v>
      </c>
      <c r="K29" s="1737" t="s">
        <v>1938</v>
      </c>
      <c r="L29" s="1737" t="s">
        <v>1006</v>
      </c>
      <c r="M29" s="1737" t="s">
        <v>1887</v>
      </c>
      <c r="N29" s="1738" t="s">
        <v>2024</v>
      </c>
      <c r="O29" s="1738"/>
      <c r="P29" s="1737">
        <v>0</v>
      </c>
      <c r="Q29" s="1739" t="s">
        <v>1889</v>
      </c>
      <c r="R29" s="1739" t="s">
        <v>2025</v>
      </c>
      <c r="S29" s="1739" t="s">
        <v>2026</v>
      </c>
      <c r="T29" s="1739" t="s">
        <v>1892</v>
      </c>
      <c r="U29" s="1739" t="s">
        <v>1893</v>
      </c>
      <c r="V29" s="1739" t="s">
        <v>860</v>
      </c>
      <c r="W29" s="1739"/>
      <c r="X29" s="1739"/>
      <c r="Y29" s="1739" t="s">
        <v>1986</v>
      </c>
      <c r="Z29" s="1739"/>
      <c r="AA29" s="1739"/>
      <c r="AB29" s="1738" t="s">
        <v>2027</v>
      </c>
      <c r="AC29" s="1738" t="s">
        <v>172</v>
      </c>
      <c r="AD29" s="1739"/>
      <c r="AE29" s="1739">
        <v>10721</v>
      </c>
      <c r="AF29" s="1739" t="s">
        <v>1889</v>
      </c>
      <c r="AG29" s="1738" t="s">
        <v>1896</v>
      </c>
      <c r="AH29" s="1739"/>
      <c r="AI29" s="1739"/>
      <c r="AJ29" s="1739" t="s">
        <v>1897</v>
      </c>
      <c r="AK29" s="1739" t="s">
        <v>1898</v>
      </c>
      <c r="AL29" s="1739" t="s">
        <v>1899</v>
      </c>
      <c r="AM29" s="1739"/>
      <c r="AN29" s="1739" t="s">
        <v>1900</v>
      </c>
      <c r="AO29" s="1739" t="s">
        <v>1901</v>
      </c>
      <c r="AP29" s="1739"/>
      <c r="AQ29" s="1739" t="s">
        <v>2028</v>
      </c>
      <c r="AR29" s="1738" t="s">
        <v>2029</v>
      </c>
      <c r="AS29" s="1740" t="s">
        <v>1923</v>
      </c>
      <c r="AT29" s="1741" t="s">
        <v>2030</v>
      </c>
    </row>
    <row r="30" spans="1:46" ht="337.5">
      <c r="A30" s="1736" t="s">
        <v>1975</v>
      </c>
      <c r="B30" s="1737" t="s">
        <v>2018</v>
      </c>
      <c r="C30" s="1736" t="s">
        <v>2019</v>
      </c>
      <c r="D30" s="1738" t="s">
        <v>2020</v>
      </c>
      <c r="E30" s="1739"/>
      <c r="F30" s="1738" t="s">
        <v>2021</v>
      </c>
      <c r="G30" s="1738" t="s">
        <v>2022</v>
      </c>
      <c r="H30" s="1739" t="s">
        <v>1024</v>
      </c>
      <c r="I30" s="1738" t="s">
        <v>2023</v>
      </c>
      <c r="J30" s="1737" t="s">
        <v>1885</v>
      </c>
      <c r="K30" s="1737" t="s">
        <v>1938</v>
      </c>
      <c r="L30" s="1737" t="s">
        <v>1006</v>
      </c>
      <c r="M30" s="1737" t="s">
        <v>1887</v>
      </c>
      <c r="N30" s="1738" t="s">
        <v>2024</v>
      </c>
      <c r="O30" s="1738"/>
      <c r="P30" s="1737">
        <v>0</v>
      </c>
      <c r="Q30" s="1739" t="s">
        <v>1889</v>
      </c>
      <c r="R30" s="1739" t="s">
        <v>2025</v>
      </c>
      <c r="S30" s="1739" t="s">
        <v>2026</v>
      </c>
      <c r="T30" s="1739" t="s">
        <v>1892</v>
      </c>
      <c r="U30" s="1739" t="s">
        <v>1893</v>
      </c>
      <c r="V30" s="1739" t="s">
        <v>860</v>
      </c>
      <c r="W30" s="1739"/>
      <c r="X30" s="1739"/>
      <c r="Y30" s="1739" t="s">
        <v>1986</v>
      </c>
      <c r="Z30" s="1739"/>
      <c r="AA30" s="1739"/>
      <c r="AB30" s="1738" t="s">
        <v>2027</v>
      </c>
      <c r="AC30" s="1738" t="s">
        <v>172</v>
      </c>
      <c r="AD30" s="1739"/>
      <c r="AE30" s="1739">
        <v>10722</v>
      </c>
      <c r="AF30" s="1739" t="s">
        <v>1906</v>
      </c>
      <c r="AG30" s="1738" t="s">
        <v>1907</v>
      </c>
      <c r="AH30" s="1739"/>
      <c r="AI30" s="1739"/>
      <c r="AJ30" s="1739" t="s">
        <v>1897</v>
      </c>
      <c r="AK30" s="1739" t="s">
        <v>1898</v>
      </c>
      <c r="AL30" s="1739" t="s">
        <v>1995</v>
      </c>
      <c r="AM30" s="1739"/>
      <c r="AN30" s="1739" t="s">
        <v>1900</v>
      </c>
      <c r="AO30" s="1739" t="s">
        <v>1901</v>
      </c>
      <c r="AP30" s="1739"/>
      <c r="AQ30" s="1739" t="s">
        <v>1909</v>
      </c>
      <c r="AR30" s="1743" t="s">
        <v>2031</v>
      </c>
      <c r="AS30" s="1740" t="s">
        <v>1911</v>
      </c>
      <c r="AT30" s="1741" t="s">
        <v>1909</v>
      </c>
    </row>
    <row r="31" spans="1:46" ht="191.25">
      <c r="A31" s="1736" t="s">
        <v>1975</v>
      </c>
      <c r="B31" s="1737" t="s">
        <v>2018</v>
      </c>
      <c r="C31" s="1736" t="s">
        <v>2019</v>
      </c>
      <c r="D31" s="1738" t="s">
        <v>2020</v>
      </c>
      <c r="E31" s="1739"/>
      <c r="F31" s="1738" t="s">
        <v>2021</v>
      </c>
      <c r="G31" s="1738" t="s">
        <v>2022</v>
      </c>
      <c r="H31" s="1739" t="s">
        <v>1024</v>
      </c>
      <c r="I31" s="1738" t="s">
        <v>2023</v>
      </c>
      <c r="J31" s="1737" t="s">
        <v>1885</v>
      </c>
      <c r="K31" s="1737" t="s">
        <v>1938</v>
      </c>
      <c r="L31" s="1737" t="s">
        <v>1006</v>
      </c>
      <c r="M31" s="1737" t="s">
        <v>1887</v>
      </c>
      <c r="N31" s="1738" t="s">
        <v>2024</v>
      </c>
      <c r="O31" s="1738"/>
      <c r="P31" s="1737">
        <v>0</v>
      </c>
      <c r="Q31" s="1739" t="s">
        <v>1889</v>
      </c>
      <c r="R31" s="1739" t="s">
        <v>2025</v>
      </c>
      <c r="S31" s="1739" t="s">
        <v>2026</v>
      </c>
      <c r="T31" s="1739" t="s">
        <v>1892</v>
      </c>
      <c r="U31" s="1739" t="s">
        <v>1893</v>
      </c>
      <c r="V31" s="1739" t="s">
        <v>860</v>
      </c>
      <c r="W31" s="1739"/>
      <c r="X31" s="1739"/>
      <c r="Y31" s="1739" t="s">
        <v>1986</v>
      </c>
      <c r="Z31" s="1739"/>
      <c r="AA31" s="1739"/>
      <c r="AB31" s="1738" t="s">
        <v>2027</v>
      </c>
      <c r="AC31" s="1738" t="s">
        <v>172</v>
      </c>
      <c r="AD31" s="1739"/>
      <c r="AE31" s="1739">
        <v>10723</v>
      </c>
      <c r="AF31" s="1739" t="s">
        <v>1912</v>
      </c>
      <c r="AG31" s="1738" t="s">
        <v>1913</v>
      </c>
      <c r="AH31" s="1739"/>
      <c r="AI31" s="1739"/>
      <c r="AJ31" s="1739" t="s">
        <v>1897</v>
      </c>
      <c r="AK31" s="1739" t="s">
        <v>1898</v>
      </c>
      <c r="AL31" s="1739" t="s">
        <v>2032</v>
      </c>
      <c r="AM31" s="1739"/>
      <c r="AN31" s="1739" t="s">
        <v>1900</v>
      </c>
      <c r="AO31" s="1739" t="s">
        <v>1915</v>
      </c>
      <c r="AP31" s="1739"/>
      <c r="AQ31" s="1739" t="s">
        <v>1916</v>
      </c>
      <c r="AR31" s="1743" t="s">
        <v>2033</v>
      </c>
      <c r="AS31" s="1740" t="s">
        <v>2034</v>
      </c>
      <c r="AT31" s="1741" t="s">
        <v>1919</v>
      </c>
    </row>
    <row r="32" spans="1:46" ht="191.25">
      <c r="A32" s="1736" t="s">
        <v>1975</v>
      </c>
      <c r="B32" s="1737" t="s">
        <v>2018</v>
      </c>
      <c r="C32" s="1736" t="s">
        <v>2019</v>
      </c>
      <c r="D32" s="1738" t="s">
        <v>2020</v>
      </c>
      <c r="E32" s="1739"/>
      <c r="F32" s="1738" t="s">
        <v>2021</v>
      </c>
      <c r="G32" s="1738" t="s">
        <v>2022</v>
      </c>
      <c r="H32" s="1739" t="s">
        <v>1024</v>
      </c>
      <c r="I32" s="1738" t="s">
        <v>2023</v>
      </c>
      <c r="J32" s="1737" t="s">
        <v>1885</v>
      </c>
      <c r="K32" s="1737" t="s">
        <v>1938</v>
      </c>
      <c r="L32" s="1737" t="s">
        <v>1006</v>
      </c>
      <c r="M32" s="1737" t="s">
        <v>1887</v>
      </c>
      <c r="N32" s="1738" t="s">
        <v>2024</v>
      </c>
      <c r="O32" s="1738"/>
      <c r="P32" s="1737">
        <v>0</v>
      </c>
      <c r="Q32" s="1739" t="s">
        <v>1906</v>
      </c>
      <c r="R32" s="1739" t="s">
        <v>2035</v>
      </c>
      <c r="S32" s="1739" t="s">
        <v>2020</v>
      </c>
      <c r="T32" s="1739" t="s">
        <v>1892</v>
      </c>
      <c r="U32" s="1739" t="s">
        <v>1893</v>
      </c>
      <c r="V32" s="1739" t="s">
        <v>860</v>
      </c>
      <c r="W32" s="1739"/>
      <c r="X32" s="1739"/>
      <c r="Y32" s="1739" t="s">
        <v>1986</v>
      </c>
      <c r="Z32" s="1739"/>
      <c r="AA32" s="1739"/>
      <c r="AB32" s="1738" t="s">
        <v>2036</v>
      </c>
      <c r="AC32" s="1738" t="s">
        <v>172</v>
      </c>
      <c r="AD32" s="1739"/>
      <c r="AE32" s="1739">
        <v>10724</v>
      </c>
      <c r="AF32" s="1739" t="s">
        <v>1889</v>
      </c>
      <c r="AG32" s="1738" t="s">
        <v>1896</v>
      </c>
      <c r="AH32" s="1739"/>
      <c r="AI32" s="1739"/>
      <c r="AJ32" s="1739" t="s">
        <v>1897</v>
      </c>
      <c r="AK32" s="1739" t="s">
        <v>1898</v>
      </c>
      <c r="AL32" s="1739" t="s">
        <v>1899</v>
      </c>
      <c r="AM32" s="1739"/>
      <c r="AN32" s="1739" t="s">
        <v>1900</v>
      </c>
      <c r="AO32" s="1739" t="s">
        <v>1901</v>
      </c>
      <c r="AP32" s="1739"/>
      <c r="AQ32" s="1739" t="s">
        <v>2028</v>
      </c>
      <c r="AR32" s="1743" t="s">
        <v>2037</v>
      </c>
      <c r="AS32" s="1740" t="s">
        <v>1923</v>
      </c>
      <c r="AT32" s="1741" t="s">
        <v>2030</v>
      </c>
    </row>
    <row r="33" spans="1:46" ht="270">
      <c r="A33" s="1736" t="s">
        <v>1975</v>
      </c>
      <c r="B33" s="1737" t="s">
        <v>2018</v>
      </c>
      <c r="C33" s="1736" t="s">
        <v>2019</v>
      </c>
      <c r="D33" s="1738" t="s">
        <v>2020</v>
      </c>
      <c r="E33" s="1739"/>
      <c r="F33" s="1738" t="s">
        <v>2021</v>
      </c>
      <c r="G33" s="1738" t="s">
        <v>2022</v>
      </c>
      <c r="H33" s="1739" t="s">
        <v>1024</v>
      </c>
      <c r="I33" s="1738" t="s">
        <v>2023</v>
      </c>
      <c r="J33" s="1737" t="s">
        <v>1885</v>
      </c>
      <c r="K33" s="1737" t="s">
        <v>1938</v>
      </c>
      <c r="L33" s="1737" t="s">
        <v>1006</v>
      </c>
      <c r="M33" s="1737" t="s">
        <v>1887</v>
      </c>
      <c r="N33" s="1738" t="s">
        <v>2024</v>
      </c>
      <c r="O33" s="1738"/>
      <c r="P33" s="1737">
        <v>0</v>
      </c>
      <c r="Q33" s="1739" t="s">
        <v>1906</v>
      </c>
      <c r="R33" s="1739" t="s">
        <v>2035</v>
      </c>
      <c r="S33" s="1739" t="s">
        <v>2020</v>
      </c>
      <c r="T33" s="1739" t="s">
        <v>1892</v>
      </c>
      <c r="U33" s="1739" t="s">
        <v>1893</v>
      </c>
      <c r="V33" s="1739" t="s">
        <v>860</v>
      </c>
      <c r="W33" s="1739"/>
      <c r="X33" s="1739"/>
      <c r="Y33" s="1739" t="s">
        <v>1986</v>
      </c>
      <c r="Z33" s="1739"/>
      <c r="AA33" s="1739"/>
      <c r="AB33" s="1738" t="s">
        <v>2036</v>
      </c>
      <c r="AC33" s="1738" t="s">
        <v>172</v>
      </c>
      <c r="AD33" s="1739"/>
      <c r="AE33" s="1739">
        <v>10725</v>
      </c>
      <c r="AF33" s="1739" t="s">
        <v>1906</v>
      </c>
      <c r="AG33" s="1738" t="s">
        <v>1907</v>
      </c>
      <c r="AH33" s="1739"/>
      <c r="AI33" s="1739"/>
      <c r="AJ33" s="1739" t="s">
        <v>1897</v>
      </c>
      <c r="AK33" s="1739" t="s">
        <v>1898</v>
      </c>
      <c r="AL33" s="1739" t="s">
        <v>1995</v>
      </c>
      <c r="AM33" s="1739"/>
      <c r="AN33" s="1739" t="s">
        <v>1900</v>
      </c>
      <c r="AO33" s="1739" t="s">
        <v>1901</v>
      </c>
      <c r="AP33" s="1739"/>
      <c r="AQ33" s="1739" t="s">
        <v>1909</v>
      </c>
      <c r="AR33" s="1738" t="s">
        <v>2038</v>
      </c>
      <c r="AS33" s="1740" t="s">
        <v>1911</v>
      </c>
      <c r="AT33" s="1741" t="s">
        <v>1909</v>
      </c>
    </row>
    <row r="34" spans="1:46" ht="191.25">
      <c r="A34" s="1736" t="s">
        <v>1975</v>
      </c>
      <c r="B34" s="1737" t="s">
        <v>2018</v>
      </c>
      <c r="C34" s="1736" t="s">
        <v>2019</v>
      </c>
      <c r="D34" s="1738" t="s">
        <v>2020</v>
      </c>
      <c r="E34" s="1739"/>
      <c r="F34" s="1738" t="s">
        <v>2021</v>
      </c>
      <c r="G34" s="1738" t="s">
        <v>2022</v>
      </c>
      <c r="H34" s="1739" t="s">
        <v>1024</v>
      </c>
      <c r="I34" s="1738" t="s">
        <v>2023</v>
      </c>
      <c r="J34" s="1737" t="s">
        <v>1885</v>
      </c>
      <c r="K34" s="1737" t="s">
        <v>1938</v>
      </c>
      <c r="L34" s="1737" t="s">
        <v>1006</v>
      </c>
      <c r="M34" s="1737" t="s">
        <v>1887</v>
      </c>
      <c r="N34" s="1738" t="s">
        <v>2024</v>
      </c>
      <c r="O34" s="1738"/>
      <c r="P34" s="1737">
        <v>0</v>
      </c>
      <c r="Q34" s="1739" t="s">
        <v>1906</v>
      </c>
      <c r="R34" s="1739" t="s">
        <v>2035</v>
      </c>
      <c r="S34" s="1739" t="s">
        <v>2020</v>
      </c>
      <c r="T34" s="1739" t="s">
        <v>1892</v>
      </c>
      <c r="U34" s="1739" t="s">
        <v>1893</v>
      </c>
      <c r="V34" s="1739" t="s">
        <v>860</v>
      </c>
      <c r="W34" s="1739"/>
      <c r="X34" s="1739"/>
      <c r="Y34" s="1739" t="s">
        <v>1986</v>
      </c>
      <c r="Z34" s="1739"/>
      <c r="AA34" s="1739"/>
      <c r="AB34" s="1738" t="s">
        <v>2036</v>
      </c>
      <c r="AC34" s="1738" t="s">
        <v>172</v>
      </c>
      <c r="AD34" s="1739"/>
      <c r="AE34" s="1739">
        <v>10726</v>
      </c>
      <c r="AF34" s="1739" t="s">
        <v>1912</v>
      </c>
      <c r="AG34" s="1738" t="s">
        <v>1913</v>
      </c>
      <c r="AH34" s="1739"/>
      <c r="AI34" s="1739"/>
      <c r="AJ34" s="1739" t="s">
        <v>1897</v>
      </c>
      <c r="AK34" s="1739" t="s">
        <v>1898</v>
      </c>
      <c r="AL34" s="1739" t="s">
        <v>2032</v>
      </c>
      <c r="AM34" s="1739"/>
      <c r="AN34" s="1739" t="s">
        <v>1900</v>
      </c>
      <c r="AO34" s="1739" t="s">
        <v>1915</v>
      </c>
      <c r="AP34" s="1739"/>
      <c r="AQ34" s="1739" t="s">
        <v>1916</v>
      </c>
      <c r="AR34" s="1743" t="s">
        <v>2039</v>
      </c>
      <c r="AS34" s="1740" t="s">
        <v>2034</v>
      </c>
      <c r="AT34" s="1741" t="s">
        <v>1919</v>
      </c>
    </row>
    <row r="35" spans="1:46" ht="191.25">
      <c r="A35" s="1736" t="s">
        <v>1975</v>
      </c>
      <c r="B35" s="1737" t="s">
        <v>2018</v>
      </c>
      <c r="C35" s="1736" t="s">
        <v>2019</v>
      </c>
      <c r="D35" s="1738" t="s">
        <v>2020</v>
      </c>
      <c r="E35" s="1739"/>
      <c r="F35" s="1738" t="s">
        <v>2021</v>
      </c>
      <c r="G35" s="1738" t="s">
        <v>2022</v>
      </c>
      <c r="H35" s="1739" t="s">
        <v>1024</v>
      </c>
      <c r="I35" s="1738" t="s">
        <v>2023</v>
      </c>
      <c r="J35" s="1737" t="s">
        <v>1885</v>
      </c>
      <c r="K35" s="1737" t="s">
        <v>1938</v>
      </c>
      <c r="L35" s="1737" t="s">
        <v>1006</v>
      </c>
      <c r="M35" s="1737" t="s">
        <v>1887</v>
      </c>
      <c r="N35" s="1738" t="s">
        <v>2024</v>
      </c>
      <c r="O35" s="1738"/>
      <c r="P35" s="1737">
        <v>0</v>
      </c>
      <c r="Q35" s="1739" t="s">
        <v>1912</v>
      </c>
      <c r="R35" s="1739" t="s">
        <v>2040</v>
      </c>
      <c r="S35" s="1739" t="s">
        <v>2041</v>
      </c>
      <c r="T35" s="1739" t="s">
        <v>1892</v>
      </c>
      <c r="U35" s="1739" t="s">
        <v>1893</v>
      </c>
      <c r="V35" s="1739" t="s">
        <v>860</v>
      </c>
      <c r="W35" s="1739"/>
      <c r="X35" s="1739"/>
      <c r="Y35" s="1739" t="s">
        <v>1986</v>
      </c>
      <c r="Z35" s="1739"/>
      <c r="AA35" s="1739"/>
      <c r="AB35" s="1738" t="s">
        <v>2042</v>
      </c>
      <c r="AC35" s="1738" t="s">
        <v>172</v>
      </c>
      <c r="AD35" s="1739"/>
      <c r="AE35" s="1739">
        <v>10727</v>
      </c>
      <c r="AF35" s="1739" t="s">
        <v>1889</v>
      </c>
      <c r="AG35" s="1738" t="s">
        <v>1896</v>
      </c>
      <c r="AH35" s="1739"/>
      <c r="AI35" s="1739"/>
      <c r="AJ35" s="1739" t="s">
        <v>1897</v>
      </c>
      <c r="AK35" s="1739" t="s">
        <v>1898</v>
      </c>
      <c r="AL35" s="1739" t="s">
        <v>1899</v>
      </c>
      <c r="AM35" s="1739"/>
      <c r="AN35" s="1739" t="s">
        <v>1900</v>
      </c>
      <c r="AO35" s="1739" t="s">
        <v>1901</v>
      </c>
      <c r="AP35" s="1739"/>
      <c r="AQ35" s="1739" t="s">
        <v>2028</v>
      </c>
      <c r="AR35" s="1743" t="s">
        <v>2043</v>
      </c>
      <c r="AS35" s="1740" t="s">
        <v>1923</v>
      </c>
      <c r="AT35" s="1741" t="s">
        <v>2030</v>
      </c>
    </row>
    <row r="36" spans="1:46" ht="303.75">
      <c r="A36" s="1736" t="s">
        <v>1975</v>
      </c>
      <c r="B36" s="1737" t="s">
        <v>2018</v>
      </c>
      <c r="C36" s="1736" t="s">
        <v>2019</v>
      </c>
      <c r="D36" s="1738" t="s">
        <v>2020</v>
      </c>
      <c r="E36" s="1739"/>
      <c r="F36" s="1738" t="s">
        <v>2021</v>
      </c>
      <c r="G36" s="1738" t="s">
        <v>2022</v>
      </c>
      <c r="H36" s="1739" t="s">
        <v>1024</v>
      </c>
      <c r="I36" s="1738" t="s">
        <v>2023</v>
      </c>
      <c r="J36" s="1737" t="s">
        <v>1885</v>
      </c>
      <c r="K36" s="1737" t="s">
        <v>1938</v>
      </c>
      <c r="L36" s="1737" t="s">
        <v>1006</v>
      </c>
      <c r="M36" s="1737" t="s">
        <v>1887</v>
      </c>
      <c r="N36" s="1738" t="s">
        <v>2024</v>
      </c>
      <c r="O36" s="1738"/>
      <c r="P36" s="1737">
        <v>0</v>
      </c>
      <c r="Q36" s="1739" t="s">
        <v>1912</v>
      </c>
      <c r="R36" s="1739" t="s">
        <v>2040</v>
      </c>
      <c r="S36" s="1739" t="s">
        <v>2041</v>
      </c>
      <c r="T36" s="1739" t="s">
        <v>1892</v>
      </c>
      <c r="U36" s="1739" t="s">
        <v>1893</v>
      </c>
      <c r="V36" s="1739" t="s">
        <v>860</v>
      </c>
      <c r="W36" s="1739"/>
      <c r="X36" s="1739"/>
      <c r="Y36" s="1739" t="s">
        <v>1986</v>
      </c>
      <c r="Z36" s="1739"/>
      <c r="AA36" s="1739"/>
      <c r="AB36" s="1738" t="s">
        <v>2042</v>
      </c>
      <c r="AC36" s="1738" t="s">
        <v>172</v>
      </c>
      <c r="AD36" s="1739"/>
      <c r="AE36" s="1739">
        <v>10728</v>
      </c>
      <c r="AF36" s="1739" t="s">
        <v>1906</v>
      </c>
      <c r="AG36" s="1738" t="s">
        <v>1907</v>
      </c>
      <c r="AH36" s="1739"/>
      <c r="AI36" s="1739"/>
      <c r="AJ36" s="1739" t="s">
        <v>1897</v>
      </c>
      <c r="AK36" s="1739" t="s">
        <v>1898</v>
      </c>
      <c r="AL36" s="1739" t="s">
        <v>2044</v>
      </c>
      <c r="AM36" s="1739"/>
      <c r="AN36" s="1739" t="s">
        <v>1900</v>
      </c>
      <c r="AO36" s="1739" t="s">
        <v>1901</v>
      </c>
      <c r="AP36" s="1739"/>
      <c r="AQ36" s="1739" t="s">
        <v>1909</v>
      </c>
      <c r="AR36" s="1743" t="s">
        <v>2045</v>
      </c>
      <c r="AS36" s="1740" t="s">
        <v>1911</v>
      </c>
      <c r="AT36" s="1741" t="s">
        <v>1909</v>
      </c>
    </row>
    <row r="37" spans="1:46" ht="191.25">
      <c r="A37" s="1736" t="s">
        <v>1975</v>
      </c>
      <c r="B37" s="1737" t="s">
        <v>2018</v>
      </c>
      <c r="C37" s="1736" t="s">
        <v>2019</v>
      </c>
      <c r="D37" s="1738" t="s">
        <v>2020</v>
      </c>
      <c r="E37" s="1739"/>
      <c r="F37" s="1738" t="s">
        <v>2021</v>
      </c>
      <c r="G37" s="1738" t="s">
        <v>2022</v>
      </c>
      <c r="H37" s="1739" t="s">
        <v>1024</v>
      </c>
      <c r="I37" s="1738" t="s">
        <v>2023</v>
      </c>
      <c r="J37" s="1737" t="s">
        <v>1885</v>
      </c>
      <c r="K37" s="1737" t="s">
        <v>1938</v>
      </c>
      <c r="L37" s="1737" t="s">
        <v>1006</v>
      </c>
      <c r="M37" s="1737" t="s">
        <v>1887</v>
      </c>
      <c r="N37" s="1738" t="s">
        <v>2024</v>
      </c>
      <c r="O37" s="1738"/>
      <c r="P37" s="1737">
        <v>0</v>
      </c>
      <c r="Q37" s="1739" t="s">
        <v>1912</v>
      </c>
      <c r="R37" s="1739" t="s">
        <v>2040</v>
      </c>
      <c r="S37" s="1739" t="s">
        <v>2041</v>
      </c>
      <c r="T37" s="1739" t="s">
        <v>1892</v>
      </c>
      <c r="U37" s="1739" t="s">
        <v>1893</v>
      </c>
      <c r="V37" s="1739" t="s">
        <v>860</v>
      </c>
      <c r="W37" s="1739"/>
      <c r="X37" s="1739"/>
      <c r="Y37" s="1739" t="s">
        <v>1986</v>
      </c>
      <c r="Z37" s="1739"/>
      <c r="AA37" s="1739"/>
      <c r="AB37" s="1738" t="s">
        <v>2042</v>
      </c>
      <c r="AC37" s="1738" t="s">
        <v>172</v>
      </c>
      <c r="AD37" s="1739"/>
      <c r="AE37" s="1739">
        <v>10729</v>
      </c>
      <c r="AF37" s="1739" t="s">
        <v>1912</v>
      </c>
      <c r="AG37" s="1738" t="s">
        <v>1913</v>
      </c>
      <c r="AH37" s="1739"/>
      <c r="AI37" s="1739"/>
      <c r="AJ37" s="1739" t="s">
        <v>1897</v>
      </c>
      <c r="AK37" s="1739" t="s">
        <v>1898</v>
      </c>
      <c r="AL37" s="1739" t="s">
        <v>2032</v>
      </c>
      <c r="AM37" s="1739"/>
      <c r="AN37" s="1739" t="s">
        <v>1900</v>
      </c>
      <c r="AO37" s="1739" t="s">
        <v>1915</v>
      </c>
      <c r="AP37" s="1739"/>
      <c r="AQ37" s="1739" t="s">
        <v>1916</v>
      </c>
      <c r="AR37" s="1743" t="s">
        <v>2046</v>
      </c>
      <c r="AS37" s="1740" t="s">
        <v>2034</v>
      </c>
      <c r="AT37" s="1741" t="s">
        <v>1919</v>
      </c>
    </row>
    <row r="38" spans="1:46" ht="135">
      <c r="A38" s="1736" t="s">
        <v>2047</v>
      </c>
      <c r="B38" s="1737" t="s">
        <v>2048</v>
      </c>
      <c r="C38" s="1736" t="s">
        <v>2049</v>
      </c>
      <c r="D38" s="1738" t="s">
        <v>2050</v>
      </c>
      <c r="E38" s="1739"/>
      <c r="F38" s="1738" t="s">
        <v>2051</v>
      </c>
      <c r="G38" s="1738" t="s">
        <v>2052</v>
      </c>
      <c r="H38" s="1739" t="s">
        <v>1883</v>
      </c>
      <c r="I38" s="1738" t="s">
        <v>2053</v>
      </c>
      <c r="J38" s="1737" t="s">
        <v>1885</v>
      </c>
      <c r="K38" s="1737" t="s">
        <v>1938</v>
      </c>
      <c r="L38" s="1737" t="s">
        <v>1006</v>
      </c>
      <c r="M38" s="1737" t="s">
        <v>1887</v>
      </c>
      <c r="N38" s="1738" t="s">
        <v>2054</v>
      </c>
      <c r="O38" s="1738"/>
      <c r="P38" s="1737">
        <v>0</v>
      </c>
      <c r="Q38" s="1739" t="s">
        <v>1912</v>
      </c>
      <c r="R38" s="1739" t="s">
        <v>1460</v>
      </c>
      <c r="S38" s="1739" t="s">
        <v>2050</v>
      </c>
      <c r="T38" s="1739" t="s">
        <v>1892</v>
      </c>
      <c r="U38" s="1739" t="s">
        <v>1893</v>
      </c>
      <c r="V38" s="1739" t="s">
        <v>860</v>
      </c>
      <c r="W38" s="1739"/>
      <c r="X38" s="1739"/>
      <c r="Y38" s="1739" t="s">
        <v>2055</v>
      </c>
      <c r="Z38" s="1739"/>
      <c r="AA38" s="1739"/>
      <c r="AB38" s="1738" t="s">
        <v>2056</v>
      </c>
      <c r="AC38" s="1738" t="s">
        <v>194</v>
      </c>
      <c r="AD38" s="1739"/>
      <c r="AE38" s="1739">
        <v>10855</v>
      </c>
      <c r="AF38" s="1739" t="s">
        <v>1889</v>
      </c>
      <c r="AG38" s="1738" t="s">
        <v>1896</v>
      </c>
      <c r="AH38" s="1739"/>
      <c r="AI38" s="1739"/>
      <c r="AJ38" s="1739" t="s">
        <v>1897</v>
      </c>
      <c r="AK38" s="1739" t="s">
        <v>1898</v>
      </c>
      <c r="AL38" s="1739" t="s">
        <v>1964</v>
      </c>
      <c r="AM38" s="1739"/>
      <c r="AN38" s="1739" t="s">
        <v>1900</v>
      </c>
      <c r="AO38" s="1739" t="s">
        <v>1901</v>
      </c>
      <c r="AP38" s="1739"/>
      <c r="AQ38" s="1739" t="s">
        <v>2057</v>
      </c>
      <c r="AR38" s="1738" t="s">
        <v>2058</v>
      </c>
      <c r="AS38" s="1740" t="s">
        <v>2059</v>
      </c>
      <c r="AT38" s="1741" t="s">
        <v>2060</v>
      </c>
    </row>
    <row r="39" spans="1:46" ht="326.25">
      <c r="A39" s="1736" t="s">
        <v>2047</v>
      </c>
      <c r="B39" s="1737" t="s">
        <v>2048</v>
      </c>
      <c r="C39" s="1736" t="s">
        <v>2049</v>
      </c>
      <c r="D39" s="1738" t="s">
        <v>2050</v>
      </c>
      <c r="E39" s="1739"/>
      <c r="F39" s="1738" t="s">
        <v>2051</v>
      </c>
      <c r="G39" s="1738" t="s">
        <v>2052</v>
      </c>
      <c r="H39" s="1739" t="s">
        <v>1883</v>
      </c>
      <c r="I39" s="1738" t="s">
        <v>2053</v>
      </c>
      <c r="J39" s="1737" t="s">
        <v>1885</v>
      </c>
      <c r="K39" s="1737" t="s">
        <v>1938</v>
      </c>
      <c r="L39" s="1737" t="s">
        <v>1006</v>
      </c>
      <c r="M39" s="1737" t="s">
        <v>1887</v>
      </c>
      <c r="N39" s="1738" t="s">
        <v>2054</v>
      </c>
      <c r="O39" s="1738"/>
      <c r="P39" s="1737">
        <v>0</v>
      </c>
      <c r="Q39" s="1739" t="s">
        <v>1912</v>
      </c>
      <c r="R39" s="1739" t="s">
        <v>1460</v>
      </c>
      <c r="S39" s="1739" t="s">
        <v>2050</v>
      </c>
      <c r="T39" s="1739" t="s">
        <v>1892</v>
      </c>
      <c r="U39" s="1739" t="s">
        <v>1893</v>
      </c>
      <c r="V39" s="1739" t="s">
        <v>860</v>
      </c>
      <c r="W39" s="1739"/>
      <c r="X39" s="1739"/>
      <c r="Y39" s="1739" t="s">
        <v>2055</v>
      </c>
      <c r="Z39" s="1739"/>
      <c r="AA39" s="1739"/>
      <c r="AB39" s="1738" t="s">
        <v>2056</v>
      </c>
      <c r="AC39" s="1738" t="s">
        <v>194</v>
      </c>
      <c r="AD39" s="1739"/>
      <c r="AE39" s="1739">
        <v>10856</v>
      </c>
      <c r="AF39" s="1739" t="s">
        <v>1906</v>
      </c>
      <c r="AG39" s="1738" t="s">
        <v>1907</v>
      </c>
      <c r="AH39" s="1739"/>
      <c r="AI39" s="1739"/>
      <c r="AJ39" s="1739" t="s">
        <v>1897</v>
      </c>
      <c r="AK39" s="1739" t="s">
        <v>1898</v>
      </c>
      <c r="AL39" s="1739" t="s">
        <v>2061</v>
      </c>
      <c r="AM39" s="1739"/>
      <c r="AN39" s="1739" t="s">
        <v>1900</v>
      </c>
      <c r="AO39" s="1739" t="s">
        <v>1915</v>
      </c>
      <c r="AP39" s="1739"/>
      <c r="AQ39" s="1739" t="s">
        <v>1909</v>
      </c>
      <c r="AR39" s="1743" t="s">
        <v>2062</v>
      </c>
      <c r="AS39" s="1740" t="s">
        <v>1918</v>
      </c>
      <c r="AT39" s="1741" t="s">
        <v>1909</v>
      </c>
    </row>
    <row r="40" spans="1:46" ht="168.75">
      <c r="A40" s="1736" t="s">
        <v>2047</v>
      </c>
      <c r="B40" s="1737" t="s">
        <v>2048</v>
      </c>
      <c r="C40" s="1736" t="s">
        <v>2049</v>
      </c>
      <c r="D40" s="1738" t="s">
        <v>2050</v>
      </c>
      <c r="E40" s="1739"/>
      <c r="F40" s="1738" t="s">
        <v>2051</v>
      </c>
      <c r="G40" s="1738" t="s">
        <v>2052</v>
      </c>
      <c r="H40" s="1739" t="s">
        <v>1883</v>
      </c>
      <c r="I40" s="1738" t="s">
        <v>2053</v>
      </c>
      <c r="J40" s="1737" t="s">
        <v>1885</v>
      </c>
      <c r="K40" s="1737" t="s">
        <v>1938</v>
      </c>
      <c r="L40" s="1737" t="s">
        <v>1006</v>
      </c>
      <c r="M40" s="1737" t="s">
        <v>1887</v>
      </c>
      <c r="N40" s="1738" t="s">
        <v>2054</v>
      </c>
      <c r="O40" s="1738"/>
      <c r="P40" s="1737">
        <v>0</v>
      </c>
      <c r="Q40" s="1739" t="s">
        <v>1912</v>
      </c>
      <c r="R40" s="1739" t="s">
        <v>1460</v>
      </c>
      <c r="S40" s="1739" t="s">
        <v>2050</v>
      </c>
      <c r="T40" s="1739" t="s">
        <v>1892</v>
      </c>
      <c r="U40" s="1739" t="s">
        <v>1893</v>
      </c>
      <c r="V40" s="1739" t="s">
        <v>860</v>
      </c>
      <c r="W40" s="1739"/>
      <c r="X40" s="1739"/>
      <c r="Y40" s="1739" t="s">
        <v>2055</v>
      </c>
      <c r="Z40" s="1739"/>
      <c r="AA40" s="1739"/>
      <c r="AB40" s="1738" t="s">
        <v>2056</v>
      </c>
      <c r="AC40" s="1738" t="s">
        <v>194</v>
      </c>
      <c r="AD40" s="1739"/>
      <c r="AE40" s="1739">
        <v>10857</v>
      </c>
      <c r="AF40" s="1739" t="s">
        <v>1912</v>
      </c>
      <c r="AG40" s="1738" t="s">
        <v>1913</v>
      </c>
      <c r="AH40" s="1739"/>
      <c r="AI40" s="1739"/>
      <c r="AJ40" s="1739" t="s">
        <v>1897</v>
      </c>
      <c r="AK40" s="1739" t="s">
        <v>1898</v>
      </c>
      <c r="AL40" s="1739" t="s">
        <v>2063</v>
      </c>
      <c r="AM40" s="1739"/>
      <c r="AN40" s="1739" t="s">
        <v>1900</v>
      </c>
      <c r="AO40" s="1739" t="s">
        <v>1915</v>
      </c>
      <c r="AP40" s="1739"/>
      <c r="AQ40" s="1739" t="s">
        <v>2064</v>
      </c>
      <c r="AR40" s="1743" t="s">
        <v>2065</v>
      </c>
      <c r="AS40" s="1740" t="s">
        <v>2066</v>
      </c>
      <c r="AT40" s="1741" t="s">
        <v>1919</v>
      </c>
    </row>
    <row r="41" spans="1:46" ht="135">
      <c r="A41" s="1736" t="s">
        <v>2047</v>
      </c>
      <c r="B41" s="1737" t="s">
        <v>2048</v>
      </c>
      <c r="C41" s="1736" t="s">
        <v>2049</v>
      </c>
      <c r="D41" s="1738" t="s">
        <v>2050</v>
      </c>
      <c r="E41" s="1739"/>
      <c r="F41" s="1738" t="s">
        <v>2051</v>
      </c>
      <c r="G41" s="1738" t="s">
        <v>2052</v>
      </c>
      <c r="H41" s="1739" t="s">
        <v>1883</v>
      </c>
      <c r="I41" s="1738" t="s">
        <v>2053</v>
      </c>
      <c r="J41" s="1737" t="s">
        <v>1885</v>
      </c>
      <c r="K41" s="1737" t="s">
        <v>1938</v>
      </c>
      <c r="L41" s="1737" t="s">
        <v>1006</v>
      </c>
      <c r="M41" s="1737" t="s">
        <v>1887</v>
      </c>
      <c r="N41" s="1738" t="s">
        <v>2054</v>
      </c>
      <c r="O41" s="1738"/>
      <c r="P41" s="1737">
        <v>0</v>
      </c>
      <c r="Q41" s="1739" t="s">
        <v>1889</v>
      </c>
      <c r="R41" s="1739" t="s">
        <v>2067</v>
      </c>
      <c r="S41" s="1739" t="s">
        <v>2050</v>
      </c>
      <c r="T41" s="1739" t="s">
        <v>2068</v>
      </c>
      <c r="U41" s="1739" t="s">
        <v>1893</v>
      </c>
      <c r="V41" s="1739" t="s">
        <v>860</v>
      </c>
      <c r="W41" s="1739"/>
      <c r="X41" s="1739"/>
      <c r="Y41" s="1739" t="s">
        <v>2055</v>
      </c>
      <c r="Z41" s="1739"/>
      <c r="AA41" s="1739"/>
      <c r="AB41" s="1738" t="s">
        <v>2069</v>
      </c>
      <c r="AC41" s="1738" t="s">
        <v>1216</v>
      </c>
      <c r="AD41" s="1739" t="s">
        <v>2070</v>
      </c>
      <c r="AE41" s="1739">
        <v>10849</v>
      </c>
      <c r="AF41" s="1739" t="s">
        <v>1889</v>
      </c>
      <c r="AG41" s="1738" t="s">
        <v>1896</v>
      </c>
      <c r="AH41" s="1739"/>
      <c r="AI41" s="1739"/>
      <c r="AJ41" s="1739" t="s">
        <v>1897</v>
      </c>
      <c r="AK41" s="1739" t="s">
        <v>1898</v>
      </c>
      <c r="AL41" s="1739" t="s">
        <v>1964</v>
      </c>
      <c r="AM41" s="1739"/>
      <c r="AN41" s="1739" t="s">
        <v>1900</v>
      </c>
      <c r="AO41" s="1739" t="s">
        <v>1901</v>
      </c>
      <c r="AP41" s="1739"/>
      <c r="AQ41" s="1739" t="s">
        <v>2057</v>
      </c>
      <c r="AR41" s="1738" t="s">
        <v>2071</v>
      </c>
      <c r="AS41" s="1740" t="s">
        <v>2059</v>
      </c>
      <c r="AT41" s="1741" t="s">
        <v>2060</v>
      </c>
    </row>
    <row r="42" spans="1:46" ht="326.25">
      <c r="A42" s="1736" t="s">
        <v>2047</v>
      </c>
      <c r="B42" s="1737" t="s">
        <v>2048</v>
      </c>
      <c r="C42" s="1736" t="s">
        <v>2049</v>
      </c>
      <c r="D42" s="1738" t="s">
        <v>2050</v>
      </c>
      <c r="E42" s="1739"/>
      <c r="F42" s="1738" t="s">
        <v>2051</v>
      </c>
      <c r="G42" s="1738" t="s">
        <v>2052</v>
      </c>
      <c r="H42" s="1739" t="s">
        <v>1883</v>
      </c>
      <c r="I42" s="1738" t="s">
        <v>2053</v>
      </c>
      <c r="J42" s="1737" t="s">
        <v>1885</v>
      </c>
      <c r="K42" s="1737" t="s">
        <v>1938</v>
      </c>
      <c r="L42" s="1737" t="s">
        <v>1006</v>
      </c>
      <c r="M42" s="1737" t="s">
        <v>1887</v>
      </c>
      <c r="N42" s="1738" t="s">
        <v>2054</v>
      </c>
      <c r="O42" s="1738"/>
      <c r="P42" s="1737">
        <v>0</v>
      </c>
      <c r="Q42" s="1739" t="s">
        <v>1889</v>
      </c>
      <c r="R42" s="1739" t="s">
        <v>2067</v>
      </c>
      <c r="S42" s="1739" t="s">
        <v>2050</v>
      </c>
      <c r="T42" s="1739" t="s">
        <v>2068</v>
      </c>
      <c r="U42" s="1739" t="s">
        <v>1893</v>
      </c>
      <c r="V42" s="1739" t="s">
        <v>860</v>
      </c>
      <c r="W42" s="1739"/>
      <c r="X42" s="1739"/>
      <c r="Y42" s="1739" t="s">
        <v>2055</v>
      </c>
      <c r="Z42" s="1739"/>
      <c r="AA42" s="1739"/>
      <c r="AB42" s="1738" t="s">
        <v>2069</v>
      </c>
      <c r="AC42" s="1738" t="s">
        <v>1216</v>
      </c>
      <c r="AD42" s="1739" t="s">
        <v>2070</v>
      </c>
      <c r="AE42" s="1739">
        <v>10850</v>
      </c>
      <c r="AF42" s="1739" t="s">
        <v>1906</v>
      </c>
      <c r="AG42" s="1738" t="s">
        <v>1907</v>
      </c>
      <c r="AH42" s="1739"/>
      <c r="AI42" s="1739"/>
      <c r="AJ42" s="1739" t="s">
        <v>1897</v>
      </c>
      <c r="AK42" s="1739" t="s">
        <v>1898</v>
      </c>
      <c r="AL42" s="1739" t="s">
        <v>2061</v>
      </c>
      <c r="AM42" s="1739"/>
      <c r="AN42" s="1739" t="s">
        <v>1900</v>
      </c>
      <c r="AO42" s="1739" t="s">
        <v>1915</v>
      </c>
      <c r="AP42" s="1739"/>
      <c r="AQ42" s="1739" t="s">
        <v>1909</v>
      </c>
      <c r="AR42" s="1743" t="s">
        <v>2072</v>
      </c>
      <c r="AS42" s="1740" t="s">
        <v>1918</v>
      </c>
      <c r="AT42" s="1741" t="s">
        <v>1909</v>
      </c>
    </row>
    <row r="43" spans="1:46" ht="180">
      <c r="A43" s="1736" t="s">
        <v>2047</v>
      </c>
      <c r="B43" s="1737" t="s">
        <v>2048</v>
      </c>
      <c r="C43" s="1736" t="s">
        <v>2049</v>
      </c>
      <c r="D43" s="1738" t="s">
        <v>2050</v>
      </c>
      <c r="E43" s="1739"/>
      <c r="F43" s="1738" t="s">
        <v>2051</v>
      </c>
      <c r="G43" s="1738" t="s">
        <v>2052</v>
      </c>
      <c r="H43" s="1739" t="s">
        <v>1883</v>
      </c>
      <c r="I43" s="1738" t="s">
        <v>2053</v>
      </c>
      <c r="J43" s="1737" t="s">
        <v>1885</v>
      </c>
      <c r="K43" s="1737" t="s">
        <v>1938</v>
      </c>
      <c r="L43" s="1737" t="s">
        <v>1006</v>
      </c>
      <c r="M43" s="1737" t="s">
        <v>1887</v>
      </c>
      <c r="N43" s="1738" t="s">
        <v>2054</v>
      </c>
      <c r="O43" s="1738"/>
      <c r="P43" s="1737">
        <v>0</v>
      </c>
      <c r="Q43" s="1739" t="s">
        <v>1889</v>
      </c>
      <c r="R43" s="1739" t="s">
        <v>2067</v>
      </c>
      <c r="S43" s="1739" t="s">
        <v>2050</v>
      </c>
      <c r="T43" s="1739" t="s">
        <v>2068</v>
      </c>
      <c r="U43" s="1739" t="s">
        <v>1893</v>
      </c>
      <c r="V43" s="1739" t="s">
        <v>860</v>
      </c>
      <c r="W43" s="1739"/>
      <c r="X43" s="1739"/>
      <c r="Y43" s="1739" t="s">
        <v>2055</v>
      </c>
      <c r="Z43" s="1739"/>
      <c r="AA43" s="1739"/>
      <c r="AB43" s="1738" t="s">
        <v>2069</v>
      </c>
      <c r="AC43" s="1738" t="s">
        <v>1216</v>
      </c>
      <c r="AD43" s="1739" t="s">
        <v>2070</v>
      </c>
      <c r="AE43" s="1739">
        <v>10851</v>
      </c>
      <c r="AF43" s="1739" t="s">
        <v>1912</v>
      </c>
      <c r="AG43" s="1738" t="s">
        <v>1913</v>
      </c>
      <c r="AH43" s="1739"/>
      <c r="AI43" s="1739"/>
      <c r="AJ43" s="1739" t="s">
        <v>1897</v>
      </c>
      <c r="AK43" s="1739" t="s">
        <v>1898</v>
      </c>
      <c r="AL43" s="1739" t="s">
        <v>2063</v>
      </c>
      <c r="AM43" s="1739"/>
      <c r="AN43" s="1739" t="s">
        <v>1900</v>
      </c>
      <c r="AO43" s="1739" t="s">
        <v>1915</v>
      </c>
      <c r="AP43" s="1739"/>
      <c r="AQ43" s="1739" t="s">
        <v>2064</v>
      </c>
      <c r="AR43" s="1743" t="s">
        <v>2073</v>
      </c>
      <c r="AS43" s="1740" t="s">
        <v>2066</v>
      </c>
      <c r="AT43" s="1741" t="s">
        <v>1919</v>
      </c>
    </row>
    <row r="44" spans="1:46" ht="135">
      <c r="A44" s="1736" t="s">
        <v>2047</v>
      </c>
      <c r="B44" s="1737" t="s">
        <v>2048</v>
      </c>
      <c r="C44" s="1736" t="s">
        <v>2049</v>
      </c>
      <c r="D44" s="1738" t="s">
        <v>2050</v>
      </c>
      <c r="E44" s="1739"/>
      <c r="F44" s="1738" t="s">
        <v>2051</v>
      </c>
      <c r="G44" s="1738" t="s">
        <v>2052</v>
      </c>
      <c r="H44" s="1739" t="s">
        <v>1883</v>
      </c>
      <c r="I44" s="1738" t="s">
        <v>2053</v>
      </c>
      <c r="J44" s="1737" t="s">
        <v>1885</v>
      </c>
      <c r="K44" s="1737" t="s">
        <v>1938</v>
      </c>
      <c r="L44" s="1737" t="s">
        <v>1006</v>
      </c>
      <c r="M44" s="1737" t="s">
        <v>1887</v>
      </c>
      <c r="N44" s="1738" t="s">
        <v>2054</v>
      </c>
      <c r="O44" s="1738"/>
      <c r="P44" s="1737">
        <v>0</v>
      </c>
      <c r="Q44" s="1739" t="s">
        <v>1906</v>
      </c>
      <c r="R44" s="1739" t="s">
        <v>2074</v>
      </c>
      <c r="S44" s="1739" t="s">
        <v>2050</v>
      </c>
      <c r="T44" s="1739" t="s">
        <v>1892</v>
      </c>
      <c r="U44" s="1739" t="s">
        <v>1893</v>
      </c>
      <c r="V44" s="1739" t="s">
        <v>860</v>
      </c>
      <c r="W44" s="1739"/>
      <c r="X44" s="1739"/>
      <c r="Y44" s="1739" t="s">
        <v>2055</v>
      </c>
      <c r="Z44" s="1739"/>
      <c r="AA44" s="1739"/>
      <c r="AB44" s="1738" t="s">
        <v>2075</v>
      </c>
      <c r="AC44" s="1738" t="s">
        <v>125</v>
      </c>
      <c r="AD44" s="1739" t="s">
        <v>2070</v>
      </c>
      <c r="AE44" s="1739">
        <v>10852</v>
      </c>
      <c r="AF44" s="1739" t="s">
        <v>1889</v>
      </c>
      <c r="AG44" s="1738" t="s">
        <v>1896</v>
      </c>
      <c r="AH44" s="1739"/>
      <c r="AI44" s="1739"/>
      <c r="AJ44" s="1739" t="s">
        <v>1897</v>
      </c>
      <c r="AK44" s="1739" t="s">
        <v>1898</v>
      </c>
      <c r="AL44" s="1739" t="s">
        <v>1964</v>
      </c>
      <c r="AM44" s="1739"/>
      <c r="AN44" s="1739" t="s">
        <v>1900</v>
      </c>
      <c r="AO44" s="1739" t="s">
        <v>1901</v>
      </c>
      <c r="AP44" s="1739"/>
      <c r="AQ44" s="1739" t="s">
        <v>2057</v>
      </c>
      <c r="AR44" s="1738" t="s">
        <v>2076</v>
      </c>
      <c r="AS44" s="1740" t="s">
        <v>2059</v>
      </c>
      <c r="AT44" s="1741" t="s">
        <v>2060</v>
      </c>
    </row>
    <row r="45" spans="1:46" ht="281.25">
      <c r="A45" s="1736" t="s">
        <v>2047</v>
      </c>
      <c r="B45" s="1737" t="s">
        <v>2048</v>
      </c>
      <c r="C45" s="1736" t="s">
        <v>2049</v>
      </c>
      <c r="D45" s="1738" t="s">
        <v>2050</v>
      </c>
      <c r="E45" s="1739"/>
      <c r="F45" s="1738" t="s">
        <v>2051</v>
      </c>
      <c r="G45" s="1738" t="s">
        <v>2052</v>
      </c>
      <c r="H45" s="1739" t="s">
        <v>1883</v>
      </c>
      <c r="I45" s="1738" t="s">
        <v>2053</v>
      </c>
      <c r="J45" s="1737" t="s">
        <v>1885</v>
      </c>
      <c r="K45" s="1737" t="s">
        <v>1938</v>
      </c>
      <c r="L45" s="1737" t="s">
        <v>1006</v>
      </c>
      <c r="M45" s="1737" t="s">
        <v>1887</v>
      </c>
      <c r="N45" s="1738" t="s">
        <v>2054</v>
      </c>
      <c r="O45" s="1738"/>
      <c r="P45" s="1737">
        <v>0</v>
      </c>
      <c r="Q45" s="1739" t="s">
        <v>1906</v>
      </c>
      <c r="R45" s="1739" t="s">
        <v>2074</v>
      </c>
      <c r="S45" s="1739" t="s">
        <v>2050</v>
      </c>
      <c r="T45" s="1739" t="s">
        <v>1892</v>
      </c>
      <c r="U45" s="1739" t="s">
        <v>1893</v>
      </c>
      <c r="V45" s="1739" t="s">
        <v>860</v>
      </c>
      <c r="W45" s="1739"/>
      <c r="X45" s="1739"/>
      <c r="Y45" s="1739" t="s">
        <v>2055</v>
      </c>
      <c r="Z45" s="1739"/>
      <c r="AA45" s="1739"/>
      <c r="AB45" s="1738" t="s">
        <v>2075</v>
      </c>
      <c r="AC45" s="1738" t="s">
        <v>125</v>
      </c>
      <c r="AD45" s="1739" t="s">
        <v>2070</v>
      </c>
      <c r="AE45" s="1739">
        <v>10853</v>
      </c>
      <c r="AF45" s="1739" t="s">
        <v>1906</v>
      </c>
      <c r="AG45" s="1738" t="s">
        <v>1907</v>
      </c>
      <c r="AH45" s="1739"/>
      <c r="AI45" s="1739"/>
      <c r="AJ45" s="1739" t="s">
        <v>1897</v>
      </c>
      <c r="AK45" s="1739" t="s">
        <v>1898</v>
      </c>
      <c r="AL45" s="1739" t="s">
        <v>2061</v>
      </c>
      <c r="AM45" s="1739"/>
      <c r="AN45" s="1739" t="s">
        <v>1900</v>
      </c>
      <c r="AO45" s="1739" t="s">
        <v>1915</v>
      </c>
      <c r="AP45" s="1739"/>
      <c r="AQ45" s="1739" t="s">
        <v>1909</v>
      </c>
      <c r="AR45" s="1744" t="s">
        <v>2077</v>
      </c>
      <c r="AS45" s="1740" t="s">
        <v>2066</v>
      </c>
      <c r="AT45" s="1741" t="s">
        <v>1919</v>
      </c>
    </row>
    <row r="46" spans="1:46" ht="281.25">
      <c r="A46" s="1736" t="s">
        <v>2047</v>
      </c>
      <c r="B46" s="1737" t="s">
        <v>2048</v>
      </c>
      <c r="C46" s="1736" t="s">
        <v>2049</v>
      </c>
      <c r="D46" s="1738" t="s">
        <v>2050</v>
      </c>
      <c r="E46" s="1739"/>
      <c r="F46" s="1738" t="s">
        <v>2051</v>
      </c>
      <c r="G46" s="1738" t="s">
        <v>2052</v>
      </c>
      <c r="H46" s="1739" t="s">
        <v>1883</v>
      </c>
      <c r="I46" s="1738" t="s">
        <v>2053</v>
      </c>
      <c r="J46" s="1737" t="s">
        <v>1885</v>
      </c>
      <c r="K46" s="1737" t="s">
        <v>1938</v>
      </c>
      <c r="L46" s="1737" t="s">
        <v>1006</v>
      </c>
      <c r="M46" s="1737" t="s">
        <v>1887</v>
      </c>
      <c r="N46" s="1738" t="s">
        <v>2054</v>
      </c>
      <c r="O46" s="1738"/>
      <c r="P46" s="1737">
        <v>0</v>
      </c>
      <c r="Q46" s="1739" t="s">
        <v>1906</v>
      </c>
      <c r="R46" s="1739" t="s">
        <v>2074</v>
      </c>
      <c r="S46" s="1739" t="s">
        <v>2050</v>
      </c>
      <c r="T46" s="1739" t="s">
        <v>1892</v>
      </c>
      <c r="U46" s="1739" t="s">
        <v>1893</v>
      </c>
      <c r="V46" s="1739" t="s">
        <v>860</v>
      </c>
      <c r="W46" s="1739"/>
      <c r="X46" s="1739"/>
      <c r="Y46" s="1739" t="s">
        <v>2055</v>
      </c>
      <c r="Z46" s="1739"/>
      <c r="AA46" s="1739"/>
      <c r="AB46" s="1738" t="s">
        <v>2075</v>
      </c>
      <c r="AC46" s="1738" t="s">
        <v>125</v>
      </c>
      <c r="AD46" s="1739" t="s">
        <v>2070</v>
      </c>
      <c r="AE46" s="1739">
        <v>10854</v>
      </c>
      <c r="AF46" s="1739" t="s">
        <v>1912</v>
      </c>
      <c r="AG46" s="1738" t="s">
        <v>1913</v>
      </c>
      <c r="AH46" s="1739"/>
      <c r="AI46" s="1739"/>
      <c r="AJ46" s="1739" t="s">
        <v>1897</v>
      </c>
      <c r="AK46" s="1739" t="s">
        <v>1898</v>
      </c>
      <c r="AL46" s="1739" t="s">
        <v>2063</v>
      </c>
      <c r="AM46" s="1739"/>
      <c r="AN46" s="1739" t="s">
        <v>1900</v>
      </c>
      <c r="AO46" s="1739" t="s">
        <v>1915</v>
      </c>
      <c r="AP46" s="1739"/>
      <c r="AQ46" s="1739" t="s">
        <v>2064</v>
      </c>
      <c r="AR46" s="1738" t="s">
        <v>2078</v>
      </c>
      <c r="AS46" s="1740" t="s">
        <v>2066</v>
      </c>
      <c r="AT46" s="1741" t="s">
        <v>1919</v>
      </c>
    </row>
    <row r="47" spans="1:46" ht="191.25">
      <c r="A47" s="1736" t="s">
        <v>2079</v>
      </c>
      <c r="B47" s="1737" t="s">
        <v>2080</v>
      </c>
      <c r="C47" s="1736" t="s">
        <v>2081</v>
      </c>
      <c r="D47" s="1738" t="s">
        <v>2082</v>
      </c>
      <c r="E47" s="1739"/>
      <c r="F47" s="1738" t="s">
        <v>2083</v>
      </c>
      <c r="G47" s="1738" t="s">
        <v>2084</v>
      </c>
      <c r="H47" s="1739" t="s">
        <v>1883</v>
      </c>
      <c r="I47" s="1738" t="s">
        <v>2085</v>
      </c>
      <c r="J47" s="1737" t="s">
        <v>1885</v>
      </c>
      <c r="K47" s="1737" t="s">
        <v>1886</v>
      </c>
      <c r="L47" s="1737" t="s">
        <v>1006</v>
      </c>
      <c r="M47" s="1737" t="s">
        <v>1887</v>
      </c>
      <c r="N47" s="1738" t="s">
        <v>2086</v>
      </c>
      <c r="O47" s="1738"/>
      <c r="P47" s="1737">
        <v>0</v>
      </c>
      <c r="Q47" s="1739" t="s">
        <v>1889</v>
      </c>
      <c r="R47" s="1739" t="s">
        <v>1363</v>
      </c>
      <c r="S47" s="1739" t="s">
        <v>2087</v>
      </c>
      <c r="T47" s="1739" t="s">
        <v>1892</v>
      </c>
      <c r="U47" s="1739" t="s">
        <v>1893</v>
      </c>
      <c r="V47" s="1739" t="s">
        <v>860</v>
      </c>
      <c r="W47" s="1739"/>
      <c r="X47" s="1739"/>
      <c r="Y47" s="1739" t="s">
        <v>2088</v>
      </c>
      <c r="Z47" s="1739"/>
      <c r="AA47" s="1739"/>
      <c r="AB47" s="1738" t="s">
        <v>2089</v>
      </c>
      <c r="AC47" s="1738" t="s">
        <v>167</v>
      </c>
      <c r="AD47" s="1739"/>
      <c r="AE47" s="1739">
        <v>10827</v>
      </c>
      <c r="AF47" s="1739" t="s">
        <v>1889</v>
      </c>
      <c r="AG47" s="1738" t="s">
        <v>1896</v>
      </c>
      <c r="AH47" s="1739"/>
      <c r="AI47" s="1739"/>
      <c r="AJ47" s="1739" t="s">
        <v>1897</v>
      </c>
      <c r="AK47" s="1739" t="s">
        <v>1898</v>
      </c>
      <c r="AL47" s="1739" t="s">
        <v>2090</v>
      </c>
      <c r="AM47" s="1739"/>
      <c r="AN47" s="1739" t="s">
        <v>1900</v>
      </c>
      <c r="AO47" s="1739" t="s">
        <v>1901</v>
      </c>
      <c r="AP47" s="1739"/>
      <c r="AQ47" s="1739" t="s">
        <v>2091</v>
      </c>
      <c r="AR47" s="1738" t="s">
        <v>2092</v>
      </c>
      <c r="AS47" s="1740" t="s">
        <v>2093</v>
      </c>
      <c r="AT47" s="1741" t="s">
        <v>2094</v>
      </c>
    </row>
    <row r="48" spans="1:46" ht="315">
      <c r="A48" s="1736" t="s">
        <v>2079</v>
      </c>
      <c r="B48" s="1737" t="s">
        <v>2080</v>
      </c>
      <c r="C48" s="1736" t="s">
        <v>2081</v>
      </c>
      <c r="D48" s="1738" t="s">
        <v>2082</v>
      </c>
      <c r="E48" s="1739"/>
      <c r="F48" s="1738" t="s">
        <v>2083</v>
      </c>
      <c r="G48" s="1738" t="s">
        <v>2084</v>
      </c>
      <c r="H48" s="1739" t="s">
        <v>1883</v>
      </c>
      <c r="I48" s="1738" t="s">
        <v>2085</v>
      </c>
      <c r="J48" s="1737" t="s">
        <v>1885</v>
      </c>
      <c r="K48" s="1737" t="s">
        <v>1886</v>
      </c>
      <c r="L48" s="1737" t="s">
        <v>1006</v>
      </c>
      <c r="M48" s="1737" t="s">
        <v>1887</v>
      </c>
      <c r="N48" s="1738" t="s">
        <v>2086</v>
      </c>
      <c r="O48" s="1738"/>
      <c r="P48" s="1737">
        <v>0</v>
      </c>
      <c r="Q48" s="1739" t="s">
        <v>1889</v>
      </c>
      <c r="R48" s="1739" t="s">
        <v>1363</v>
      </c>
      <c r="S48" s="1739" t="s">
        <v>2087</v>
      </c>
      <c r="T48" s="1739" t="s">
        <v>1892</v>
      </c>
      <c r="U48" s="1739" t="s">
        <v>1893</v>
      </c>
      <c r="V48" s="1739" t="s">
        <v>860</v>
      </c>
      <c r="W48" s="1739"/>
      <c r="X48" s="1739"/>
      <c r="Y48" s="1739" t="s">
        <v>2088</v>
      </c>
      <c r="Z48" s="1739"/>
      <c r="AA48" s="1739"/>
      <c r="AB48" s="1738" t="s">
        <v>2089</v>
      </c>
      <c r="AC48" s="1738" t="s">
        <v>167</v>
      </c>
      <c r="AD48" s="1739"/>
      <c r="AE48" s="1739">
        <v>10828</v>
      </c>
      <c r="AF48" s="1739" t="s">
        <v>1906</v>
      </c>
      <c r="AG48" s="1738" t="s">
        <v>1907</v>
      </c>
      <c r="AH48" s="1739"/>
      <c r="AI48" s="1739"/>
      <c r="AJ48" s="1739" t="s">
        <v>1897</v>
      </c>
      <c r="AK48" s="1739" t="s">
        <v>1898</v>
      </c>
      <c r="AL48" s="1739" t="s">
        <v>2095</v>
      </c>
      <c r="AM48" s="1739"/>
      <c r="AN48" s="1739" t="s">
        <v>1900</v>
      </c>
      <c r="AO48" s="1739" t="s">
        <v>1901</v>
      </c>
      <c r="AP48" s="1739"/>
      <c r="AQ48" s="1739" t="s">
        <v>1909</v>
      </c>
      <c r="AR48" s="1744" t="s">
        <v>2096</v>
      </c>
      <c r="AS48" s="1740" t="s">
        <v>1904</v>
      </c>
      <c r="AT48" s="1741" t="s">
        <v>1909</v>
      </c>
    </row>
    <row r="49" spans="1:46" ht="270">
      <c r="A49" s="1736" t="s">
        <v>2079</v>
      </c>
      <c r="B49" s="1737" t="s">
        <v>2080</v>
      </c>
      <c r="C49" s="1736" t="s">
        <v>2081</v>
      </c>
      <c r="D49" s="1738" t="s">
        <v>2082</v>
      </c>
      <c r="E49" s="1739"/>
      <c r="F49" s="1738" t="s">
        <v>2083</v>
      </c>
      <c r="G49" s="1738" t="s">
        <v>2084</v>
      </c>
      <c r="H49" s="1739" t="s">
        <v>1883</v>
      </c>
      <c r="I49" s="1738" t="s">
        <v>2085</v>
      </c>
      <c r="J49" s="1737" t="s">
        <v>1885</v>
      </c>
      <c r="K49" s="1737" t="s">
        <v>1886</v>
      </c>
      <c r="L49" s="1737" t="s">
        <v>1006</v>
      </c>
      <c r="M49" s="1737" t="s">
        <v>1887</v>
      </c>
      <c r="N49" s="1738" t="s">
        <v>2086</v>
      </c>
      <c r="O49" s="1738"/>
      <c r="P49" s="1737">
        <v>0</v>
      </c>
      <c r="Q49" s="1739" t="s">
        <v>1889</v>
      </c>
      <c r="R49" s="1739" t="s">
        <v>1363</v>
      </c>
      <c r="S49" s="1739" t="s">
        <v>2087</v>
      </c>
      <c r="T49" s="1739" t="s">
        <v>1892</v>
      </c>
      <c r="U49" s="1739" t="s">
        <v>1893</v>
      </c>
      <c r="V49" s="1739" t="s">
        <v>860</v>
      </c>
      <c r="W49" s="1739"/>
      <c r="X49" s="1739"/>
      <c r="Y49" s="1739" t="s">
        <v>2088</v>
      </c>
      <c r="Z49" s="1739"/>
      <c r="AA49" s="1739"/>
      <c r="AB49" s="1738" t="s">
        <v>2089</v>
      </c>
      <c r="AC49" s="1738" t="s">
        <v>167</v>
      </c>
      <c r="AD49" s="1739"/>
      <c r="AE49" s="1739">
        <v>10829</v>
      </c>
      <c r="AF49" s="1739" t="s">
        <v>1912</v>
      </c>
      <c r="AG49" s="1738" t="s">
        <v>1913</v>
      </c>
      <c r="AH49" s="1739"/>
      <c r="AI49" s="1739"/>
      <c r="AJ49" s="1739" t="s">
        <v>1897</v>
      </c>
      <c r="AK49" s="1739" t="s">
        <v>1898</v>
      </c>
      <c r="AL49" s="1739" t="s">
        <v>2063</v>
      </c>
      <c r="AM49" s="1739"/>
      <c r="AN49" s="1739" t="s">
        <v>1900</v>
      </c>
      <c r="AO49" s="1739" t="s">
        <v>2097</v>
      </c>
      <c r="AP49" s="1739"/>
      <c r="AQ49" s="1739" t="s">
        <v>2064</v>
      </c>
      <c r="AR49" s="1744" t="s">
        <v>2098</v>
      </c>
      <c r="AS49" s="1740" t="s">
        <v>1999</v>
      </c>
      <c r="AT49" s="1741" t="s">
        <v>1919</v>
      </c>
    </row>
    <row r="50" spans="1:46" ht="191.25">
      <c r="A50" s="1736" t="s">
        <v>2079</v>
      </c>
      <c r="B50" s="1737" t="s">
        <v>2080</v>
      </c>
      <c r="C50" s="1736" t="s">
        <v>2081</v>
      </c>
      <c r="D50" s="1738" t="s">
        <v>2082</v>
      </c>
      <c r="E50" s="1739"/>
      <c r="F50" s="1738" t="s">
        <v>2083</v>
      </c>
      <c r="G50" s="1738" t="s">
        <v>2084</v>
      </c>
      <c r="H50" s="1739" t="s">
        <v>1883</v>
      </c>
      <c r="I50" s="1738" t="s">
        <v>2085</v>
      </c>
      <c r="J50" s="1737" t="s">
        <v>1885</v>
      </c>
      <c r="K50" s="1737" t="s">
        <v>1886</v>
      </c>
      <c r="L50" s="1737" t="s">
        <v>1006</v>
      </c>
      <c r="M50" s="1737" t="s">
        <v>1887</v>
      </c>
      <c r="N50" s="1738" t="s">
        <v>2086</v>
      </c>
      <c r="O50" s="1738"/>
      <c r="P50" s="1737">
        <v>0</v>
      </c>
      <c r="Q50" s="1739" t="s">
        <v>1906</v>
      </c>
      <c r="R50" s="1739" t="s">
        <v>2099</v>
      </c>
      <c r="S50" s="1739" t="s">
        <v>2100</v>
      </c>
      <c r="T50" s="1739" t="s">
        <v>1892</v>
      </c>
      <c r="U50" s="1739" t="s">
        <v>1893</v>
      </c>
      <c r="V50" s="1739" t="s">
        <v>860</v>
      </c>
      <c r="W50" s="1739"/>
      <c r="X50" s="1739"/>
      <c r="Y50" s="1739" t="s">
        <v>2088</v>
      </c>
      <c r="Z50" s="1739"/>
      <c r="AA50" s="1739"/>
      <c r="AB50" s="1738" t="s">
        <v>2089</v>
      </c>
      <c r="AC50" s="1738" t="s">
        <v>167</v>
      </c>
      <c r="AD50" s="1739"/>
      <c r="AE50" s="1739">
        <v>10830</v>
      </c>
      <c r="AF50" s="1739" t="s">
        <v>1889</v>
      </c>
      <c r="AG50" s="1738" t="s">
        <v>1896</v>
      </c>
      <c r="AH50" s="1739"/>
      <c r="AI50" s="1739"/>
      <c r="AJ50" s="1739" t="s">
        <v>1897</v>
      </c>
      <c r="AK50" s="1739" t="s">
        <v>1898</v>
      </c>
      <c r="AL50" s="1739" t="s">
        <v>2090</v>
      </c>
      <c r="AM50" s="1739"/>
      <c r="AN50" s="1739" t="s">
        <v>1900</v>
      </c>
      <c r="AO50" s="1739" t="s">
        <v>1901</v>
      </c>
      <c r="AP50" s="1739"/>
      <c r="AQ50" s="1739" t="s">
        <v>2091</v>
      </c>
      <c r="AR50" s="1738" t="s">
        <v>2101</v>
      </c>
      <c r="AS50" s="1740" t="s">
        <v>2093</v>
      </c>
      <c r="AT50" s="1741" t="s">
        <v>2094</v>
      </c>
    </row>
    <row r="51" spans="1:46" ht="213.75">
      <c r="A51" s="1736" t="s">
        <v>2079</v>
      </c>
      <c r="B51" s="1737" t="s">
        <v>2080</v>
      </c>
      <c r="C51" s="1736" t="s">
        <v>2081</v>
      </c>
      <c r="D51" s="1738" t="s">
        <v>2082</v>
      </c>
      <c r="E51" s="1739"/>
      <c r="F51" s="1738" t="s">
        <v>2083</v>
      </c>
      <c r="G51" s="1738" t="s">
        <v>2084</v>
      </c>
      <c r="H51" s="1739" t="s">
        <v>1883</v>
      </c>
      <c r="I51" s="1738" t="s">
        <v>2085</v>
      </c>
      <c r="J51" s="1737" t="s">
        <v>1885</v>
      </c>
      <c r="K51" s="1737" t="s">
        <v>1886</v>
      </c>
      <c r="L51" s="1737" t="s">
        <v>1006</v>
      </c>
      <c r="M51" s="1737" t="s">
        <v>1887</v>
      </c>
      <c r="N51" s="1738" t="s">
        <v>2086</v>
      </c>
      <c r="O51" s="1738"/>
      <c r="P51" s="1737">
        <v>0</v>
      </c>
      <c r="Q51" s="1739" t="s">
        <v>1906</v>
      </c>
      <c r="R51" s="1739" t="s">
        <v>2099</v>
      </c>
      <c r="S51" s="1739" t="s">
        <v>2100</v>
      </c>
      <c r="T51" s="1739" t="s">
        <v>1892</v>
      </c>
      <c r="U51" s="1739" t="s">
        <v>1893</v>
      </c>
      <c r="V51" s="1739" t="s">
        <v>860</v>
      </c>
      <c r="W51" s="1739"/>
      <c r="X51" s="1739"/>
      <c r="Y51" s="1739" t="s">
        <v>2088</v>
      </c>
      <c r="Z51" s="1739"/>
      <c r="AA51" s="1739"/>
      <c r="AB51" s="1738" t="s">
        <v>2089</v>
      </c>
      <c r="AC51" s="1738" t="s">
        <v>167</v>
      </c>
      <c r="AD51" s="1739"/>
      <c r="AE51" s="1739">
        <v>10831</v>
      </c>
      <c r="AF51" s="1739" t="s">
        <v>1906</v>
      </c>
      <c r="AG51" s="1738" t="s">
        <v>1907</v>
      </c>
      <c r="AH51" s="1739"/>
      <c r="AI51" s="1739"/>
      <c r="AJ51" s="1739" t="s">
        <v>1897</v>
      </c>
      <c r="AK51" s="1739" t="s">
        <v>1898</v>
      </c>
      <c r="AL51" s="1739" t="s">
        <v>2095</v>
      </c>
      <c r="AM51" s="1739"/>
      <c r="AN51" s="1739" t="s">
        <v>1900</v>
      </c>
      <c r="AO51" s="1739" t="s">
        <v>1915</v>
      </c>
      <c r="AP51" s="1739"/>
      <c r="AQ51" s="1739" t="s">
        <v>1909</v>
      </c>
      <c r="AR51" s="1743" t="s">
        <v>2102</v>
      </c>
      <c r="AS51" s="1740" t="s">
        <v>2103</v>
      </c>
      <c r="AT51" s="1741" t="s">
        <v>1909</v>
      </c>
    </row>
    <row r="52" spans="1:46" ht="202.5">
      <c r="A52" s="1736" t="s">
        <v>2079</v>
      </c>
      <c r="B52" s="1737" t="s">
        <v>2080</v>
      </c>
      <c r="C52" s="1736" t="s">
        <v>2081</v>
      </c>
      <c r="D52" s="1738" t="s">
        <v>2082</v>
      </c>
      <c r="E52" s="1739"/>
      <c r="F52" s="1738" t="s">
        <v>2083</v>
      </c>
      <c r="G52" s="1738" t="s">
        <v>2084</v>
      </c>
      <c r="H52" s="1739" t="s">
        <v>1883</v>
      </c>
      <c r="I52" s="1738" t="s">
        <v>2085</v>
      </c>
      <c r="J52" s="1737" t="s">
        <v>1885</v>
      </c>
      <c r="K52" s="1737" t="s">
        <v>1886</v>
      </c>
      <c r="L52" s="1737" t="s">
        <v>1006</v>
      </c>
      <c r="M52" s="1737" t="s">
        <v>1887</v>
      </c>
      <c r="N52" s="1738" t="s">
        <v>2086</v>
      </c>
      <c r="O52" s="1738"/>
      <c r="P52" s="1737">
        <v>0</v>
      </c>
      <c r="Q52" s="1739" t="s">
        <v>1906</v>
      </c>
      <c r="R52" s="1739" t="s">
        <v>2099</v>
      </c>
      <c r="S52" s="1739" t="s">
        <v>2100</v>
      </c>
      <c r="T52" s="1739" t="s">
        <v>1892</v>
      </c>
      <c r="U52" s="1739" t="s">
        <v>1893</v>
      </c>
      <c r="V52" s="1739" t="s">
        <v>860</v>
      </c>
      <c r="W52" s="1739"/>
      <c r="X52" s="1739"/>
      <c r="Y52" s="1739" t="s">
        <v>2088</v>
      </c>
      <c r="Z52" s="1739"/>
      <c r="AA52" s="1739"/>
      <c r="AB52" s="1738" t="s">
        <v>2089</v>
      </c>
      <c r="AC52" s="1738" t="s">
        <v>167</v>
      </c>
      <c r="AD52" s="1739"/>
      <c r="AE52" s="1739">
        <v>10832</v>
      </c>
      <c r="AF52" s="1739" t="s">
        <v>1912</v>
      </c>
      <c r="AG52" s="1738" t="s">
        <v>1913</v>
      </c>
      <c r="AH52" s="1739"/>
      <c r="AI52" s="1739"/>
      <c r="AJ52" s="1739" t="s">
        <v>1897</v>
      </c>
      <c r="AK52" s="1739" t="s">
        <v>1898</v>
      </c>
      <c r="AL52" s="1739" t="s">
        <v>2104</v>
      </c>
      <c r="AM52" s="1739"/>
      <c r="AN52" s="1739" t="s">
        <v>1900</v>
      </c>
      <c r="AO52" s="1739" t="s">
        <v>1915</v>
      </c>
      <c r="AP52" s="1739"/>
      <c r="AQ52" s="1739" t="s">
        <v>2064</v>
      </c>
      <c r="AR52" s="1743" t="s">
        <v>2105</v>
      </c>
      <c r="AS52" s="1740" t="s">
        <v>2034</v>
      </c>
      <c r="AT52" s="1741" t="s">
        <v>1919</v>
      </c>
    </row>
    <row r="53" spans="1:46" ht="135">
      <c r="A53" s="1736" t="s">
        <v>2106</v>
      </c>
      <c r="B53" s="1737" t="s">
        <v>2107</v>
      </c>
      <c r="C53" s="1736" t="s">
        <v>2108</v>
      </c>
      <c r="D53" s="1738" t="s">
        <v>2109</v>
      </c>
      <c r="E53" s="1739"/>
      <c r="F53" s="1738" t="s">
        <v>2110</v>
      </c>
      <c r="G53" s="1738" t="s">
        <v>2111</v>
      </c>
      <c r="H53" s="1739" t="s">
        <v>1883</v>
      </c>
      <c r="I53" s="1738" t="s">
        <v>2112</v>
      </c>
      <c r="J53" s="1737" t="s">
        <v>2113</v>
      </c>
      <c r="K53" s="1737" t="s">
        <v>1886</v>
      </c>
      <c r="L53" s="1737" t="s">
        <v>1006</v>
      </c>
      <c r="M53" s="1737" t="s">
        <v>1887</v>
      </c>
      <c r="N53" s="1738" t="s">
        <v>2114</v>
      </c>
      <c r="O53" s="1738"/>
      <c r="P53" s="1737">
        <v>0</v>
      </c>
      <c r="Q53" s="1739" t="s">
        <v>1889</v>
      </c>
      <c r="R53" s="1739" t="s">
        <v>1133</v>
      </c>
      <c r="S53" s="1739" t="s">
        <v>2115</v>
      </c>
      <c r="T53" s="1739" t="s">
        <v>1892</v>
      </c>
      <c r="U53" s="1739" t="s">
        <v>1893</v>
      </c>
      <c r="V53" s="1739" t="s">
        <v>860</v>
      </c>
      <c r="W53" s="1739"/>
      <c r="X53" s="1739"/>
      <c r="Y53" s="1739" t="s">
        <v>2116</v>
      </c>
      <c r="Z53" s="1739"/>
      <c r="AA53" s="1739"/>
      <c r="AB53" s="1738" t="s">
        <v>2117</v>
      </c>
      <c r="AC53" s="1738" t="s">
        <v>172</v>
      </c>
      <c r="AD53" s="1739"/>
      <c r="AE53" s="1739">
        <v>10758</v>
      </c>
      <c r="AF53" s="1739" t="s">
        <v>1889</v>
      </c>
      <c r="AG53" s="1738" t="s">
        <v>1896</v>
      </c>
      <c r="AH53" s="1739"/>
      <c r="AI53" s="1739"/>
      <c r="AJ53" s="1739" t="s">
        <v>1897</v>
      </c>
      <c r="AK53" s="1739" t="s">
        <v>1898</v>
      </c>
      <c r="AL53" s="1739" t="s">
        <v>1899</v>
      </c>
      <c r="AM53" s="1739"/>
      <c r="AN53" s="1739" t="s">
        <v>1900</v>
      </c>
      <c r="AO53" s="1739" t="s">
        <v>1901</v>
      </c>
      <c r="AP53" s="1739"/>
      <c r="AQ53" s="1739" t="s">
        <v>2118</v>
      </c>
      <c r="AR53" s="1738" t="s">
        <v>2119</v>
      </c>
      <c r="AS53" s="1740" t="s">
        <v>2093</v>
      </c>
      <c r="AT53" s="1741" t="s">
        <v>2120</v>
      </c>
    </row>
    <row r="54" spans="1:46" ht="303.75">
      <c r="A54" s="1736" t="s">
        <v>2106</v>
      </c>
      <c r="B54" s="1737" t="s">
        <v>2107</v>
      </c>
      <c r="C54" s="1736" t="s">
        <v>2108</v>
      </c>
      <c r="D54" s="1738" t="s">
        <v>2109</v>
      </c>
      <c r="E54" s="1739"/>
      <c r="F54" s="1738" t="s">
        <v>2110</v>
      </c>
      <c r="G54" s="1738" t="s">
        <v>2111</v>
      </c>
      <c r="H54" s="1739" t="s">
        <v>1883</v>
      </c>
      <c r="I54" s="1738" t="s">
        <v>2112</v>
      </c>
      <c r="J54" s="1737" t="s">
        <v>2113</v>
      </c>
      <c r="K54" s="1737" t="s">
        <v>1886</v>
      </c>
      <c r="L54" s="1737" t="s">
        <v>1006</v>
      </c>
      <c r="M54" s="1737" t="s">
        <v>1887</v>
      </c>
      <c r="N54" s="1738" t="s">
        <v>2114</v>
      </c>
      <c r="O54" s="1738"/>
      <c r="P54" s="1737">
        <v>0</v>
      </c>
      <c r="Q54" s="1739" t="s">
        <v>1889</v>
      </c>
      <c r="R54" s="1739" t="s">
        <v>1133</v>
      </c>
      <c r="S54" s="1739" t="s">
        <v>2115</v>
      </c>
      <c r="T54" s="1739" t="s">
        <v>1892</v>
      </c>
      <c r="U54" s="1739" t="s">
        <v>1893</v>
      </c>
      <c r="V54" s="1739" t="s">
        <v>860</v>
      </c>
      <c r="W54" s="1739"/>
      <c r="X54" s="1739"/>
      <c r="Y54" s="1739" t="s">
        <v>2116</v>
      </c>
      <c r="Z54" s="1739"/>
      <c r="AA54" s="1739"/>
      <c r="AB54" s="1738" t="s">
        <v>2117</v>
      </c>
      <c r="AC54" s="1738" t="s">
        <v>172</v>
      </c>
      <c r="AD54" s="1739"/>
      <c r="AE54" s="1739">
        <v>10759</v>
      </c>
      <c r="AF54" s="1739" t="s">
        <v>1906</v>
      </c>
      <c r="AG54" s="1738" t="s">
        <v>1907</v>
      </c>
      <c r="AH54" s="1739"/>
      <c r="AI54" s="1739"/>
      <c r="AJ54" s="1739" t="s">
        <v>1897</v>
      </c>
      <c r="AK54" s="1739" t="s">
        <v>1898</v>
      </c>
      <c r="AL54" s="1739" t="s">
        <v>1995</v>
      </c>
      <c r="AM54" s="1739"/>
      <c r="AN54" s="1739" t="s">
        <v>1900</v>
      </c>
      <c r="AO54" s="1739" t="s">
        <v>1901</v>
      </c>
      <c r="AP54" s="1739"/>
      <c r="AQ54" s="1739" t="s">
        <v>1909</v>
      </c>
      <c r="AR54" s="1744" t="s">
        <v>2121</v>
      </c>
      <c r="AS54" s="1740" t="s">
        <v>1911</v>
      </c>
      <c r="AT54" s="1741" t="s">
        <v>1909</v>
      </c>
    </row>
    <row r="55" spans="1:46" ht="135">
      <c r="A55" s="1736" t="s">
        <v>2106</v>
      </c>
      <c r="B55" s="1737" t="s">
        <v>2107</v>
      </c>
      <c r="C55" s="1736" t="s">
        <v>2108</v>
      </c>
      <c r="D55" s="1738" t="s">
        <v>2109</v>
      </c>
      <c r="E55" s="1739"/>
      <c r="F55" s="1738" t="s">
        <v>2110</v>
      </c>
      <c r="G55" s="1738" t="s">
        <v>2111</v>
      </c>
      <c r="H55" s="1739" t="s">
        <v>1883</v>
      </c>
      <c r="I55" s="1738" t="s">
        <v>2112</v>
      </c>
      <c r="J55" s="1737" t="s">
        <v>2113</v>
      </c>
      <c r="K55" s="1737" t="s">
        <v>1886</v>
      </c>
      <c r="L55" s="1737" t="s">
        <v>1006</v>
      </c>
      <c r="M55" s="1737" t="s">
        <v>1887</v>
      </c>
      <c r="N55" s="1738" t="s">
        <v>2114</v>
      </c>
      <c r="O55" s="1738"/>
      <c r="P55" s="1737">
        <v>0</v>
      </c>
      <c r="Q55" s="1739" t="s">
        <v>1889</v>
      </c>
      <c r="R55" s="1739" t="s">
        <v>1133</v>
      </c>
      <c r="S55" s="1739" t="s">
        <v>2115</v>
      </c>
      <c r="T55" s="1739" t="s">
        <v>1892</v>
      </c>
      <c r="U55" s="1739" t="s">
        <v>1893</v>
      </c>
      <c r="V55" s="1739" t="s">
        <v>860</v>
      </c>
      <c r="W55" s="1739"/>
      <c r="X55" s="1739"/>
      <c r="Y55" s="1739" t="s">
        <v>2116</v>
      </c>
      <c r="Z55" s="1739"/>
      <c r="AA55" s="1739"/>
      <c r="AB55" s="1738" t="s">
        <v>2117</v>
      </c>
      <c r="AC55" s="1738" t="s">
        <v>172</v>
      </c>
      <c r="AD55" s="1739"/>
      <c r="AE55" s="1739">
        <v>10760</v>
      </c>
      <c r="AF55" s="1739" t="s">
        <v>1912</v>
      </c>
      <c r="AG55" s="1738" t="s">
        <v>1913</v>
      </c>
      <c r="AH55" s="1739"/>
      <c r="AI55" s="1739"/>
      <c r="AJ55" s="1739" t="s">
        <v>1897</v>
      </c>
      <c r="AK55" s="1739" t="s">
        <v>1898</v>
      </c>
      <c r="AL55" s="1739" t="s">
        <v>1914</v>
      </c>
      <c r="AM55" s="1739"/>
      <c r="AN55" s="1739" t="s">
        <v>1900</v>
      </c>
      <c r="AO55" s="1739" t="s">
        <v>2122</v>
      </c>
      <c r="AP55" s="1739"/>
      <c r="AQ55" s="1739" t="s">
        <v>1916</v>
      </c>
      <c r="AR55" s="1743" t="s">
        <v>2123</v>
      </c>
      <c r="AS55" s="1740" t="s">
        <v>1914</v>
      </c>
      <c r="AT55" s="1741" t="s">
        <v>1916</v>
      </c>
    </row>
    <row r="56" spans="1:46" ht="135">
      <c r="A56" s="1736" t="s">
        <v>2106</v>
      </c>
      <c r="B56" s="1737" t="s">
        <v>2107</v>
      </c>
      <c r="C56" s="1736" t="s">
        <v>2108</v>
      </c>
      <c r="D56" s="1738" t="s">
        <v>2109</v>
      </c>
      <c r="E56" s="1739"/>
      <c r="F56" s="1738" t="s">
        <v>2110</v>
      </c>
      <c r="G56" s="1738" t="s">
        <v>2111</v>
      </c>
      <c r="H56" s="1739" t="s">
        <v>1883</v>
      </c>
      <c r="I56" s="1738" t="s">
        <v>2112</v>
      </c>
      <c r="J56" s="1737" t="s">
        <v>2113</v>
      </c>
      <c r="K56" s="1737" t="s">
        <v>1886</v>
      </c>
      <c r="L56" s="1737" t="s">
        <v>1006</v>
      </c>
      <c r="M56" s="1737" t="s">
        <v>1887</v>
      </c>
      <c r="N56" s="1738" t="s">
        <v>2114</v>
      </c>
      <c r="O56" s="1738"/>
      <c r="P56" s="1737">
        <v>0</v>
      </c>
      <c r="Q56" s="1739" t="s">
        <v>1906</v>
      </c>
      <c r="R56" s="1739" t="s">
        <v>2124</v>
      </c>
      <c r="S56" s="1739" t="s">
        <v>2125</v>
      </c>
      <c r="T56" s="1739" t="s">
        <v>2068</v>
      </c>
      <c r="U56" s="1739" t="s">
        <v>1893</v>
      </c>
      <c r="V56" s="1739" t="s">
        <v>860</v>
      </c>
      <c r="W56" s="1739"/>
      <c r="X56" s="1739"/>
      <c r="Y56" s="1739" t="s">
        <v>2116</v>
      </c>
      <c r="Z56" s="1739"/>
      <c r="AA56" s="1739"/>
      <c r="AB56" s="1738" t="s">
        <v>2126</v>
      </c>
      <c r="AC56" s="1738" t="s">
        <v>172</v>
      </c>
      <c r="AD56" s="1739"/>
      <c r="AE56" s="1739">
        <v>10761</v>
      </c>
      <c r="AF56" s="1739" t="s">
        <v>1889</v>
      </c>
      <c r="AG56" s="1738" t="s">
        <v>1896</v>
      </c>
      <c r="AH56" s="1739"/>
      <c r="AI56" s="1739"/>
      <c r="AJ56" s="1739" t="s">
        <v>1897</v>
      </c>
      <c r="AK56" s="1739" t="s">
        <v>1898</v>
      </c>
      <c r="AL56" s="1739" t="s">
        <v>1899</v>
      </c>
      <c r="AM56" s="1739"/>
      <c r="AN56" s="1739" t="s">
        <v>1900</v>
      </c>
      <c r="AO56" s="1739" t="s">
        <v>1901</v>
      </c>
      <c r="AP56" s="1739"/>
      <c r="AQ56" s="1739" t="s">
        <v>2118</v>
      </c>
      <c r="AR56" s="1738" t="s">
        <v>2127</v>
      </c>
      <c r="AS56" s="1740" t="s">
        <v>2093</v>
      </c>
      <c r="AT56" s="1741" t="s">
        <v>2120</v>
      </c>
    </row>
    <row r="57" spans="1:46" ht="247.5">
      <c r="A57" s="1736" t="s">
        <v>2106</v>
      </c>
      <c r="B57" s="1737" t="s">
        <v>2107</v>
      </c>
      <c r="C57" s="1736" t="s">
        <v>2108</v>
      </c>
      <c r="D57" s="1738" t="s">
        <v>2109</v>
      </c>
      <c r="E57" s="1739"/>
      <c r="F57" s="1738" t="s">
        <v>2110</v>
      </c>
      <c r="G57" s="1738" t="s">
        <v>2111</v>
      </c>
      <c r="H57" s="1739" t="s">
        <v>1883</v>
      </c>
      <c r="I57" s="1738" t="s">
        <v>2112</v>
      </c>
      <c r="J57" s="1737" t="s">
        <v>2113</v>
      </c>
      <c r="K57" s="1737" t="s">
        <v>1886</v>
      </c>
      <c r="L57" s="1737" t="s">
        <v>1006</v>
      </c>
      <c r="M57" s="1737" t="s">
        <v>1887</v>
      </c>
      <c r="N57" s="1738" t="s">
        <v>2114</v>
      </c>
      <c r="O57" s="1738"/>
      <c r="P57" s="1737">
        <v>0</v>
      </c>
      <c r="Q57" s="1739" t="s">
        <v>1906</v>
      </c>
      <c r="R57" s="1739" t="s">
        <v>2124</v>
      </c>
      <c r="S57" s="1739" t="s">
        <v>2125</v>
      </c>
      <c r="T57" s="1739" t="s">
        <v>2068</v>
      </c>
      <c r="U57" s="1739" t="s">
        <v>1893</v>
      </c>
      <c r="V57" s="1739" t="s">
        <v>860</v>
      </c>
      <c r="W57" s="1739"/>
      <c r="X57" s="1739"/>
      <c r="Y57" s="1739" t="s">
        <v>2116</v>
      </c>
      <c r="Z57" s="1739"/>
      <c r="AA57" s="1739"/>
      <c r="AB57" s="1738" t="s">
        <v>2126</v>
      </c>
      <c r="AC57" s="1738" t="s">
        <v>172</v>
      </c>
      <c r="AD57" s="1739"/>
      <c r="AE57" s="1739">
        <v>10762</v>
      </c>
      <c r="AF57" s="1739" t="s">
        <v>1906</v>
      </c>
      <c r="AG57" s="1738" t="s">
        <v>1907</v>
      </c>
      <c r="AH57" s="1739"/>
      <c r="AI57" s="1739"/>
      <c r="AJ57" s="1739" t="s">
        <v>1897</v>
      </c>
      <c r="AK57" s="1739" t="s">
        <v>1898</v>
      </c>
      <c r="AL57" s="1739" t="s">
        <v>1995</v>
      </c>
      <c r="AM57" s="1739"/>
      <c r="AN57" s="1739" t="s">
        <v>1900</v>
      </c>
      <c r="AO57" s="1739" t="s">
        <v>1901</v>
      </c>
      <c r="AP57" s="1739"/>
      <c r="AQ57" s="1739" t="s">
        <v>1909</v>
      </c>
      <c r="AR57" s="1743" t="s">
        <v>2128</v>
      </c>
      <c r="AS57" s="1740" t="s">
        <v>1911</v>
      </c>
      <c r="AT57" s="1741" t="s">
        <v>1909</v>
      </c>
    </row>
    <row r="58" spans="1:46" ht="135">
      <c r="A58" s="1736" t="s">
        <v>2106</v>
      </c>
      <c r="B58" s="1737" t="s">
        <v>2107</v>
      </c>
      <c r="C58" s="1736" t="s">
        <v>2108</v>
      </c>
      <c r="D58" s="1738" t="s">
        <v>2109</v>
      </c>
      <c r="E58" s="1739"/>
      <c r="F58" s="1738" t="s">
        <v>2110</v>
      </c>
      <c r="G58" s="1738" t="s">
        <v>2111</v>
      </c>
      <c r="H58" s="1739" t="s">
        <v>1883</v>
      </c>
      <c r="I58" s="1738" t="s">
        <v>2112</v>
      </c>
      <c r="J58" s="1737" t="s">
        <v>2113</v>
      </c>
      <c r="K58" s="1737" t="s">
        <v>1886</v>
      </c>
      <c r="L58" s="1737" t="s">
        <v>1006</v>
      </c>
      <c r="M58" s="1737" t="s">
        <v>1887</v>
      </c>
      <c r="N58" s="1738" t="s">
        <v>2114</v>
      </c>
      <c r="O58" s="1738"/>
      <c r="P58" s="1737">
        <v>0</v>
      </c>
      <c r="Q58" s="1739" t="s">
        <v>1906</v>
      </c>
      <c r="R58" s="1739" t="s">
        <v>2124</v>
      </c>
      <c r="S58" s="1739" t="s">
        <v>2125</v>
      </c>
      <c r="T58" s="1739" t="s">
        <v>2068</v>
      </c>
      <c r="U58" s="1739" t="s">
        <v>1893</v>
      </c>
      <c r="V58" s="1739" t="s">
        <v>860</v>
      </c>
      <c r="W58" s="1739"/>
      <c r="X58" s="1739"/>
      <c r="Y58" s="1739" t="s">
        <v>2116</v>
      </c>
      <c r="Z58" s="1739"/>
      <c r="AA58" s="1739"/>
      <c r="AB58" s="1738" t="s">
        <v>2126</v>
      </c>
      <c r="AC58" s="1738" t="s">
        <v>172</v>
      </c>
      <c r="AD58" s="1739"/>
      <c r="AE58" s="1739">
        <v>10763</v>
      </c>
      <c r="AF58" s="1739" t="s">
        <v>1912</v>
      </c>
      <c r="AG58" s="1738" t="s">
        <v>1913</v>
      </c>
      <c r="AH58" s="1739"/>
      <c r="AI58" s="1739"/>
      <c r="AJ58" s="1739" t="s">
        <v>1897</v>
      </c>
      <c r="AK58" s="1739" t="s">
        <v>1898</v>
      </c>
      <c r="AL58" s="1739" t="s">
        <v>1914</v>
      </c>
      <c r="AM58" s="1739"/>
      <c r="AN58" s="1739" t="s">
        <v>1900</v>
      </c>
      <c r="AO58" s="1739" t="s">
        <v>2122</v>
      </c>
      <c r="AP58" s="1739"/>
      <c r="AQ58" s="1739" t="s">
        <v>1916</v>
      </c>
      <c r="AR58" s="1743" t="s">
        <v>2123</v>
      </c>
      <c r="AS58" s="1740" t="s">
        <v>1914</v>
      </c>
      <c r="AT58" s="1741" t="s">
        <v>1916</v>
      </c>
    </row>
    <row r="59" spans="1:46" ht="409.5">
      <c r="A59" s="1736" t="s">
        <v>2129</v>
      </c>
      <c r="B59" s="1737" t="s">
        <v>2130</v>
      </c>
      <c r="C59" s="1736" t="s">
        <v>2131</v>
      </c>
      <c r="D59" s="1738" t="s">
        <v>2132</v>
      </c>
      <c r="E59" s="1739"/>
      <c r="F59" s="1738" t="s">
        <v>2133</v>
      </c>
      <c r="G59" s="1738" t="s">
        <v>2084</v>
      </c>
      <c r="H59" s="1739" t="s">
        <v>1883</v>
      </c>
      <c r="I59" s="1738" t="s">
        <v>2134</v>
      </c>
      <c r="J59" s="1737" t="s">
        <v>1885</v>
      </c>
      <c r="K59" s="1737" t="s">
        <v>1938</v>
      </c>
      <c r="L59" s="1737" t="s">
        <v>1006</v>
      </c>
      <c r="M59" s="1737" t="s">
        <v>1887</v>
      </c>
      <c r="N59" s="1738" t="s">
        <v>2135</v>
      </c>
      <c r="O59" s="1738"/>
      <c r="P59" s="1737">
        <v>0</v>
      </c>
      <c r="Q59" s="1739" t="s">
        <v>1889</v>
      </c>
      <c r="R59" s="1739" t="s">
        <v>1421</v>
      </c>
      <c r="S59" s="1739" t="s">
        <v>2132</v>
      </c>
      <c r="T59" s="1739" t="s">
        <v>2068</v>
      </c>
      <c r="U59" s="1739" t="s">
        <v>1893</v>
      </c>
      <c r="V59" s="1739" t="s">
        <v>860</v>
      </c>
      <c r="W59" s="1739"/>
      <c r="X59" s="1739"/>
      <c r="Y59" s="1739" t="s">
        <v>2136</v>
      </c>
      <c r="Z59" s="1739"/>
      <c r="AA59" s="1739"/>
      <c r="AB59" s="1738" t="s">
        <v>2137</v>
      </c>
      <c r="AC59" s="1738" t="s">
        <v>2138</v>
      </c>
      <c r="AD59" s="1739"/>
      <c r="AE59" s="1739">
        <v>10872</v>
      </c>
      <c r="AF59" s="1739" t="s">
        <v>1889</v>
      </c>
      <c r="AG59" s="1738" t="s">
        <v>1896</v>
      </c>
      <c r="AH59" s="1739"/>
      <c r="AI59" s="1739"/>
      <c r="AJ59" s="1739" t="s">
        <v>1897</v>
      </c>
      <c r="AK59" s="1739" t="s">
        <v>1898</v>
      </c>
      <c r="AL59" s="1739" t="s">
        <v>2139</v>
      </c>
      <c r="AM59" s="1739"/>
      <c r="AN59" s="1739" t="s">
        <v>1900</v>
      </c>
      <c r="AO59" s="1739" t="s">
        <v>1943</v>
      </c>
      <c r="AP59" s="1739"/>
      <c r="AQ59" s="1739" t="s">
        <v>2140</v>
      </c>
      <c r="AR59" s="1738" t="s">
        <v>2141</v>
      </c>
      <c r="AS59" s="1740" t="s">
        <v>2142</v>
      </c>
      <c r="AT59" s="1741" t="s">
        <v>2143</v>
      </c>
    </row>
    <row r="60" spans="1:46" ht="409.5">
      <c r="A60" s="1736" t="s">
        <v>2129</v>
      </c>
      <c r="B60" s="1737" t="s">
        <v>2130</v>
      </c>
      <c r="C60" s="1736" t="s">
        <v>2131</v>
      </c>
      <c r="D60" s="1738" t="s">
        <v>2132</v>
      </c>
      <c r="E60" s="1739"/>
      <c r="F60" s="1738" t="s">
        <v>2133</v>
      </c>
      <c r="G60" s="1738" t="s">
        <v>2084</v>
      </c>
      <c r="H60" s="1739" t="s">
        <v>1883</v>
      </c>
      <c r="I60" s="1738" t="s">
        <v>2134</v>
      </c>
      <c r="J60" s="1737" t="s">
        <v>1885</v>
      </c>
      <c r="K60" s="1737" t="s">
        <v>1938</v>
      </c>
      <c r="L60" s="1737" t="s">
        <v>1006</v>
      </c>
      <c r="M60" s="1737" t="s">
        <v>1887</v>
      </c>
      <c r="N60" s="1738" t="s">
        <v>2135</v>
      </c>
      <c r="O60" s="1738"/>
      <c r="P60" s="1737">
        <v>0</v>
      </c>
      <c r="Q60" s="1739" t="s">
        <v>1889</v>
      </c>
      <c r="R60" s="1739" t="s">
        <v>1421</v>
      </c>
      <c r="S60" s="1739" t="s">
        <v>2132</v>
      </c>
      <c r="T60" s="1739" t="s">
        <v>2068</v>
      </c>
      <c r="U60" s="1739" t="s">
        <v>1893</v>
      </c>
      <c r="V60" s="1739" t="s">
        <v>860</v>
      </c>
      <c r="W60" s="1739"/>
      <c r="X60" s="1739"/>
      <c r="Y60" s="1739" t="s">
        <v>2136</v>
      </c>
      <c r="Z60" s="1739"/>
      <c r="AA60" s="1739"/>
      <c r="AB60" s="1738" t="s">
        <v>2137</v>
      </c>
      <c r="AC60" s="1738" t="s">
        <v>2138</v>
      </c>
      <c r="AD60" s="1739"/>
      <c r="AE60" s="1739">
        <v>10873</v>
      </c>
      <c r="AF60" s="1739" t="s">
        <v>1906</v>
      </c>
      <c r="AG60" s="1738" t="s">
        <v>1907</v>
      </c>
      <c r="AH60" s="1739"/>
      <c r="AI60" s="1739"/>
      <c r="AJ60" s="1739" t="s">
        <v>1897</v>
      </c>
      <c r="AK60" s="1739" t="s">
        <v>1898</v>
      </c>
      <c r="AL60" s="1739" t="s">
        <v>2144</v>
      </c>
      <c r="AM60" s="1739"/>
      <c r="AN60" s="1739" t="s">
        <v>1900</v>
      </c>
      <c r="AO60" s="1739" t="s">
        <v>1915</v>
      </c>
      <c r="AP60" s="1739"/>
      <c r="AQ60" s="1739" t="s">
        <v>2145</v>
      </c>
      <c r="AR60" s="1743" t="s">
        <v>2146</v>
      </c>
      <c r="AS60" s="1740" t="s">
        <v>1999</v>
      </c>
      <c r="AT60" s="1741" t="s">
        <v>1909</v>
      </c>
    </row>
    <row r="61" spans="1:46" ht="100.5">
      <c r="A61" s="1736" t="s">
        <v>2129</v>
      </c>
      <c r="B61" s="1737" t="s">
        <v>2130</v>
      </c>
      <c r="C61" s="1736" t="s">
        <v>2131</v>
      </c>
      <c r="D61" s="1738" t="s">
        <v>2132</v>
      </c>
      <c r="E61" s="1739"/>
      <c r="F61" s="1738" t="s">
        <v>2133</v>
      </c>
      <c r="G61" s="1738" t="s">
        <v>2084</v>
      </c>
      <c r="H61" s="1739" t="s">
        <v>1883</v>
      </c>
      <c r="I61" s="1738" t="s">
        <v>2134</v>
      </c>
      <c r="J61" s="1737" t="s">
        <v>1885</v>
      </c>
      <c r="K61" s="1737" t="s">
        <v>1938</v>
      </c>
      <c r="L61" s="1737" t="s">
        <v>1006</v>
      </c>
      <c r="M61" s="1737" t="s">
        <v>1887</v>
      </c>
      <c r="N61" s="1738" t="s">
        <v>2135</v>
      </c>
      <c r="O61" s="1738"/>
      <c r="P61" s="1737">
        <v>0</v>
      </c>
      <c r="Q61" s="1739" t="s">
        <v>1889</v>
      </c>
      <c r="R61" s="1739" t="s">
        <v>1421</v>
      </c>
      <c r="S61" s="1739" t="s">
        <v>2132</v>
      </c>
      <c r="T61" s="1739" t="s">
        <v>2068</v>
      </c>
      <c r="U61" s="1739" t="s">
        <v>1893</v>
      </c>
      <c r="V61" s="1739" t="s">
        <v>860</v>
      </c>
      <c r="W61" s="1739"/>
      <c r="X61" s="1739"/>
      <c r="Y61" s="1739" t="s">
        <v>2136</v>
      </c>
      <c r="Z61" s="1739"/>
      <c r="AA61" s="1739"/>
      <c r="AB61" s="1738" t="s">
        <v>2137</v>
      </c>
      <c r="AC61" s="1738" t="s">
        <v>2138</v>
      </c>
      <c r="AD61" s="1739"/>
      <c r="AE61" s="1739">
        <v>10874</v>
      </c>
      <c r="AF61" s="1739" t="s">
        <v>1912</v>
      </c>
      <c r="AG61" s="1738" t="s">
        <v>1913</v>
      </c>
      <c r="AH61" s="1739"/>
      <c r="AI61" s="1739"/>
      <c r="AJ61" s="1739" t="s">
        <v>1897</v>
      </c>
      <c r="AK61" s="1739" t="s">
        <v>1898</v>
      </c>
      <c r="AL61" s="1739" t="s">
        <v>2063</v>
      </c>
      <c r="AM61" s="1739"/>
      <c r="AN61" s="1739" t="s">
        <v>1900</v>
      </c>
      <c r="AO61" s="1739" t="s">
        <v>1915</v>
      </c>
      <c r="AP61" s="1739"/>
      <c r="AQ61" s="1739" t="s">
        <v>2064</v>
      </c>
      <c r="AR61" s="1743" t="s">
        <v>2147</v>
      </c>
      <c r="AS61" s="1740" t="s">
        <v>2142</v>
      </c>
      <c r="AT61" s="1741" t="s">
        <v>2148</v>
      </c>
    </row>
    <row r="62" spans="1:46" ht="100.5">
      <c r="A62" s="1736" t="s">
        <v>2129</v>
      </c>
      <c r="B62" s="1737" t="s">
        <v>2130</v>
      </c>
      <c r="C62" s="1736" t="s">
        <v>2131</v>
      </c>
      <c r="D62" s="1738" t="s">
        <v>2132</v>
      </c>
      <c r="E62" s="1739"/>
      <c r="F62" s="1738" t="s">
        <v>2133</v>
      </c>
      <c r="G62" s="1738" t="s">
        <v>2084</v>
      </c>
      <c r="H62" s="1739" t="s">
        <v>1883</v>
      </c>
      <c r="I62" s="1738" t="s">
        <v>2134</v>
      </c>
      <c r="J62" s="1737" t="s">
        <v>1885</v>
      </c>
      <c r="K62" s="1737" t="s">
        <v>1938</v>
      </c>
      <c r="L62" s="1737" t="s">
        <v>1006</v>
      </c>
      <c r="M62" s="1737" t="s">
        <v>1887</v>
      </c>
      <c r="N62" s="1738" t="s">
        <v>2135</v>
      </c>
      <c r="O62" s="1738"/>
      <c r="P62" s="1737">
        <v>0</v>
      </c>
      <c r="Q62" s="1739" t="s">
        <v>2149</v>
      </c>
      <c r="R62" s="1739" t="s">
        <v>2150</v>
      </c>
      <c r="S62" s="1739" t="s">
        <v>2132</v>
      </c>
      <c r="T62" s="1739" t="s">
        <v>2068</v>
      </c>
      <c r="U62" s="1739" t="s">
        <v>1893</v>
      </c>
      <c r="V62" s="1739" t="s">
        <v>860</v>
      </c>
      <c r="W62" s="1739"/>
      <c r="X62" s="1739"/>
      <c r="Y62" s="1739" t="s">
        <v>2136</v>
      </c>
      <c r="Z62" s="1739"/>
      <c r="AA62" s="1739"/>
      <c r="AB62" s="1738" t="s">
        <v>2151</v>
      </c>
      <c r="AC62" s="1738" t="s">
        <v>2138</v>
      </c>
      <c r="AD62" s="1739"/>
      <c r="AE62" s="1739">
        <v>10882</v>
      </c>
      <c r="AF62" s="1739" t="s">
        <v>1889</v>
      </c>
      <c r="AG62" s="1738" t="s">
        <v>1896</v>
      </c>
      <c r="AH62" s="1739"/>
      <c r="AI62" s="1739"/>
      <c r="AJ62" s="1739" t="s">
        <v>1897</v>
      </c>
      <c r="AK62" s="1739" t="s">
        <v>1898</v>
      </c>
      <c r="AL62" s="1739" t="s">
        <v>2139</v>
      </c>
      <c r="AM62" s="1739"/>
      <c r="AN62" s="1739" t="s">
        <v>1900</v>
      </c>
      <c r="AO62" s="1739" t="s">
        <v>1943</v>
      </c>
      <c r="AP62" s="1739"/>
      <c r="AQ62" s="1739" t="s">
        <v>2140</v>
      </c>
      <c r="AR62" s="1738" t="s">
        <v>2152</v>
      </c>
      <c r="AS62" s="1740" t="s">
        <v>2142</v>
      </c>
      <c r="AT62" s="1741" t="s">
        <v>2143</v>
      </c>
    </row>
    <row r="63" spans="1:46" ht="303.75">
      <c r="A63" s="1736" t="s">
        <v>2129</v>
      </c>
      <c r="B63" s="1737" t="s">
        <v>2130</v>
      </c>
      <c r="C63" s="1736" t="s">
        <v>2131</v>
      </c>
      <c r="D63" s="1738" t="s">
        <v>2132</v>
      </c>
      <c r="E63" s="1739"/>
      <c r="F63" s="1738" t="s">
        <v>2133</v>
      </c>
      <c r="G63" s="1738" t="s">
        <v>2084</v>
      </c>
      <c r="H63" s="1739" t="s">
        <v>1883</v>
      </c>
      <c r="I63" s="1738" t="s">
        <v>2134</v>
      </c>
      <c r="J63" s="1737" t="s">
        <v>1885</v>
      </c>
      <c r="K63" s="1737" t="s">
        <v>1938</v>
      </c>
      <c r="L63" s="1737" t="s">
        <v>1006</v>
      </c>
      <c r="M63" s="1737" t="s">
        <v>1887</v>
      </c>
      <c r="N63" s="1738" t="s">
        <v>2135</v>
      </c>
      <c r="O63" s="1738"/>
      <c r="P63" s="1737">
        <v>0</v>
      </c>
      <c r="Q63" s="1739" t="s">
        <v>2149</v>
      </c>
      <c r="R63" s="1739" t="s">
        <v>2150</v>
      </c>
      <c r="S63" s="1739" t="s">
        <v>2132</v>
      </c>
      <c r="T63" s="1739" t="s">
        <v>2068</v>
      </c>
      <c r="U63" s="1739" t="s">
        <v>1893</v>
      </c>
      <c r="V63" s="1739" t="s">
        <v>860</v>
      </c>
      <c r="W63" s="1739"/>
      <c r="X63" s="1739"/>
      <c r="Y63" s="1739" t="s">
        <v>2136</v>
      </c>
      <c r="Z63" s="1739"/>
      <c r="AA63" s="1739"/>
      <c r="AB63" s="1738" t="s">
        <v>2151</v>
      </c>
      <c r="AC63" s="1738" t="s">
        <v>2138</v>
      </c>
      <c r="AD63" s="1739"/>
      <c r="AE63" s="1739">
        <v>10883</v>
      </c>
      <c r="AF63" s="1739" t="s">
        <v>1906</v>
      </c>
      <c r="AG63" s="1738" t="s">
        <v>1907</v>
      </c>
      <c r="AH63" s="1739"/>
      <c r="AI63" s="1739"/>
      <c r="AJ63" s="1739" t="s">
        <v>1897</v>
      </c>
      <c r="AK63" s="1739" t="s">
        <v>1898</v>
      </c>
      <c r="AL63" s="1739" t="s">
        <v>2144</v>
      </c>
      <c r="AM63" s="1739"/>
      <c r="AN63" s="1739" t="s">
        <v>1900</v>
      </c>
      <c r="AO63" s="1739" t="s">
        <v>1915</v>
      </c>
      <c r="AP63" s="1739"/>
      <c r="AQ63" s="1739" t="s">
        <v>2145</v>
      </c>
      <c r="AR63" s="1743" t="s">
        <v>2153</v>
      </c>
      <c r="AS63" s="1740" t="s">
        <v>1999</v>
      </c>
      <c r="AT63" s="1741" t="s">
        <v>1909</v>
      </c>
    </row>
    <row r="64" spans="1:46" ht="100.5">
      <c r="A64" s="1736" t="s">
        <v>2129</v>
      </c>
      <c r="B64" s="1737" t="s">
        <v>2130</v>
      </c>
      <c r="C64" s="1736" t="s">
        <v>2131</v>
      </c>
      <c r="D64" s="1738" t="s">
        <v>2132</v>
      </c>
      <c r="E64" s="1739"/>
      <c r="F64" s="1738" t="s">
        <v>2133</v>
      </c>
      <c r="G64" s="1738" t="s">
        <v>2084</v>
      </c>
      <c r="H64" s="1739" t="s">
        <v>1883</v>
      </c>
      <c r="I64" s="1738" t="s">
        <v>2134</v>
      </c>
      <c r="J64" s="1737" t="s">
        <v>1885</v>
      </c>
      <c r="K64" s="1737" t="s">
        <v>1938</v>
      </c>
      <c r="L64" s="1737" t="s">
        <v>1006</v>
      </c>
      <c r="M64" s="1737" t="s">
        <v>1887</v>
      </c>
      <c r="N64" s="1738" t="s">
        <v>2135</v>
      </c>
      <c r="O64" s="1738"/>
      <c r="P64" s="1737">
        <v>0</v>
      </c>
      <c r="Q64" s="1739" t="s">
        <v>2149</v>
      </c>
      <c r="R64" s="1739" t="s">
        <v>2150</v>
      </c>
      <c r="S64" s="1739" t="s">
        <v>2132</v>
      </c>
      <c r="T64" s="1739" t="s">
        <v>2068</v>
      </c>
      <c r="U64" s="1739" t="s">
        <v>1893</v>
      </c>
      <c r="V64" s="1739" t="s">
        <v>860</v>
      </c>
      <c r="W64" s="1739"/>
      <c r="X64" s="1739"/>
      <c r="Y64" s="1739" t="s">
        <v>2136</v>
      </c>
      <c r="Z64" s="1739"/>
      <c r="AA64" s="1739"/>
      <c r="AB64" s="1738" t="s">
        <v>2151</v>
      </c>
      <c r="AC64" s="1738" t="s">
        <v>2138</v>
      </c>
      <c r="AD64" s="1739"/>
      <c r="AE64" s="1739">
        <v>10884</v>
      </c>
      <c r="AF64" s="1739" t="s">
        <v>1912</v>
      </c>
      <c r="AG64" s="1738" t="s">
        <v>1913</v>
      </c>
      <c r="AH64" s="1739"/>
      <c r="AI64" s="1739"/>
      <c r="AJ64" s="1739" t="s">
        <v>1897</v>
      </c>
      <c r="AK64" s="1739" t="s">
        <v>1898</v>
      </c>
      <c r="AL64" s="1739" t="s">
        <v>2063</v>
      </c>
      <c r="AM64" s="1739"/>
      <c r="AN64" s="1739" t="s">
        <v>1900</v>
      </c>
      <c r="AO64" s="1739" t="s">
        <v>1915</v>
      </c>
      <c r="AP64" s="1739"/>
      <c r="AQ64" s="1739" t="s">
        <v>2064</v>
      </c>
      <c r="AR64" s="1738" t="s">
        <v>2154</v>
      </c>
      <c r="AS64" s="1740" t="s">
        <v>2142</v>
      </c>
      <c r="AT64" s="1741" t="s">
        <v>2148</v>
      </c>
    </row>
    <row r="65" spans="1:46" ht="202.5">
      <c r="A65" s="1736" t="s">
        <v>2129</v>
      </c>
      <c r="B65" s="1737" t="s">
        <v>2130</v>
      </c>
      <c r="C65" s="1736" t="s">
        <v>2131</v>
      </c>
      <c r="D65" s="1738" t="s">
        <v>2132</v>
      </c>
      <c r="E65" s="1739"/>
      <c r="F65" s="1738" t="s">
        <v>2133</v>
      </c>
      <c r="G65" s="1738" t="s">
        <v>2084</v>
      </c>
      <c r="H65" s="1739" t="s">
        <v>1883</v>
      </c>
      <c r="I65" s="1738" t="s">
        <v>2134</v>
      </c>
      <c r="J65" s="1737" t="s">
        <v>1885</v>
      </c>
      <c r="K65" s="1737" t="s">
        <v>1938</v>
      </c>
      <c r="L65" s="1737" t="s">
        <v>1006</v>
      </c>
      <c r="M65" s="1737" t="s">
        <v>1887</v>
      </c>
      <c r="N65" s="1738" t="s">
        <v>2135</v>
      </c>
      <c r="O65" s="1738"/>
      <c r="P65" s="1737">
        <v>0</v>
      </c>
      <c r="Q65" s="1739" t="s">
        <v>1906</v>
      </c>
      <c r="R65" s="1739" t="s">
        <v>1431</v>
      </c>
      <c r="S65" s="1739" t="s">
        <v>2132</v>
      </c>
      <c r="T65" s="1739" t="s">
        <v>2068</v>
      </c>
      <c r="U65" s="1739" t="s">
        <v>1893</v>
      </c>
      <c r="V65" s="1739" t="s">
        <v>860</v>
      </c>
      <c r="W65" s="1739"/>
      <c r="X65" s="1739"/>
      <c r="Y65" s="1739" t="s">
        <v>2155</v>
      </c>
      <c r="Z65" s="1739"/>
      <c r="AA65" s="1739"/>
      <c r="AB65" s="1738" t="s">
        <v>2156</v>
      </c>
      <c r="AC65" s="1738" t="s">
        <v>2138</v>
      </c>
      <c r="AD65" s="1739"/>
      <c r="AE65" s="1739">
        <v>10876</v>
      </c>
      <c r="AF65" s="1739" t="s">
        <v>1889</v>
      </c>
      <c r="AG65" s="1738" t="s">
        <v>1896</v>
      </c>
      <c r="AH65" s="1739"/>
      <c r="AI65" s="1739"/>
      <c r="AJ65" s="1739" t="s">
        <v>1897</v>
      </c>
      <c r="AK65" s="1739" t="s">
        <v>1898</v>
      </c>
      <c r="AL65" s="1739" t="s">
        <v>2139</v>
      </c>
      <c r="AM65" s="1739"/>
      <c r="AN65" s="1739" t="s">
        <v>1900</v>
      </c>
      <c r="AO65" s="1739" t="s">
        <v>1943</v>
      </c>
      <c r="AP65" s="1739"/>
      <c r="AQ65" s="1739" t="s">
        <v>2140</v>
      </c>
      <c r="AR65" s="1738" t="s">
        <v>2157</v>
      </c>
      <c r="AS65" s="1740" t="s">
        <v>2142</v>
      </c>
      <c r="AT65" s="1741" t="s">
        <v>2143</v>
      </c>
    </row>
    <row r="66" spans="1:46" ht="371.25">
      <c r="A66" s="1736" t="s">
        <v>2129</v>
      </c>
      <c r="B66" s="1737" t="s">
        <v>2130</v>
      </c>
      <c r="C66" s="1736" t="s">
        <v>2131</v>
      </c>
      <c r="D66" s="1738" t="s">
        <v>2132</v>
      </c>
      <c r="E66" s="1739"/>
      <c r="F66" s="1738" t="s">
        <v>2133</v>
      </c>
      <c r="G66" s="1738" t="s">
        <v>2084</v>
      </c>
      <c r="H66" s="1739" t="s">
        <v>1883</v>
      </c>
      <c r="I66" s="1738" t="s">
        <v>2134</v>
      </c>
      <c r="J66" s="1737" t="s">
        <v>1885</v>
      </c>
      <c r="K66" s="1737" t="s">
        <v>1938</v>
      </c>
      <c r="L66" s="1737" t="s">
        <v>1006</v>
      </c>
      <c r="M66" s="1737" t="s">
        <v>1887</v>
      </c>
      <c r="N66" s="1738" t="s">
        <v>2135</v>
      </c>
      <c r="O66" s="1738"/>
      <c r="P66" s="1737">
        <v>0</v>
      </c>
      <c r="Q66" s="1739" t="s">
        <v>1906</v>
      </c>
      <c r="R66" s="1739" t="s">
        <v>1431</v>
      </c>
      <c r="S66" s="1739" t="s">
        <v>2132</v>
      </c>
      <c r="T66" s="1739" t="s">
        <v>2068</v>
      </c>
      <c r="U66" s="1739" t="s">
        <v>1893</v>
      </c>
      <c r="V66" s="1739" t="s">
        <v>860</v>
      </c>
      <c r="W66" s="1739"/>
      <c r="X66" s="1739"/>
      <c r="Y66" s="1739" t="s">
        <v>2155</v>
      </c>
      <c r="Z66" s="1739"/>
      <c r="AA66" s="1739"/>
      <c r="AB66" s="1738" t="s">
        <v>2156</v>
      </c>
      <c r="AC66" s="1738" t="s">
        <v>2138</v>
      </c>
      <c r="AD66" s="1739"/>
      <c r="AE66" s="1739">
        <v>10877</v>
      </c>
      <c r="AF66" s="1739" t="s">
        <v>1906</v>
      </c>
      <c r="AG66" s="1738" t="s">
        <v>1907</v>
      </c>
      <c r="AH66" s="1739"/>
      <c r="AI66" s="1739"/>
      <c r="AJ66" s="1739" t="s">
        <v>1897</v>
      </c>
      <c r="AK66" s="1739" t="s">
        <v>1898</v>
      </c>
      <c r="AL66" s="1739" t="s">
        <v>2144</v>
      </c>
      <c r="AM66" s="1739"/>
      <c r="AN66" s="1739" t="s">
        <v>1900</v>
      </c>
      <c r="AO66" s="1739" t="s">
        <v>1915</v>
      </c>
      <c r="AP66" s="1739"/>
      <c r="AQ66" s="1739" t="s">
        <v>2145</v>
      </c>
      <c r="AR66" s="1744" t="s">
        <v>2158</v>
      </c>
      <c r="AS66" s="1740" t="s">
        <v>1999</v>
      </c>
      <c r="AT66" s="1741" t="s">
        <v>1909</v>
      </c>
    </row>
    <row r="67" spans="1:46" ht="100.5">
      <c r="A67" s="1736" t="s">
        <v>2129</v>
      </c>
      <c r="B67" s="1737" t="s">
        <v>2130</v>
      </c>
      <c r="C67" s="1736" t="s">
        <v>2131</v>
      </c>
      <c r="D67" s="1738" t="s">
        <v>2132</v>
      </c>
      <c r="E67" s="1739"/>
      <c r="F67" s="1738" t="s">
        <v>2133</v>
      </c>
      <c r="G67" s="1738" t="s">
        <v>2084</v>
      </c>
      <c r="H67" s="1739" t="s">
        <v>1883</v>
      </c>
      <c r="I67" s="1738" t="s">
        <v>2134</v>
      </c>
      <c r="J67" s="1737" t="s">
        <v>1885</v>
      </c>
      <c r="K67" s="1737" t="s">
        <v>1938</v>
      </c>
      <c r="L67" s="1737" t="s">
        <v>1006</v>
      </c>
      <c r="M67" s="1737" t="s">
        <v>1887</v>
      </c>
      <c r="N67" s="1738" t="s">
        <v>2135</v>
      </c>
      <c r="O67" s="1738"/>
      <c r="P67" s="1737">
        <v>0</v>
      </c>
      <c r="Q67" s="1739" t="s">
        <v>1906</v>
      </c>
      <c r="R67" s="1739" t="s">
        <v>1431</v>
      </c>
      <c r="S67" s="1739" t="s">
        <v>2132</v>
      </c>
      <c r="T67" s="1739" t="s">
        <v>2068</v>
      </c>
      <c r="U67" s="1739" t="s">
        <v>1893</v>
      </c>
      <c r="V67" s="1739" t="s">
        <v>860</v>
      </c>
      <c r="W67" s="1739"/>
      <c r="X67" s="1739"/>
      <c r="Y67" s="1739" t="s">
        <v>2155</v>
      </c>
      <c r="Z67" s="1739"/>
      <c r="AA67" s="1739"/>
      <c r="AB67" s="1738" t="s">
        <v>2156</v>
      </c>
      <c r="AC67" s="1738" t="s">
        <v>2138</v>
      </c>
      <c r="AD67" s="1739"/>
      <c r="AE67" s="1739">
        <v>10878</v>
      </c>
      <c r="AF67" s="1739" t="s">
        <v>1912</v>
      </c>
      <c r="AG67" s="1738" t="s">
        <v>1913</v>
      </c>
      <c r="AH67" s="1739"/>
      <c r="AI67" s="1739"/>
      <c r="AJ67" s="1739" t="s">
        <v>1897</v>
      </c>
      <c r="AK67" s="1739" t="s">
        <v>1898</v>
      </c>
      <c r="AL67" s="1739" t="s">
        <v>2063</v>
      </c>
      <c r="AM67" s="1739"/>
      <c r="AN67" s="1739" t="s">
        <v>1900</v>
      </c>
      <c r="AO67" s="1739" t="s">
        <v>1915</v>
      </c>
      <c r="AP67" s="1739"/>
      <c r="AQ67" s="1739" t="s">
        <v>2064</v>
      </c>
      <c r="AR67" s="1738" t="s">
        <v>2154</v>
      </c>
      <c r="AS67" s="1740" t="s">
        <v>2142</v>
      </c>
      <c r="AT67" s="1741" t="s">
        <v>2148</v>
      </c>
    </row>
    <row r="68" spans="1:46" ht="315">
      <c r="A68" s="1736" t="s">
        <v>2129</v>
      </c>
      <c r="B68" s="1737" t="s">
        <v>2130</v>
      </c>
      <c r="C68" s="1736" t="s">
        <v>2131</v>
      </c>
      <c r="D68" s="1738" t="s">
        <v>2132</v>
      </c>
      <c r="E68" s="1739"/>
      <c r="F68" s="1738" t="s">
        <v>2133</v>
      </c>
      <c r="G68" s="1738" t="s">
        <v>2084</v>
      </c>
      <c r="H68" s="1739" t="s">
        <v>1883</v>
      </c>
      <c r="I68" s="1738" t="s">
        <v>2134</v>
      </c>
      <c r="J68" s="1737" t="s">
        <v>1885</v>
      </c>
      <c r="K68" s="1737" t="s">
        <v>1938</v>
      </c>
      <c r="L68" s="1737" t="s">
        <v>1006</v>
      </c>
      <c r="M68" s="1737" t="s">
        <v>1887</v>
      </c>
      <c r="N68" s="1738" t="s">
        <v>2135</v>
      </c>
      <c r="O68" s="1738"/>
      <c r="P68" s="1737">
        <v>0</v>
      </c>
      <c r="Q68" s="1739" t="s">
        <v>1912</v>
      </c>
      <c r="R68" s="1739" t="s">
        <v>2159</v>
      </c>
      <c r="S68" s="1739" t="s">
        <v>2132</v>
      </c>
      <c r="T68" s="1739" t="s">
        <v>2068</v>
      </c>
      <c r="U68" s="1739" t="s">
        <v>1893</v>
      </c>
      <c r="V68" s="1739" t="s">
        <v>860</v>
      </c>
      <c r="W68" s="1739"/>
      <c r="X68" s="1739"/>
      <c r="Y68" s="1739" t="s">
        <v>2136</v>
      </c>
      <c r="Z68" s="1739"/>
      <c r="AA68" s="1739"/>
      <c r="AB68" s="1738" t="s">
        <v>2160</v>
      </c>
      <c r="AC68" s="1738" t="s">
        <v>2138</v>
      </c>
      <c r="AD68" s="1739"/>
      <c r="AE68" s="1739">
        <v>10879</v>
      </c>
      <c r="AF68" s="1739" t="s">
        <v>1889</v>
      </c>
      <c r="AG68" s="1738" t="s">
        <v>1896</v>
      </c>
      <c r="AH68" s="1739"/>
      <c r="AI68" s="1739"/>
      <c r="AJ68" s="1739" t="s">
        <v>1897</v>
      </c>
      <c r="AK68" s="1739" t="s">
        <v>1898</v>
      </c>
      <c r="AL68" s="1739" t="s">
        <v>2139</v>
      </c>
      <c r="AM68" s="1739"/>
      <c r="AN68" s="1739" t="s">
        <v>1900</v>
      </c>
      <c r="AO68" s="1739" t="s">
        <v>1943</v>
      </c>
      <c r="AP68" s="1739"/>
      <c r="AQ68" s="1739" t="s">
        <v>2140</v>
      </c>
      <c r="AR68" s="1738" t="s">
        <v>2161</v>
      </c>
      <c r="AS68" s="1740" t="s">
        <v>2142</v>
      </c>
      <c r="AT68" s="1741" t="s">
        <v>2143</v>
      </c>
    </row>
    <row r="69" spans="1:46" ht="371.25">
      <c r="A69" s="1736" t="s">
        <v>2129</v>
      </c>
      <c r="B69" s="1737" t="s">
        <v>2130</v>
      </c>
      <c r="C69" s="1736" t="s">
        <v>2131</v>
      </c>
      <c r="D69" s="1738" t="s">
        <v>2132</v>
      </c>
      <c r="E69" s="1739"/>
      <c r="F69" s="1738" t="s">
        <v>2133</v>
      </c>
      <c r="G69" s="1738" t="s">
        <v>2084</v>
      </c>
      <c r="H69" s="1739" t="s">
        <v>1883</v>
      </c>
      <c r="I69" s="1738" t="s">
        <v>2134</v>
      </c>
      <c r="J69" s="1737" t="s">
        <v>1885</v>
      </c>
      <c r="K69" s="1737" t="s">
        <v>1938</v>
      </c>
      <c r="L69" s="1737" t="s">
        <v>1006</v>
      </c>
      <c r="M69" s="1737" t="s">
        <v>1887</v>
      </c>
      <c r="N69" s="1738" t="s">
        <v>2135</v>
      </c>
      <c r="O69" s="1738"/>
      <c r="P69" s="1737">
        <v>0</v>
      </c>
      <c r="Q69" s="1739" t="s">
        <v>1912</v>
      </c>
      <c r="R69" s="1739" t="s">
        <v>2159</v>
      </c>
      <c r="S69" s="1739" t="s">
        <v>2132</v>
      </c>
      <c r="T69" s="1739" t="s">
        <v>2068</v>
      </c>
      <c r="U69" s="1739" t="s">
        <v>1893</v>
      </c>
      <c r="V69" s="1739" t="s">
        <v>860</v>
      </c>
      <c r="W69" s="1739"/>
      <c r="X69" s="1739"/>
      <c r="Y69" s="1739" t="s">
        <v>2136</v>
      </c>
      <c r="Z69" s="1739"/>
      <c r="AA69" s="1739"/>
      <c r="AB69" s="1738" t="s">
        <v>2160</v>
      </c>
      <c r="AC69" s="1738" t="s">
        <v>2138</v>
      </c>
      <c r="AD69" s="1739"/>
      <c r="AE69" s="1739">
        <v>10880</v>
      </c>
      <c r="AF69" s="1739" t="s">
        <v>1906</v>
      </c>
      <c r="AG69" s="1738" t="s">
        <v>1907</v>
      </c>
      <c r="AH69" s="1739"/>
      <c r="AI69" s="1739"/>
      <c r="AJ69" s="1739" t="s">
        <v>1897</v>
      </c>
      <c r="AK69" s="1739" t="s">
        <v>1898</v>
      </c>
      <c r="AL69" s="1739" t="s">
        <v>2144</v>
      </c>
      <c r="AM69" s="1739"/>
      <c r="AN69" s="1739" t="s">
        <v>1900</v>
      </c>
      <c r="AO69" s="1739" t="s">
        <v>1915</v>
      </c>
      <c r="AP69" s="1739"/>
      <c r="AQ69" s="1739" t="s">
        <v>2145</v>
      </c>
      <c r="AR69" s="1743" t="s">
        <v>2162</v>
      </c>
      <c r="AS69" s="1740" t="s">
        <v>1999</v>
      </c>
      <c r="AT69" s="1741" t="s">
        <v>1909</v>
      </c>
    </row>
    <row r="70" spans="1:46" ht="100.5">
      <c r="A70" s="1736" t="s">
        <v>2129</v>
      </c>
      <c r="B70" s="1737" t="s">
        <v>2130</v>
      </c>
      <c r="C70" s="1736" t="s">
        <v>2131</v>
      </c>
      <c r="D70" s="1738" t="s">
        <v>2132</v>
      </c>
      <c r="E70" s="1739"/>
      <c r="F70" s="1738" t="s">
        <v>2133</v>
      </c>
      <c r="G70" s="1738" t="s">
        <v>2084</v>
      </c>
      <c r="H70" s="1739" t="s">
        <v>1883</v>
      </c>
      <c r="I70" s="1738" t="s">
        <v>2134</v>
      </c>
      <c r="J70" s="1737" t="s">
        <v>1885</v>
      </c>
      <c r="K70" s="1737" t="s">
        <v>1938</v>
      </c>
      <c r="L70" s="1737" t="s">
        <v>1006</v>
      </c>
      <c r="M70" s="1737" t="s">
        <v>1887</v>
      </c>
      <c r="N70" s="1738" t="s">
        <v>2135</v>
      </c>
      <c r="O70" s="1738"/>
      <c r="P70" s="1737">
        <v>0</v>
      </c>
      <c r="Q70" s="1739" t="s">
        <v>1912</v>
      </c>
      <c r="R70" s="1739" t="s">
        <v>2159</v>
      </c>
      <c r="S70" s="1739" t="s">
        <v>2132</v>
      </c>
      <c r="T70" s="1739" t="s">
        <v>2068</v>
      </c>
      <c r="U70" s="1739" t="s">
        <v>1893</v>
      </c>
      <c r="V70" s="1739" t="s">
        <v>860</v>
      </c>
      <c r="W70" s="1739"/>
      <c r="X70" s="1739"/>
      <c r="Y70" s="1739" t="s">
        <v>2136</v>
      </c>
      <c r="Z70" s="1739"/>
      <c r="AA70" s="1739"/>
      <c r="AB70" s="1738" t="s">
        <v>2160</v>
      </c>
      <c r="AC70" s="1738" t="s">
        <v>2138</v>
      </c>
      <c r="AD70" s="1739"/>
      <c r="AE70" s="1739">
        <v>10881</v>
      </c>
      <c r="AF70" s="1739" t="s">
        <v>1912</v>
      </c>
      <c r="AG70" s="1738" t="s">
        <v>1913</v>
      </c>
      <c r="AH70" s="1739"/>
      <c r="AI70" s="1739"/>
      <c r="AJ70" s="1739" t="s">
        <v>1897</v>
      </c>
      <c r="AK70" s="1739" t="s">
        <v>1898</v>
      </c>
      <c r="AL70" s="1739" t="s">
        <v>2063</v>
      </c>
      <c r="AM70" s="1739"/>
      <c r="AN70" s="1739" t="s">
        <v>1900</v>
      </c>
      <c r="AO70" s="1739" t="s">
        <v>1915</v>
      </c>
      <c r="AP70" s="1739"/>
      <c r="AQ70" s="1739" t="s">
        <v>2064</v>
      </c>
      <c r="AR70" s="1738" t="s">
        <v>2154</v>
      </c>
      <c r="AS70" s="1740" t="s">
        <v>2142</v>
      </c>
      <c r="AT70" s="1741" t="s">
        <v>2148</v>
      </c>
    </row>
    <row r="71" spans="1:46" ht="202.5">
      <c r="A71" s="1736" t="s">
        <v>2163</v>
      </c>
      <c r="B71" s="1737" t="s">
        <v>2164</v>
      </c>
      <c r="C71" s="1736" t="s">
        <v>2165</v>
      </c>
      <c r="D71" s="1738" t="s">
        <v>2166</v>
      </c>
      <c r="E71" s="1739"/>
      <c r="F71" s="1738" t="s">
        <v>2167</v>
      </c>
      <c r="G71" s="1738" t="s">
        <v>2168</v>
      </c>
      <c r="H71" s="1739" t="s">
        <v>1958</v>
      </c>
      <c r="I71" s="1738" t="s">
        <v>2053</v>
      </c>
      <c r="J71" s="1737" t="s">
        <v>1885</v>
      </c>
      <c r="K71" s="1737" t="s">
        <v>1886</v>
      </c>
      <c r="L71" s="1737" t="s">
        <v>1006</v>
      </c>
      <c r="M71" s="1737" t="s">
        <v>1038</v>
      </c>
      <c r="N71" s="1738" t="s">
        <v>2169</v>
      </c>
      <c r="O71" s="1738"/>
      <c r="P71" s="1737">
        <v>0</v>
      </c>
      <c r="Q71" s="1739" t="s">
        <v>1889</v>
      </c>
      <c r="R71" s="1739" t="s">
        <v>1468</v>
      </c>
      <c r="S71" s="1739" t="s">
        <v>2166</v>
      </c>
      <c r="T71" s="1739" t="s">
        <v>1892</v>
      </c>
      <c r="U71" s="1739" t="s">
        <v>1893</v>
      </c>
      <c r="V71" s="1739" t="s">
        <v>860</v>
      </c>
      <c r="W71" s="1739"/>
      <c r="X71" s="1739"/>
      <c r="Y71" s="1739" t="s">
        <v>2170</v>
      </c>
      <c r="Z71" s="1739"/>
      <c r="AA71" s="1739"/>
      <c r="AB71" s="1738" t="s">
        <v>2171</v>
      </c>
      <c r="AC71" s="1738" t="s">
        <v>1054</v>
      </c>
      <c r="AD71" s="1739"/>
      <c r="AE71" s="1739">
        <v>10858</v>
      </c>
      <c r="AF71" s="1739" t="s">
        <v>1889</v>
      </c>
      <c r="AG71" s="1738" t="s">
        <v>1896</v>
      </c>
      <c r="AH71" s="1739"/>
      <c r="AI71" s="1739"/>
      <c r="AJ71" s="1739" t="s">
        <v>1897</v>
      </c>
      <c r="AK71" s="1739" t="s">
        <v>1898</v>
      </c>
      <c r="AL71" s="1739" t="s">
        <v>2004</v>
      </c>
      <c r="AM71" s="1739"/>
      <c r="AN71" s="1739" t="s">
        <v>1900</v>
      </c>
      <c r="AO71" s="1739" t="s">
        <v>1901</v>
      </c>
      <c r="AP71" s="1739"/>
      <c r="AQ71" s="1739" t="s">
        <v>2172</v>
      </c>
      <c r="AR71" s="1738" t="s">
        <v>2173</v>
      </c>
      <c r="AS71" s="1740" t="s">
        <v>1923</v>
      </c>
      <c r="AT71" s="1741" t="s">
        <v>2172</v>
      </c>
    </row>
    <row r="72" spans="1:46" ht="150.75">
      <c r="A72" s="1736" t="s">
        <v>2163</v>
      </c>
      <c r="B72" s="1737" t="s">
        <v>2164</v>
      </c>
      <c r="C72" s="1736" t="s">
        <v>2165</v>
      </c>
      <c r="D72" s="1738" t="s">
        <v>2166</v>
      </c>
      <c r="E72" s="1739"/>
      <c r="F72" s="1738" t="s">
        <v>2167</v>
      </c>
      <c r="G72" s="1738" t="s">
        <v>2168</v>
      </c>
      <c r="H72" s="1739" t="s">
        <v>1958</v>
      </c>
      <c r="I72" s="1738" t="s">
        <v>2053</v>
      </c>
      <c r="J72" s="1737" t="s">
        <v>1885</v>
      </c>
      <c r="K72" s="1737" t="s">
        <v>1886</v>
      </c>
      <c r="L72" s="1737" t="s">
        <v>1006</v>
      </c>
      <c r="M72" s="1737" t="s">
        <v>1038</v>
      </c>
      <c r="N72" s="1738" t="s">
        <v>2169</v>
      </c>
      <c r="O72" s="1738"/>
      <c r="P72" s="1737">
        <v>0</v>
      </c>
      <c r="Q72" s="1739" t="s">
        <v>1889</v>
      </c>
      <c r="R72" s="1739" t="s">
        <v>1468</v>
      </c>
      <c r="S72" s="1739" t="s">
        <v>2166</v>
      </c>
      <c r="T72" s="1739" t="s">
        <v>1892</v>
      </c>
      <c r="U72" s="1739" t="s">
        <v>1893</v>
      </c>
      <c r="V72" s="1739" t="s">
        <v>860</v>
      </c>
      <c r="W72" s="1739"/>
      <c r="X72" s="1739"/>
      <c r="Y72" s="1739" t="s">
        <v>2170</v>
      </c>
      <c r="Z72" s="1739"/>
      <c r="AA72" s="1739"/>
      <c r="AB72" s="1738" t="s">
        <v>2171</v>
      </c>
      <c r="AC72" s="1738" t="s">
        <v>1054</v>
      </c>
      <c r="AD72" s="1739"/>
      <c r="AE72" s="1739">
        <v>10859</v>
      </c>
      <c r="AF72" s="1739" t="s">
        <v>1906</v>
      </c>
      <c r="AG72" s="1738" t="s">
        <v>1907</v>
      </c>
      <c r="AH72" s="1739"/>
      <c r="AI72" s="1739"/>
      <c r="AJ72" s="1739" t="s">
        <v>1897</v>
      </c>
      <c r="AK72" s="1739" t="s">
        <v>1898</v>
      </c>
      <c r="AL72" s="1739" t="s">
        <v>2061</v>
      </c>
      <c r="AM72" s="1739"/>
      <c r="AN72" s="1739" t="s">
        <v>1900</v>
      </c>
      <c r="AO72" s="1739" t="s">
        <v>2174</v>
      </c>
      <c r="AP72" s="1739"/>
      <c r="AQ72" s="1739" t="s">
        <v>2175</v>
      </c>
      <c r="AR72" s="1738" t="s">
        <v>2176</v>
      </c>
      <c r="AS72" s="1740" t="s">
        <v>2103</v>
      </c>
      <c r="AT72" s="1741" t="s">
        <v>2175</v>
      </c>
    </row>
    <row r="73" spans="1:46" ht="150.75">
      <c r="A73" s="1736" t="s">
        <v>2163</v>
      </c>
      <c r="B73" s="1737" t="s">
        <v>2164</v>
      </c>
      <c r="C73" s="1736" t="s">
        <v>2165</v>
      </c>
      <c r="D73" s="1738" t="s">
        <v>2166</v>
      </c>
      <c r="E73" s="1739"/>
      <c r="F73" s="1738" t="s">
        <v>2167</v>
      </c>
      <c r="G73" s="1738" t="s">
        <v>2168</v>
      </c>
      <c r="H73" s="1739" t="s">
        <v>1958</v>
      </c>
      <c r="I73" s="1738" t="s">
        <v>2053</v>
      </c>
      <c r="J73" s="1737" t="s">
        <v>1885</v>
      </c>
      <c r="K73" s="1737" t="s">
        <v>1886</v>
      </c>
      <c r="L73" s="1737" t="s">
        <v>1006</v>
      </c>
      <c r="M73" s="1737" t="s">
        <v>1038</v>
      </c>
      <c r="N73" s="1738" t="s">
        <v>2169</v>
      </c>
      <c r="O73" s="1738"/>
      <c r="P73" s="1737">
        <v>0</v>
      </c>
      <c r="Q73" s="1739" t="s">
        <v>1889</v>
      </c>
      <c r="R73" s="1739" t="s">
        <v>1468</v>
      </c>
      <c r="S73" s="1739" t="s">
        <v>2166</v>
      </c>
      <c r="T73" s="1739" t="s">
        <v>1892</v>
      </c>
      <c r="U73" s="1739" t="s">
        <v>1893</v>
      </c>
      <c r="V73" s="1739" t="s">
        <v>860</v>
      </c>
      <c r="W73" s="1739"/>
      <c r="X73" s="1739"/>
      <c r="Y73" s="1739" t="s">
        <v>2170</v>
      </c>
      <c r="Z73" s="1739"/>
      <c r="AA73" s="1739"/>
      <c r="AB73" s="1738" t="s">
        <v>2171</v>
      </c>
      <c r="AC73" s="1738" t="s">
        <v>1054</v>
      </c>
      <c r="AD73" s="1739"/>
      <c r="AE73" s="1739">
        <v>10860</v>
      </c>
      <c r="AF73" s="1739" t="s">
        <v>1912</v>
      </c>
      <c r="AG73" s="1738" t="s">
        <v>1913</v>
      </c>
      <c r="AH73" s="1739"/>
      <c r="AI73" s="1739"/>
      <c r="AJ73" s="1739" t="s">
        <v>1897</v>
      </c>
      <c r="AK73" s="1739" t="s">
        <v>1898</v>
      </c>
      <c r="AL73" s="1739" t="s">
        <v>2063</v>
      </c>
      <c r="AM73" s="1739"/>
      <c r="AN73" s="1739" t="s">
        <v>1900</v>
      </c>
      <c r="AO73" s="1739" t="s">
        <v>1915</v>
      </c>
      <c r="AP73" s="1739"/>
      <c r="AQ73" s="1739" t="s">
        <v>2064</v>
      </c>
      <c r="AR73" s="1738" t="s">
        <v>2177</v>
      </c>
      <c r="AS73" s="1740" t="s">
        <v>1918</v>
      </c>
      <c r="AT73" s="1741" t="s">
        <v>2148</v>
      </c>
    </row>
    <row r="74" spans="1:46" ht="409.5">
      <c r="A74" s="1736" t="s">
        <v>2178</v>
      </c>
      <c r="B74" s="1737" t="s">
        <v>2179</v>
      </c>
      <c r="C74" s="1736" t="s">
        <v>2180</v>
      </c>
      <c r="D74" s="1738" t="s">
        <v>2181</v>
      </c>
      <c r="E74" s="1739"/>
      <c r="F74" s="1738" t="s">
        <v>2182</v>
      </c>
      <c r="G74" s="1738" t="s">
        <v>2183</v>
      </c>
      <c r="H74" s="1739" t="s">
        <v>1883</v>
      </c>
      <c r="I74" s="1738" t="s">
        <v>2184</v>
      </c>
      <c r="J74" s="1737" t="s">
        <v>1885</v>
      </c>
      <c r="K74" s="1737" t="s">
        <v>1938</v>
      </c>
      <c r="L74" s="1737" t="s">
        <v>1006</v>
      </c>
      <c r="M74" s="1737" t="s">
        <v>1887</v>
      </c>
      <c r="N74" s="1738" t="s">
        <v>2185</v>
      </c>
      <c r="O74" s="1738"/>
      <c r="P74" s="1737">
        <v>0</v>
      </c>
      <c r="Q74" s="1739" t="s">
        <v>1889</v>
      </c>
      <c r="R74" s="1739" t="s">
        <v>2186</v>
      </c>
      <c r="S74" s="1739" t="s">
        <v>2187</v>
      </c>
      <c r="T74" s="1739" t="s">
        <v>1892</v>
      </c>
      <c r="U74" s="1739" t="s">
        <v>1893</v>
      </c>
      <c r="V74" s="1739" t="s">
        <v>860</v>
      </c>
      <c r="W74" s="1739"/>
      <c r="X74" s="1739"/>
      <c r="Y74" s="1739" t="s">
        <v>2188</v>
      </c>
      <c r="Z74" s="1739"/>
      <c r="AA74" s="1739"/>
      <c r="AB74" s="1738" t="s">
        <v>2189</v>
      </c>
      <c r="AC74" s="1738" t="s">
        <v>1054</v>
      </c>
      <c r="AD74" s="1739"/>
      <c r="AE74" s="1739">
        <v>10837</v>
      </c>
      <c r="AF74" s="1739" t="s">
        <v>1889</v>
      </c>
      <c r="AG74" s="1738" t="s">
        <v>1896</v>
      </c>
      <c r="AH74" s="1739"/>
      <c r="AI74" s="1739"/>
      <c r="AJ74" s="1739" t="s">
        <v>1897</v>
      </c>
      <c r="AK74" s="1739" t="s">
        <v>1898</v>
      </c>
      <c r="AL74" s="1739" t="s">
        <v>2004</v>
      </c>
      <c r="AM74" s="1739"/>
      <c r="AN74" s="1739" t="s">
        <v>1900</v>
      </c>
      <c r="AO74" s="1739" t="s">
        <v>1943</v>
      </c>
      <c r="AP74" s="1739"/>
      <c r="AQ74" s="1739" t="s">
        <v>2190</v>
      </c>
      <c r="AR74" s="1738" t="s">
        <v>2191</v>
      </c>
      <c r="AS74" s="1740" t="s">
        <v>1923</v>
      </c>
      <c r="AT74" s="1741" t="s">
        <v>2192</v>
      </c>
    </row>
    <row r="75" spans="1:46" ht="409.5">
      <c r="A75" s="1736" t="s">
        <v>2178</v>
      </c>
      <c r="B75" s="1737" t="s">
        <v>2179</v>
      </c>
      <c r="C75" s="1736" t="s">
        <v>2180</v>
      </c>
      <c r="D75" s="1738" t="s">
        <v>2181</v>
      </c>
      <c r="E75" s="1739"/>
      <c r="F75" s="1738" t="s">
        <v>2182</v>
      </c>
      <c r="G75" s="1738" t="s">
        <v>2183</v>
      </c>
      <c r="H75" s="1739" t="s">
        <v>1883</v>
      </c>
      <c r="I75" s="1738" t="s">
        <v>2184</v>
      </c>
      <c r="J75" s="1737" t="s">
        <v>1885</v>
      </c>
      <c r="K75" s="1737" t="s">
        <v>1938</v>
      </c>
      <c r="L75" s="1737" t="s">
        <v>1006</v>
      </c>
      <c r="M75" s="1737" t="s">
        <v>1887</v>
      </c>
      <c r="N75" s="1738" t="s">
        <v>2185</v>
      </c>
      <c r="O75" s="1738"/>
      <c r="P75" s="1737">
        <v>0</v>
      </c>
      <c r="Q75" s="1739" t="s">
        <v>1889</v>
      </c>
      <c r="R75" s="1739" t="s">
        <v>2186</v>
      </c>
      <c r="S75" s="1739" t="s">
        <v>2187</v>
      </c>
      <c r="T75" s="1739" t="s">
        <v>1892</v>
      </c>
      <c r="U75" s="1739" t="s">
        <v>1893</v>
      </c>
      <c r="V75" s="1739" t="s">
        <v>860</v>
      </c>
      <c r="W75" s="1739"/>
      <c r="X75" s="1739"/>
      <c r="Y75" s="1739" t="s">
        <v>2188</v>
      </c>
      <c r="Z75" s="1739"/>
      <c r="AA75" s="1739"/>
      <c r="AB75" s="1738" t="s">
        <v>2189</v>
      </c>
      <c r="AC75" s="1738" t="s">
        <v>1054</v>
      </c>
      <c r="AD75" s="1739"/>
      <c r="AE75" s="1739">
        <v>10838</v>
      </c>
      <c r="AF75" s="1739" t="s">
        <v>1906</v>
      </c>
      <c r="AG75" s="1738" t="s">
        <v>1907</v>
      </c>
      <c r="AH75" s="1739"/>
      <c r="AI75" s="1739"/>
      <c r="AJ75" s="1739" t="s">
        <v>1897</v>
      </c>
      <c r="AK75" s="1739" t="s">
        <v>1898</v>
      </c>
      <c r="AL75" s="1739" t="s">
        <v>2095</v>
      </c>
      <c r="AM75" s="1739"/>
      <c r="AN75" s="1739" t="s">
        <v>1900</v>
      </c>
      <c r="AO75" s="1739" t="s">
        <v>1915</v>
      </c>
      <c r="AP75" s="1739"/>
      <c r="AQ75" s="1739" t="s">
        <v>1909</v>
      </c>
      <c r="AR75" s="1743" t="s">
        <v>2193</v>
      </c>
      <c r="AS75" s="1740" t="s">
        <v>1918</v>
      </c>
      <c r="AT75" s="1741" t="s">
        <v>1909</v>
      </c>
    </row>
    <row r="76" spans="1:46" ht="146.25">
      <c r="A76" s="1736" t="s">
        <v>2178</v>
      </c>
      <c r="B76" s="1737" t="s">
        <v>2179</v>
      </c>
      <c r="C76" s="1736" t="s">
        <v>2180</v>
      </c>
      <c r="D76" s="1738" t="s">
        <v>2181</v>
      </c>
      <c r="E76" s="1739"/>
      <c r="F76" s="1738" t="s">
        <v>2182</v>
      </c>
      <c r="G76" s="1738" t="s">
        <v>2183</v>
      </c>
      <c r="H76" s="1739" t="s">
        <v>1883</v>
      </c>
      <c r="I76" s="1738" t="s">
        <v>2184</v>
      </c>
      <c r="J76" s="1737" t="s">
        <v>1885</v>
      </c>
      <c r="K76" s="1737" t="s">
        <v>1938</v>
      </c>
      <c r="L76" s="1737" t="s">
        <v>1006</v>
      </c>
      <c r="M76" s="1737" t="s">
        <v>1887</v>
      </c>
      <c r="N76" s="1738" t="s">
        <v>2185</v>
      </c>
      <c r="O76" s="1738"/>
      <c r="P76" s="1737">
        <v>0</v>
      </c>
      <c r="Q76" s="1739" t="s">
        <v>1889</v>
      </c>
      <c r="R76" s="1739" t="s">
        <v>2186</v>
      </c>
      <c r="S76" s="1739" t="s">
        <v>2187</v>
      </c>
      <c r="T76" s="1739" t="s">
        <v>1892</v>
      </c>
      <c r="U76" s="1739" t="s">
        <v>1893</v>
      </c>
      <c r="V76" s="1739" t="s">
        <v>860</v>
      </c>
      <c r="W76" s="1739"/>
      <c r="X76" s="1739"/>
      <c r="Y76" s="1739" t="s">
        <v>2188</v>
      </c>
      <c r="Z76" s="1739"/>
      <c r="AA76" s="1739"/>
      <c r="AB76" s="1738" t="s">
        <v>2189</v>
      </c>
      <c r="AC76" s="1738" t="s">
        <v>1054</v>
      </c>
      <c r="AD76" s="1739"/>
      <c r="AE76" s="1739">
        <v>10839</v>
      </c>
      <c r="AF76" s="1739" t="s">
        <v>1912</v>
      </c>
      <c r="AG76" s="1738" t="s">
        <v>1913</v>
      </c>
      <c r="AH76" s="1739"/>
      <c r="AI76" s="1739"/>
      <c r="AJ76" s="1739" t="s">
        <v>1897</v>
      </c>
      <c r="AK76" s="1739" t="s">
        <v>1898</v>
      </c>
      <c r="AL76" s="1739" t="s">
        <v>2063</v>
      </c>
      <c r="AM76" s="1739"/>
      <c r="AN76" s="1739" t="s">
        <v>1900</v>
      </c>
      <c r="AO76" s="1739" t="s">
        <v>1915</v>
      </c>
      <c r="AP76" s="1739"/>
      <c r="AQ76" s="1739" t="s">
        <v>2064</v>
      </c>
      <c r="AR76" s="1738" t="s">
        <v>2194</v>
      </c>
      <c r="AS76" s="1740" t="s">
        <v>1918</v>
      </c>
      <c r="AT76" s="1741" t="s">
        <v>2148</v>
      </c>
    </row>
    <row r="77" spans="1:46" ht="247.5">
      <c r="A77" s="1736" t="s">
        <v>2178</v>
      </c>
      <c r="B77" s="1737" t="s">
        <v>2179</v>
      </c>
      <c r="C77" s="1736" t="s">
        <v>2180</v>
      </c>
      <c r="D77" s="1738" t="s">
        <v>2181</v>
      </c>
      <c r="E77" s="1739"/>
      <c r="F77" s="1738" t="s">
        <v>2182</v>
      </c>
      <c r="G77" s="1738" t="s">
        <v>2183</v>
      </c>
      <c r="H77" s="1739" t="s">
        <v>1883</v>
      </c>
      <c r="I77" s="1738" t="s">
        <v>2184</v>
      </c>
      <c r="J77" s="1737" t="s">
        <v>1885</v>
      </c>
      <c r="K77" s="1737" t="s">
        <v>1938</v>
      </c>
      <c r="L77" s="1737" t="s">
        <v>1006</v>
      </c>
      <c r="M77" s="1737" t="s">
        <v>1887</v>
      </c>
      <c r="N77" s="1738" t="s">
        <v>2185</v>
      </c>
      <c r="O77" s="1738"/>
      <c r="P77" s="1737">
        <v>0</v>
      </c>
      <c r="Q77" s="1739" t="s">
        <v>1906</v>
      </c>
      <c r="R77" s="1739" t="s">
        <v>2195</v>
      </c>
      <c r="S77" s="1739" t="s">
        <v>2196</v>
      </c>
      <c r="T77" s="1739" t="s">
        <v>1892</v>
      </c>
      <c r="U77" s="1739" t="s">
        <v>1893</v>
      </c>
      <c r="V77" s="1739" t="s">
        <v>860</v>
      </c>
      <c r="W77" s="1739"/>
      <c r="X77" s="1739"/>
      <c r="Y77" s="1739" t="s">
        <v>2188</v>
      </c>
      <c r="Z77" s="1739"/>
      <c r="AA77" s="1739"/>
      <c r="AB77" s="1738" t="s">
        <v>2189</v>
      </c>
      <c r="AC77" s="1738" t="s">
        <v>1054</v>
      </c>
      <c r="AD77" s="1739"/>
      <c r="AE77" s="1739">
        <v>10840</v>
      </c>
      <c r="AF77" s="1739" t="s">
        <v>1889</v>
      </c>
      <c r="AG77" s="1738" t="s">
        <v>1896</v>
      </c>
      <c r="AH77" s="1739"/>
      <c r="AI77" s="1739"/>
      <c r="AJ77" s="1739" t="s">
        <v>1897</v>
      </c>
      <c r="AK77" s="1739" t="s">
        <v>1898</v>
      </c>
      <c r="AL77" s="1739" t="s">
        <v>2004</v>
      </c>
      <c r="AM77" s="1739"/>
      <c r="AN77" s="1739" t="s">
        <v>1900</v>
      </c>
      <c r="AO77" s="1739" t="s">
        <v>1943</v>
      </c>
      <c r="AP77" s="1739"/>
      <c r="AQ77" s="1739" t="s">
        <v>2190</v>
      </c>
      <c r="AR77" s="1743" t="s">
        <v>2197</v>
      </c>
      <c r="AS77" s="1740" t="s">
        <v>1923</v>
      </c>
      <c r="AT77" s="1741" t="s">
        <v>2192</v>
      </c>
    </row>
    <row r="78" spans="1:46" ht="409.5">
      <c r="A78" s="1736" t="s">
        <v>2178</v>
      </c>
      <c r="B78" s="1737" t="s">
        <v>2179</v>
      </c>
      <c r="C78" s="1736" t="s">
        <v>2180</v>
      </c>
      <c r="D78" s="1738" t="s">
        <v>2181</v>
      </c>
      <c r="E78" s="1739"/>
      <c r="F78" s="1738" t="s">
        <v>2182</v>
      </c>
      <c r="G78" s="1738" t="s">
        <v>2183</v>
      </c>
      <c r="H78" s="1739" t="s">
        <v>1883</v>
      </c>
      <c r="I78" s="1738" t="s">
        <v>2184</v>
      </c>
      <c r="J78" s="1737" t="s">
        <v>1885</v>
      </c>
      <c r="K78" s="1737" t="s">
        <v>1938</v>
      </c>
      <c r="L78" s="1737" t="s">
        <v>1006</v>
      </c>
      <c r="M78" s="1737" t="s">
        <v>1887</v>
      </c>
      <c r="N78" s="1738" t="s">
        <v>2185</v>
      </c>
      <c r="O78" s="1738"/>
      <c r="P78" s="1737">
        <v>0</v>
      </c>
      <c r="Q78" s="1739" t="s">
        <v>1906</v>
      </c>
      <c r="R78" s="1739" t="s">
        <v>2195</v>
      </c>
      <c r="S78" s="1739" t="s">
        <v>2196</v>
      </c>
      <c r="T78" s="1739" t="s">
        <v>1892</v>
      </c>
      <c r="U78" s="1739" t="s">
        <v>1893</v>
      </c>
      <c r="V78" s="1739" t="s">
        <v>860</v>
      </c>
      <c r="W78" s="1739"/>
      <c r="X78" s="1739"/>
      <c r="Y78" s="1739" t="s">
        <v>2188</v>
      </c>
      <c r="Z78" s="1739"/>
      <c r="AA78" s="1739"/>
      <c r="AB78" s="1738" t="s">
        <v>2189</v>
      </c>
      <c r="AC78" s="1738" t="s">
        <v>1054</v>
      </c>
      <c r="AD78" s="1739"/>
      <c r="AE78" s="1739">
        <v>10841</v>
      </c>
      <c r="AF78" s="1739" t="s">
        <v>1906</v>
      </c>
      <c r="AG78" s="1738" t="s">
        <v>1907</v>
      </c>
      <c r="AH78" s="1739"/>
      <c r="AI78" s="1739"/>
      <c r="AJ78" s="1739" t="s">
        <v>1897</v>
      </c>
      <c r="AK78" s="1739" t="s">
        <v>1898</v>
      </c>
      <c r="AL78" s="1739" t="s">
        <v>2095</v>
      </c>
      <c r="AM78" s="1739"/>
      <c r="AN78" s="1739" t="s">
        <v>1900</v>
      </c>
      <c r="AO78" s="1739" t="s">
        <v>1915</v>
      </c>
      <c r="AP78" s="1739"/>
      <c r="AQ78" s="1739" t="s">
        <v>1909</v>
      </c>
      <c r="AR78" s="1743" t="s">
        <v>2198</v>
      </c>
      <c r="AS78" s="1740" t="s">
        <v>1918</v>
      </c>
      <c r="AT78" s="1741" t="s">
        <v>1909</v>
      </c>
    </row>
    <row r="79" spans="1:46" ht="146.25">
      <c r="A79" s="1736" t="s">
        <v>2178</v>
      </c>
      <c r="B79" s="1737" t="s">
        <v>2179</v>
      </c>
      <c r="C79" s="1736" t="s">
        <v>2180</v>
      </c>
      <c r="D79" s="1738" t="s">
        <v>2181</v>
      </c>
      <c r="E79" s="1739"/>
      <c r="F79" s="1738" t="s">
        <v>2182</v>
      </c>
      <c r="G79" s="1738" t="s">
        <v>2183</v>
      </c>
      <c r="H79" s="1739" t="s">
        <v>1883</v>
      </c>
      <c r="I79" s="1738" t="s">
        <v>2184</v>
      </c>
      <c r="J79" s="1737" t="s">
        <v>1885</v>
      </c>
      <c r="K79" s="1737" t="s">
        <v>1938</v>
      </c>
      <c r="L79" s="1737" t="s">
        <v>1006</v>
      </c>
      <c r="M79" s="1737" t="s">
        <v>1887</v>
      </c>
      <c r="N79" s="1738" t="s">
        <v>2185</v>
      </c>
      <c r="O79" s="1738"/>
      <c r="P79" s="1737">
        <v>0</v>
      </c>
      <c r="Q79" s="1739" t="s">
        <v>1906</v>
      </c>
      <c r="R79" s="1739" t="s">
        <v>2195</v>
      </c>
      <c r="S79" s="1739" t="s">
        <v>2196</v>
      </c>
      <c r="T79" s="1739" t="s">
        <v>1892</v>
      </c>
      <c r="U79" s="1739" t="s">
        <v>1893</v>
      </c>
      <c r="V79" s="1739" t="s">
        <v>860</v>
      </c>
      <c r="W79" s="1739"/>
      <c r="X79" s="1739"/>
      <c r="Y79" s="1739" t="s">
        <v>2188</v>
      </c>
      <c r="Z79" s="1739"/>
      <c r="AA79" s="1739"/>
      <c r="AB79" s="1738" t="s">
        <v>2189</v>
      </c>
      <c r="AC79" s="1738" t="s">
        <v>1054</v>
      </c>
      <c r="AD79" s="1739"/>
      <c r="AE79" s="1739">
        <v>10842</v>
      </c>
      <c r="AF79" s="1739" t="s">
        <v>1912</v>
      </c>
      <c r="AG79" s="1738" t="s">
        <v>1913</v>
      </c>
      <c r="AH79" s="1739"/>
      <c r="AI79" s="1739"/>
      <c r="AJ79" s="1739" t="s">
        <v>1897</v>
      </c>
      <c r="AK79" s="1739" t="s">
        <v>1898</v>
      </c>
      <c r="AL79" s="1739" t="s">
        <v>2104</v>
      </c>
      <c r="AM79" s="1739"/>
      <c r="AN79" s="1739" t="s">
        <v>1900</v>
      </c>
      <c r="AO79" s="1739" t="s">
        <v>1915</v>
      </c>
      <c r="AP79" s="1739"/>
      <c r="AQ79" s="1739" t="s">
        <v>2064</v>
      </c>
      <c r="AR79" s="1738" t="s">
        <v>2194</v>
      </c>
      <c r="AS79" s="1740" t="s">
        <v>1918</v>
      </c>
      <c r="AT79" s="1741" t="s">
        <v>2148</v>
      </c>
    </row>
    <row r="80" spans="1:46" ht="409.5">
      <c r="A80" s="1736" t="s">
        <v>2178</v>
      </c>
      <c r="B80" s="1737" t="s">
        <v>2199</v>
      </c>
      <c r="C80" s="1736" t="s">
        <v>2200</v>
      </c>
      <c r="D80" s="1738" t="s">
        <v>2201</v>
      </c>
      <c r="E80" s="1739"/>
      <c r="F80" s="1738" t="s">
        <v>2202</v>
      </c>
      <c r="G80" s="1738" t="s">
        <v>2203</v>
      </c>
      <c r="H80" s="1739" t="s">
        <v>1883</v>
      </c>
      <c r="I80" s="1738" t="s">
        <v>2204</v>
      </c>
      <c r="J80" s="1737" t="s">
        <v>2113</v>
      </c>
      <c r="K80" s="1737" t="s">
        <v>1938</v>
      </c>
      <c r="L80" s="1737" t="s">
        <v>1006</v>
      </c>
      <c r="M80" s="1737" t="s">
        <v>1887</v>
      </c>
      <c r="N80" s="1738" t="s">
        <v>2185</v>
      </c>
      <c r="O80" s="1738"/>
      <c r="P80" s="1737">
        <v>0</v>
      </c>
      <c r="Q80" s="1739" t="s">
        <v>1906</v>
      </c>
      <c r="R80" s="1739" t="s">
        <v>1410</v>
      </c>
      <c r="S80" s="1739" t="s">
        <v>2205</v>
      </c>
      <c r="T80" s="1739" t="s">
        <v>2068</v>
      </c>
      <c r="U80" s="1739" t="s">
        <v>1893</v>
      </c>
      <c r="V80" s="1739" t="s">
        <v>860</v>
      </c>
      <c r="W80" s="1739"/>
      <c r="X80" s="1739"/>
      <c r="Y80" s="1739" t="s">
        <v>2188</v>
      </c>
      <c r="Z80" s="1739"/>
      <c r="AA80" s="1739"/>
      <c r="AB80" s="1738" t="s">
        <v>2206</v>
      </c>
      <c r="AC80" s="1738" t="s">
        <v>172</v>
      </c>
      <c r="AD80" s="1739"/>
      <c r="AE80" s="1739">
        <v>10843</v>
      </c>
      <c r="AF80" s="1739" t="s">
        <v>1889</v>
      </c>
      <c r="AG80" s="1738" t="s">
        <v>1896</v>
      </c>
      <c r="AH80" s="1739"/>
      <c r="AI80" s="1739"/>
      <c r="AJ80" s="1739" t="s">
        <v>1897</v>
      </c>
      <c r="AK80" s="1739" t="s">
        <v>1898</v>
      </c>
      <c r="AL80" s="1739" t="s">
        <v>2139</v>
      </c>
      <c r="AM80" s="1739"/>
      <c r="AN80" s="1739" t="s">
        <v>1900</v>
      </c>
      <c r="AO80" s="1739" t="s">
        <v>1943</v>
      </c>
      <c r="AP80" s="1739"/>
      <c r="AQ80" s="1739" t="s">
        <v>2190</v>
      </c>
      <c r="AR80" s="1743" t="s">
        <v>2207</v>
      </c>
      <c r="AS80" s="1740" t="s">
        <v>2093</v>
      </c>
      <c r="AT80" s="1741" t="s">
        <v>2192</v>
      </c>
    </row>
    <row r="81" spans="1:46" ht="409.5">
      <c r="A81" s="1736" t="s">
        <v>2178</v>
      </c>
      <c r="B81" s="1737" t="s">
        <v>2199</v>
      </c>
      <c r="C81" s="1736" t="s">
        <v>2200</v>
      </c>
      <c r="D81" s="1738" t="s">
        <v>2201</v>
      </c>
      <c r="E81" s="1739"/>
      <c r="F81" s="1738" t="s">
        <v>2202</v>
      </c>
      <c r="G81" s="1738" t="s">
        <v>2203</v>
      </c>
      <c r="H81" s="1739" t="s">
        <v>1883</v>
      </c>
      <c r="I81" s="1738" t="s">
        <v>2204</v>
      </c>
      <c r="J81" s="1737" t="s">
        <v>2113</v>
      </c>
      <c r="K81" s="1737" t="s">
        <v>1938</v>
      </c>
      <c r="L81" s="1737" t="s">
        <v>1006</v>
      </c>
      <c r="M81" s="1737" t="s">
        <v>1887</v>
      </c>
      <c r="N81" s="1738" t="s">
        <v>2185</v>
      </c>
      <c r="O81" s="1738"/>
      <c r="P81" s="1737">
        <v>0</v>
      </c>
      <c r="Q81" s="1739" t="s">
        <v>1906</v>
      </c>
      <c r="R81" s="1739" t="s">
        <v>1410</v>
      </c>
      <c r="S81" s="1739" t="s">
        <v>2205</v>
      </c>
      <c r="T81" s="1739" t="s">
        <v>2068</v>
      </c>
      <c r="U81" s="1739" t="s">
        <v>1893</v>
      </c>
      <c r="V81" s="1739" t="s">
        <v>860</v>
      </c>
      <c r="W81" s="1739"/>
      <c r="X81" s="1739"/>
      <c r="Y81" s="1739" t="s">
        <v>2188</v>
      </c>
      <c r="Z81" s="1739"/>
      <c r="AA81" s="1739"/>
      <c r="AB81" s="1738" t="s">
        <v>2206</v>
      </c>
      <c r="AC81" s="1738" t="s">
        <v>172</v>
      </c>
      <c r="AD81" s="1739"/>
      <c r="AE81" s="1739">
        <v>10844</v>
      </c>
      <c r="AF81" s="1739" t="s">
        <v>1906</v>
      </c>
      <c r="AG81" s="1738" t="s">
        <v>1907</v>
      </c>
      <c r="AH81" s="1739"/>
      <c r="AI81" s="1739"/>
      <c r="AJ81" s="1739" t="s">
        <v>1897</v>
      </c>
      <c r="AK81" s="1739" t="s">
        <v>1898</v>
      </c>
      <c r="AL81" s="1739" t="s">
        <v>2061</v>
      </c>
      <c r="AM81" s="1739"/>
      <c r="AN81" s="1739" t="s">
        <v>1900</v>
      </c>
      <c r="AO81" s="1739" t="s">
        <v>2208</v>
      </c>
      <c r="AP81" s="1739"/>
      <c r="AQ81" s="1739" t="s">
        <v>1909</v>
      </c>
      <c r="AR81" s="1743" t="s">
        <v>2209</v>
      </c>
      <c r="AS81" s="1740" t="s">
        <v>1918</v>
      </c>
      <c r="AT81" s="1741" t="s">
        <v>1909</v>
      </c>
    </row>
    <row r="82" spans="1:46" ht="101.25">
      <c r="A82" s="1736" t="s">
        <v>2178</v>
      </c>
      <c r="B82" s="1737" t="s">
        <v>2199</v>
      </c>
      <c r="C82" s="1736" t="s">
        <v>2200</v>
      </c>
      <c r="D82" s="1738" t="s">
        <v>2201</v>
      </c>
      <c r="E82" s="1739"/>
      <c r="F82" s="1738" t="s">
        <v>2202</v>
      </c>
      <c r="G82" s="1738" t="s">
        <v>2203</v>
      </c>
      <c r="H82" s="1739" t="s">
        <v>1883</v>
      </c>
      <c r="I82" s="1738" t="s">
        <v>2204</v>
      </c>
      <c r="J82" s="1737" t="s">
        <v>2113</v>
      </c>
      <c r="K82" s="1737" t="s">
        <v>1938</v>
      </c>
      <c r="L82" s="1737" t="s">
        <v>1006</v>
      </c>
      <c r="M82" s="1737" t="s">
        <v>1887</v>
      </c>
      <c r="N82" s="1738" t="s">
        <v>2185</v>
      </c>
      <c r="O82" s="1738"/>
      <c r="P82" s="1737">
        <v>0</v>
      </c>
      <c r="Q82" s="1739" t="s">
        <v>1906</v>
      </c>
      <c r="R82" s="1739" t="s">
        <v>1410</v>
      </c>
      <c r="S82" s="1739" t="s">
        <v>2205</v>
      </c>
      <c r="T82" s="1739" t="s">
        <v>2068</v>
      </c>
      <c r="U82" s="1739" t="s">
        <v>1893</v>
      </c>
      <c r="V82" s="1739" t="s">
        <v>860</v>
      </c>
      <c r="W82" s="1739"/>
      <c r="X82" s="1739"/>
      <c r="Y82" s="1739" t="s">
        <v>2188</v>
      </c>
      <c r="Z82" s="1739"/>
      <c r="AA82" s="1739"/>
      <c r="AB82" s="1738" t="s">
        <v>2206</v>
      </c>
      <c r="AC82" s="1738" t="s">
        <v>172</v>
      </c>
      <c r="AD82" s="1739"/>
      <c r="AE82" s="1739">
        <v>10845</v>
      </c>
      <c r="AF82" s="1739" t="s">
        <v>1912</v>
      </c>
      <c r="AG82" s="1738" t="s">
        <v>1913</v>
      </c>
      <c r="AH82" s="1739"/>
      <c r="AI82" s="1739"/>
      <c r="AJ82" s="1739" t="s">
        <v>1897</v>
      </c>
      <c r="AK82" s="1739" t="s">
        <v>1898</v>
      </c>
      <c r="AL82" s="1739" t="s">
        <v>2104</v>
      </c>
      <c r="AM82" s="1739"/>
      <c r="AN82" s="1739" t="s">
        <v>1900</v>
      </c>
      <c r="AO82" s="1739" t="s">
        <v>1915</v>
      </c>
      <c r="AP82" s="1739"/>
      <c r="AQ82" s="1739" t="s">
        <v>2064</v>
      </c>
      <c r="AR82" s="1738" t="s">
        <v>2154</v>
      </c>
      <c r="AS82" s="1740" t="s">
        <v>2142</v>
      </c>
      <c r="AT82" s="1741" t="s">
        <v>2148</v>
      </c>
    </row>
    <row r="83" spans="1:46" ht="180">
      <c r="A83" s="1736" t="s">
        <v>2178</v>
      </c>
      <c r="B83" s="1737" t="s">
        <v>2199</v>
      </c>
      <c r="C83" s="1736" t="s">
        <v>2200</v>
      </c>
      <c r="D83" s="1738" t="s">
        <v>2201</v>
      </c>
      <c r="E83" s="1739"/>
      <c r="F83" s="1738" t="s">
        <v>2202</v>
      </c>
      <c r="G83" s="1738" t="s">
        <v>2203</v>
      </c>
      <c r="H83" s="1739" t="s">
        <v>1883</v>
      </c>
      <c r="I83" s="1738" t="s">
        <v>2204</v>
      </c>
      <c r="J83" s="1737" t="s">
        <v>2113</v>
      </c>
      <c r="K83" s="1737" t="s">
        <v>1938</v>
      </c>
      <c r="L83" s="1737" t="s">
        <v>1006</v>
      </c>
      <c r="M83" s="1737" t="s">
        <v>1887</v>
      </c>
      <c r="N83" s="1738" t="s">
        <v>2185</v>
      </c>
      <c r="O83" s="1738"/>
      <c r="P83" s="1737">
        <v>0</v>
      </c>
      <c r="Q83" s="1739" t="s">
        <v>1912</v>
      </c>
      <c r="R83" s="1739" t="s">
        <v>2210</v>
      </c>
      <c r="S83" s="1739" t="s">
        <v>2211</v>
      </c>
      <c r="T83" s="1739" t="s">
        <v>1892</v>
      </c>
      <c r="U83" s="1739" t="s">
        <v>1893</v>
      </c>
      <c r="V83" s="1739" t="s">
        <v>860</v>
      </c>
      <c r="W83" s="1739"/>
      <c r="X83" s="1739"/>
      <c r="Y83" s="1739" t="s">
        <v>2188</v>
      </c>
      <c r="Z83" s="1739"/>
      <c r="AA83" s="1739"/>
      <c r="AB83" s="1738" t="s">
        <v>2212</v>
      </c>
      <c r="AC83" s="1738" t="s">
        <v>125</v>
      </c>
      <c r="AD83" s="1739"/>
      <c r="AE83" s="1739">
        <v>10846</v>
      </c>
      <c r="AF83" s="1739" t="s">
        <v>1889</v>
      </c>
      <c r="AG83" s="1738" t="s">
        <v>1896</v>
      </c>
      <c r="AH83" s="1739"/>
      <c r="AI83" s="1739"/>
      <c r="AJ83" s="1739" t="s">
        <v>1897</v>
      </c>
      <c r="AK83" s="1739" t="s">
        <v>1898</v>
      </c>
      <c r="AL83" s="1739" t="s">
        <v>2139</v>
      </c>
      <c r="AM83" s="1739"/>
      <c r="AN83" s="1739" t="s">
        <v>1900</v>
      </c>
      <c r="AO83" s="1739" t="s">
        <v>1943</v>
      </c>
      <c r="AP83" s="1739"/>
      <c r="AQ83" s="1739" t="s">
        <v>2190</v>
      </c>
      <c r="AR83" s="1743" t="s">
        <v>2213</v>
      </c>
      <c r="AS83" s="1740" t="s">
        <v>1949</v>
      </c>
      <c r="AT83" s="1741" t="s">
        <v>2192</v>
      </c>
    </row>
    <row r="84" spans="1:46" ht="315">
      <c r="A84" s="1736" t="s">
        <v>2178</v>
      </c>
      <c r="B84" s="1737" t="s">
        <v>2199</v>
      </c>
      <c r="C84" s="1736" t="s">
        <v>2200</v>
      </c>
      <c r="D84" s="1738" t="s">
        <v>2201</v>
      </c>
      <c r="E84" s="1739"/>
      <c r="F84" s="1738" t="s">
        <v>2202</v>
      </c>
      <c r="G84" s="1738" t="s">
        <v>2203</v>
      </c>
      <c r="H84" s="1739" t="s">
        <v>1883</v>
      </c>
      <c r="I84" s="1738" t="s">
        <v>2204</v>
      </c>
      <c r="J84" s="1737" t="s">
        <v>2113</v>
      </c>
      <c r="K84" s="1737" t="s">
        <v>1938</v>
      </c>
      <c r="L84" s="1737" t="s">
        <v>1006</v>
      </c>
      <c r="M84" s="1737" t="s">
        <v>1887</v>
      </c>
      <c r="N84" s="1738" t="s">
        <v>2185</v>
      </c>
      <c r="O84" s="1738"/>
      <c r="P84" s="1737">
        <v>0</v>
      </c>
      <c r="Q84" s="1739" t="s">
        <v>1912</v>
      </c>
      <c r="R84" s="1739" t="s">
        <v>2210</v>
      </c>
      <c r="S84" s="1739" t="s">
        <v>2211</v>
      </c>
      <c r="T84" s="1739" t="s">
        <v>1892</v>
      </c>
      <c r="U84" s="1739" t="s">
        <v>1893</v>
      </c>
      <c r="V84" s="1739" t="s">
        <v>860</v>
      </c>
      <c r="W84" s="1739"/>
      <c r="X84" s="1739"/>
      <c r="Y84" s="1739" t="s">
        <v>2188</v>
      </c>
      <c r="Z84" s="1739"/>
      <c r="AA84" s="1739"/>
      <c r="AB84" s="1738" t="s">
        <v>2212</v>
      </c>
      <c r="AC84" s="1738" t="s">
        <v>125</v>
      </c>
      <c r="AD84" s="1739"/>
      <c r="AE84" s="1739">
        <v>10847</v>
      </c>
      <c r="AF84" s="1739" t="s">
        <v>1906</v>
      </c>
      <c r="AG84" s="1738" t="s">
        <v>1907</v>
      </c>
      <c r="AH84" s="1739"/>
      <c r="AI84" s="1739"/>
      <c r="AJ84" s="1739" t="s">
        <v>1897</v>
      </c>
      <c r="AK84" s="1739" t="s">
        <v>1898</v>
      </c>
      <c r="AL84" s="1739" t="s">
        <v>2061</v>
      </c>
      <c r="AM84" s="1739"/>
      <c r="AN84" s="1739" t="s">
        <v>1900</v>
      </c>
      <c r="AO84" s="1739" t="s">
        <v>1915</v>
      </c>
      <c r="AP84" s="1739"/>
      <c r="AQ84" s="1739" t="s">
        <v>1909</v>
      </c>
      <c r="AR84" s="1743" t="s">
        <v>2214</v>
      </c>
      <c r="AS84" s="1740" t="s">
        <v>1918</v>
      </c>
      <c r="AT84" s="1741" t="s">
        <v>1909</v>
      </c>
    </row>
    <row r="85" spans="1:46" ht="101.25">
      <c r="A85" s="1736" t="s">
        <v>2178</v>
      </c>
      <c r="B85" s="1737" t="s">
        <v>2199</v>
      </c>
      <c r="C85" s="1736" t="s">
        <v>2200</v>
      </c>
      <c r="D85" s="1738" t="s">
        <v>2201</v>
      </c>
      <c r="E85" s="1739"/>
      <c r="F85" s="1738" t="s">
        <v>2202</v>
      </c>
      <c r="G85" s="1738" t="s">
        <v>2203</v>
      </c>
      <c r="H85" s="1739" t="s">
        <v>1883</v>
      </c>
      <c r="I85" s="1738" t="s">
        <v>2204</v>
      </c>
      <c r="J85" s="1737" t="s">
        <v>2113</v>
      </c>
      <c r="K85" s="1737" t="s">
        <v>1938</v>
      </c>
      <c r="L85" s="1737" t="s">
        <v>1006</v>
      </c>
      <c r="M85" s="1737" t="s">
        <v>1887</v>
      </c>
      <c r="N85" s="1738" t="s">
        <v>2185</v>
      </c>
      <c r="O85" s="1738"/>
      <c r="P85" s="1737">
        <v>0</v>
      </c>
      <c r="Q85" s="1739" t="s">
        <v>1912</v>
      </c>
      <c r="R85" s="1739" t="s">
        <v>2210</v>
      </c>
      <c r="S85" s="1739" t="s">
        <v>2211</v>
      </c>
      <c r="T85" s="1739" t="s">
        <v>1892</v>
      </c>
      <c r="U85" s="1739" t="s">
        <v>1893</v>
      </c>
      <c r="V85" s="1739" t="s">
        <v>860</v>
      </c>
      <c r="W85" s="1739"/>
      <c r="X85" s="1739"/>
      <c r="Y85" s="1739" t="s">
        <v>2188</v>
      </c>
      <c r="Z85" s="1739"/>
      <c r="AA85" s="1739"/>
      <c r="AB85" s="1738" t="s">
        <v>2212</v>
      </c>
      <c r="AC85" s="1738" t="s">
        <v>125</v>
      </c>
      <c r="AD85" s="1739"/>
      <c r="AE85" s="1739">
        <v>10848</v>
      </c>
      <c r="AF85" s="1739" t="s">
        <v>1912</v>
      </c>
      <c r="AG85" s="1738" t="s">
        <v>1913</v>
      </c>
      <c r="AH85" s="1739"/>
      <c r="AI85" s="1739"/>
      <c r="AJ85" s="1739" t="s">
        <v>1897</v>
      </c>
      <c r="AK85" s="1739" t="s">
        <v>1898</v>
      </c>
      <c r="AL85" s="1739" t="s">
        <v>2104</v>
      </c>
      <c r="AM85" s="1739"/>
      <c r="AN85" s="1739" t="s">
        <v>1900</v>
      </c>
      <c r="AO85" s="1739" t="s">
        <v>1915</v>
      </c>
      <c r="AP85" s="1739"/>
      <c r="AQ85" s="1739" t="s">
        <v>2064</v>
      </c>
      <c r="AR85" s="1738" t="s">
        <v>2154</v>
      </c>
      <c r="AS85" s="1740" t="s">
        <v>2142</v>
      </c>
      <c r="AT85" s="1741" t="s">
        <v>2148</v>
      </c>
    </row>
    <row r="86" spans="1:46" ht="202.5">
      <c r="A86" s="1736" t="s">
        <v>2178</v>
      </c>
      <c r="B86" s="1737" t="s">
        <v>2199</v>
      </c>
      <c r="C86" s="1736" t="s">
        <v>2200</v>
      </c>
      <c r="D86" s="1738" t="s">
        <v>2201</v>
      </c>
      <c r="E86" s="1739"/>
      <c r="F86" s="1738" t="s">
        <v>2202</v>
      </c>
      <c r="G86" s="1738" t="s">
        <v>2203</v>
      </c>
      <c r="H86" s="1739" t="s">
        <v>1883</v>
      </c>
      <c r="I86" s="1738" t="s">
        <v>2204</v>
      </c>
      <c r="J86" s="1737" t="s">
        <v>2113</v>
      </c>
      <c r="K86" s="1737" t="s">
        <v>1938</v>
      </c>
      <c r="L86" s="1737" t="s">
        <v>1006</v>
      </c>
      <c r="M86" s="1737" t="s">
        <v>1887</v>
      </c>
      <c r="N86" s="1738" t="s">
        <v>2185</v>
      </c>
      <c r="O86" s="1738"/>
      <c r="P86" s="1737">
        <v>0</v>
      </c>
      <c r="Q86" s="1739" t="s">
        <v>1889</v>
      </c>
      <c r="R86" s="1739" t="s">
        <v>2215</v>
      </c>
      <c r="S86" s="1739" t="s">
        <v>2216</v>
      </c>
      <c r="T86" s="1739" t="s">
        <v>1892</v>
      </c>
      <c r="U86" s="1739" t="s">
        <v>1893</v>
      </c>
      <c r="V86" s="1739" t="s">
        <v>860</v>
      </c>
      <c r="W86" s="1739"/>
      <c r="X86" s="1739"/>
      <c r="Y86" s="1739" t="s">
        <v>2188</v>
      </c>
      <c r="Z86" s="1739"/>
      <c r="AA86" s="1739"/>
      <c r="AB86" s="1738" t="s">
        <v>2217</v>
      </c>
      <c r="AC86" s="1738" t="s">
        <v>167</v>
      </c>
      <c r="AD86" s="1739"/>
      <c r="AE86" s="1739">
        <v>10833</v>
      </c>
      <c r="AF86" s="1739" t="s">
        <v>1889</v>
      </c>
      <c r="AG86" s="1738" t="s">
        <v>1896</v>
      </c>
      <c r="AH86" s="1739"/>
      <c r="AI86" s="1739"/>
      <c r="AJ86" s="1739" t="s">
        <v>1897</v>
      </c>
      <c r="AK86" s="1739" t="s">
        <v>1898</v>
      </c>
      <c r="AL86" s="1739" t="s">
        <v>2139</v>
      </c>
      <c r="AM86" s="1739"/>
      <c r="AN86" s="1739" t="s">
        <v>1900</v>
      </c>
      <c r="AO86" s="1739" t="s">
        <v>1943</v>
      </c>
      <c r="AP86" s="1739"/>
      <c r="AQ86" s="1739" t="s">
        <v>2190</v>
      </c>
      <c r="AR86" s="1743" t="s">
        <v>2218</v>
      </c>
      <c r="AS86" s="1740" t="s">
        <v>2093</v>
      </c>
      <c r="AT86" s="1741" t="s">
        <v>2192</v>
      </c>
    </row>
    <row r="87" spans="1:46" ht="348.75">
      <c r="A87" s="1736" t="s">
        <v>2178</v>
      </c>
      <c r="B87" s="1737" t="s">
        <v>2199</v>
      </c>
      <c r="C87" s="1736" t="s">
        <v>2200</v>
      </c>
      <c r="D87" s="1738" t="s">
        <v>2201</v>
      </c>
      <c r="E87" s="1739"/>
      <c r="F87" s="1738" t="s">
        <v>2202</v>
      </c>
      <c r="G87" s="1738" t="s">
        <v>2203</v>
      </c>
      <c r="H87" s="1739" t="s">
        <v>1883</v>
      </c>
      <c r="I87" s="1738" t="s">
        <v>2204</v>
      </c>
      <c r="J87" s="1737" t="s">
        <v>2113</v>
      </c>
      <c r="K87" s="1737" t="s">
        <v>1938</v>
      </c>
      <c r="L87" s="1737" t="s">
        <v>1006</v>
      </c>
      <c r="M87" s="1737" t="s">
        <v>1887</v>
      </c>
      <c r="N87" s="1738" t="s">
        <v>2185</v>
      </c>
      <c r="O87" s="1738"/>
      <c r="P87" s="1737">
        <v>0</v>
      </c>
      <c r="Q87" s="1739" t="s">
        <v>1889</v>
      </c>
      <c r="R87" s="1739" t="s">
        <v>2215</v>
      </c>
      <c r="S87" s="1739" t="s">
        <v>2216</v>
      </c>
      <c r="T87" s="1739" t="s">
        <v>1892</v>
      </c>
      <c r="U87" s="1739" t="s">
        <v>1893</v>
      </c>
      <c r="V87" s="1739" t="s">
        <v>860</v>
      </c>
      <c r="W87" s="1739"/>
      <c r="X87" s="1739"/>
      <c r="Y87" s="1739" t="s">
        <v>2188</v>
      </c>
      <c r="Z87" s="1739"/>
      <c r="AA87" s="1739"/>
      <c r="AB87" s="1738" t="s">
        <v>2217</v>
      </c>
      <c r="AC87" s="1738" t="s">
        <v>167</v>
      </c>
      <c r="AD87" s="1739"/>
      <c r="AE87" s="1739">
        <v>10835</v>
      </c>
      <c r="AF87" s="1739" t="s">
        <v>1906</v>
      </c>
      <c r="AG87" s="1738" t="s">
        <v>1907</v>
      </c>
      <c r="AH87" s="1739"/>
      <c r="AI87" s="1739"/>
      <c r="AJ87" s="1739" t="s">
        <v>1897</v>
      </c>
      <c r="AK87" s="1739" t="s">
        <v>1898</v>
      </c>
      <c r="AL87" s="1739" t="s">
        <v>2061</v>
      </c>
      <c r="AM87" s="1739"/>
      <c r="AN87" s="1739" t="s">
        <v>1900</v>
      </c>
      <c r="AO87" s="1739" t="s">
        <v>1915</v>
      </c>
      <c r="AP87" s="1739"/>
      <c r="AQ87" s="1739" t="s">
        <v>1909</v>
      </c>
      <c r="AR87" s="1743" t="s">
        <v>2219</v>
      </c>
      <c r="AS87" s="1740" t="s">
        <v>1918</v>
      </c>
      <c r="AT87" s="1741" t="s">
        <v>1909</v>
      </c>
    </row>
    <row r="88" spans="1:46" ht="101.25">
      <c r="A88" s="1736" t="s">
        <v>2178</v>
      </c>
      <c r="B88" s="1737" t="s">
        <v>2199</v>
      </c>
      <c r="C88" s="1736" t="s">
        <v>2200</v>
      </c>
      <c r="D88" s="1738" t="s">
        <v>2201</v>
      </c>
      <c r="E88" s="1739"/>
      <c r="F88" s="1738" t="s">
        <v>2202</v>
      </c>
      <c r="G88" s="1738" t="s">
        <v>2203</v>
      </c>
      <c r="H88" s="1739" t="s">
        <v>1883</v>
      </c>
      <c r="I88" s="1738" t="s">
        <v>2204</v>
      </c>
      <c r="J88" s="1737" t="s">
        <v>2113</v>
      </c>
      <c r="K88" s="1737" t="s">
        <v>1938</v>
      </c>
      <c r="L88" s="1737" t="s">
        <v>1006</v>
      </c>
      <c r="M88" s="1737" t="s">
        <v>1887</v>
      </c>
      <c r="N88" s="1738" t="s">
        <v>2185</v>
      </c>
      <c r="O88" s="1738"/>
      <c r="P88" s="1737">
        <v>0</v>
      </c>
      <c r="Q88" s="1739" t="s">
        <v>1889</v>
      </c>
      <c r="R88" s="1739" t="s">
        <v>2215</v>
      </c>
      <c r="S88" s="1739" t="s">
        <v>2216</v>
      </c>
      <c r="T88" s="1739" t="s">
        <v>1892</v>
      </c>
      <c r="U88" s="1739" t="s">
        <v>1893</v>
      </c>
      <c r="V88" s="1739" t="s">
        <v>860</v>
      </c>
      <c r="W88" s="1739"/>
      <c r="X88" s="1739"/>
      <c r="Y88" s="1739" t="s">
        <v>2188</v>
      </c>
      <c r="Z88" s="1739"/>
      <c r="AA88" s="1739"/>
      <c r="AB88" s="1738" t="s">
        <v>2217</v>
      </c>
      <c r="AC88" s="1738" t="s">
        <v>167</v>
      </c>
      <c r="AD88" s="1739"/>
      <c r="AE88" s="1739">
        <v>10836</v>
      </c>
      <c r="AF88" s="1739" t="s">
        <v>1912</v>
      </c>
      <c r="AG88" s="1738" t="s">
        <v>1913</v>
      </c>
      <c r="AH88" s="1739"/>
      <c r="AI88" s="1739"/>
      <c r="AJ88" s="1739" t="s">
        <v>1897</v>
      </c>
      <c r="AK88" s="1739" t="s">
        <v>1898</v>
      </c>
      <c r="AL88" s="1739" t="s">
        <v>2063</v>
      </c>
      <c r="AM88" s="1739"/>
      <c r="AN88" s="1739" t="s">
        <v>1900</v>
      </c>
      <c r="AO88" s="1739" t="s">
        <v>1915</v>
      </c>
      <c r="AP88" s="1739"/>
      <c r="AQ88" s="1739" t="s">
        <v>2064</v>
      </c>
      <c r="AR88" s="1738" t="s">
        <v>2220</v>
      </c>
      <c r="AS88" s="1740" t="s">
        <v>2142</v>
      </c>
      <c r="AT88" s="1741" t="s">
        <v>2148</v>
      </c>
    </row>
    <row r="89" spans="1:46" ht="135">
      <c r="A89" s="1736" t="s">
        <v>2221</v>
      </c>
      <c r="B89" s="1737" t="s">
        <v>2222</v>
      </c>
      <c r="C89" s="1736" t="s">
        <v>2223</v>
      </c>
      <c r="D89" s="1738" t="s">
        <v>2224</v>
      </c>
      <c r="E89" s="1739"/>
      <c r="F89" s="1738" t="s">
        <v>2225</v>
      </c>
      <c r="G89" s="1738" t="s">
        <v>2226</v>
      </c>
      <c r="H89" s="1739" t="s">
        <v>2227</v>
      </c>
      <c r="I89" s="1738" t="s">
        <v>2053</v>
      </c>
      <c r="J89" s="1737" t="s">
        <v>1885</v>
      </c>
      <c r="K89" s="1737" t="s">
        <v>1938</v>
      </c>
      <c r="L89" s="1737" t="s">
        <v>2228</v>
      </c>
      <c r="M89" s="1737" t="s">
        <v>2229</v>
      </c>
      <c r="N89" s="1738" t="s">
        <v>2230</v>
      </c>
      <c r="O89" s="1738"/>
      <c r="P89" s="1737">
        <v>0</v>
      </c>
      <c r="Q89" s="1739" t="s">
        <v>1889</v>
      </c>
      <c r="R89" s="1739" t="s">
        <v>2231</v>
      </c>
      <c r="S89" s="1739"/>
      <c r="T89" s="1739" t="s">
        <v>1892</v>
      </c>
      <c r="U89" s="1739" t="s">
        <v>1893</v>
      </c>
      <c r="V89" s="1739" t="s">
        <v>860</v>
      </c>
      <c r="W89" s="1739"/>
      <c r="X89" s="1739"/>
      <c r="Y89" s="1739" t="s">
        <v>2232</v>
      </c>
      <c r="Z89" s="1739"/>
      <c r="AA89" s="1739"/>
      <c r="AB89" s="1738" t="s">
        <v>2233</v>
      </c>
      <c r="AC89" s="1738" t="s">
        <v>172</v>
      </c>
      <c r="AD89" s="1739" t="s">
        <v>2070</v>
      </c>
      <c r="AE89" s="1739">
        <v>10752</v>
      </c>
      <c r="AF89" s="1739" t="s">
        <v>1889</v>
      </c>
      <c r="AG89" s="1738" t="s">
        <v>1896</v>
      </c>
      <c r="AH89" s="1739"/>
      <c r="AI89" s="1739"/>
      <c r="AJ89" s="1739" t="s">
        <v>1897</v>
      </c>
      <c r="AK89" s="1739" t="s">
        <v>1898</v>
      </c>
      <c r="AL89" s="1739" t="s">
        <v>1964</v>
      </c>
      <c r="AM89" s="1739"/>
      <c r="AN89" s="1739" t="s">
        <v>1900</v>
      </c>
      <c r="AO89" s="1739" t="s">
        <v>1901</v>
      </c>
      <c r="AP89" s="1739"/>
      <c r="AQ89" s="1739" t="s">
        <v>2234</v>
      </c>
      <c r="AR89" s="1738" t="s">
        <v>2235</v>
      </c>
      <c r="AS89" s="1740" t="s">
        <v>1904</v>
      </c>
      <c r="AT89" s="1741" t="s">
        <v>2175</v>
      </c>
    </row>
    <row r="90" spans="1:46" ht="135">
      <c r="A90" s="1736" t="s">
        <v>2221</v>
      </c>
      <c r="B90" s="1737" t="s">
        <v>2222</v>
      </c>
      <c r="C90" s="1736" t="s">
        <v>2223</v>
      </c>
      <c r="D90" s="1738" t="s">
        <v>2224</v>
      </c>
      <c r="E90" s="1739"/>
      <c r="F90" s="1738" t="s">
        <v>2225</v>
      </c>
      <c r="G90" s="1738" t="s">
        <v>2226</v>
      </c>
      <c r="H90" s="1739" t="s">
        <v>2227</v>
      </c>
      <c r="I90" s="1738" t="s">
        <v>2053</v>
      </c>
      <c r="J90" s="1737" t="s">
        <v>1885</v>
      </c>
      <c r="K90" s="1737" t="s">
        <v>1938</v>
      </c>
      <c r="L90" s="1737" t="s">
        <v>2228</v>
      </c>
      <c r="M90" s="1737" t="s">
        <v>2229</v>
      </c>
      <c r="N90" s="1738" t="s">
        <v>2230</v>
      </c>
      <c r="O90" s="1738"/>
      <c r="P90" s="1737">
        <v>0</v>
      </c>
      <c r="Q90" s="1739" t="s">
        <v>1889</v>
      </c>
      <c r="R90" s="1739" t="s">
        <v>2231</v>
      </c>
      <c r="S90" s="1739"/>
      <c r="T90" s="1739" t="s">
        <v>1892</v>
      </c>
      <c r="U90" s="1739" t="s">
        <v>1893</v>
      </c>
      <c r="V90" s="1739" t="s">
        <v>860</v>
      </c>
      <c r="W90" s="1739"/>
      <c r="X90" s="1739"/>
      <c r="Y90" s="1739" t="s">
        <v>2232</v>
      </c>
      <c r="Z90" s="1739"/>
      <c r="AA90" s="1739"/>
      <c r="AB90" s="1738" t="s">
        <v>2233</v>
      </c>
      <c r="AC90" s="1738" t="s">
        <v>172</v>
      </c>
      <c r="AD90" s="1739" t="s">
        <v>2070</v>
      </c>
      <c r="AE90" s="1739">
        <v>10753</v>
      </c>
      <c r="AF90" s="1739" t="s">
        <v>1906</v>
      </c>
      <c r="AG90" s="1738" t="s">
        <v>1907</v>
      </c>
      <c r="AH90" s="1739"/>
      <c r="AI90" s="1739"/>
      <c r="AJ90" s="1739" t="s">
        <v>1897</v>
      </c>
      <c r="AK90" s="1739" t="s">
        <v>1898</v>
      </c>
      <c r="AL90" s="1739" t="s">
        <v>2044</v>
      </c>
      <c r="AM90" s="1739"/>
      <c r="AN90" s="1739" t="s">
        <v>1900</v>
      </c>
      <c r="AO90" s="1739" t="s">
        <v>1901</v>
      </c>
      <c r="AP90" s="1739"/>
      <c r="AQ90" s="1739" t="s">
        <v>2175</v>
      </c>
      <c r="AR90" s="1738" t="s">
        <v>2235</v>
      </c>
      <c r="AS90" s="1740" t="s">
        <v>1904</v>
      </c>
      <c r="AT90" s="1741" t="s">
        <v>2175</v>
      </c>
    </row>
    <row r="91" spans="1:46" ht="135">
      <c r="A91" s="1736" t="s">
        <v>2221</v>
      </c>
      <c r="B91" s="1737" t="s">
        <v>2222</v>
      </c>
      <c r="C91" s="1736" t="s">
        <v>2223</v>
      </c>
      <c r="D91" s="1738" t="s">
        <v>2224</v>
      </c>
      <c r="E91" s="1739"/>
      <c r="F91" s="1738" t="s">
        <v>2225</v>
      </c>
      <c r="G91" s="1738" t="s">
        <v>2226</v>
      </c>
      <c r="H91" s="1739" t="s">
        <v>2227</v>
      </c>
      <c r="I91" s="1738" t="s">
        <v>2053</v>
      </c>
      <c r="J91" s="1737" t="s">
        <v>1885</v>
      </c>
      <c r="K91" s="1737" t="s">
        <v>1938</v>
      </c>
      <c r="L91" s="1737" t="s">
        <v>2228</v>
      </c>
      <c r="M91" s="1737" t="s">
        <v>2229</v>
      </c>
      <c r="N91" s="1738" t="s">
        <v>2230</v>
      </c>
      <c r="O91" s="1738"/>
      <c r="P91" s="1737">
        <v>0</v>
      </c>
      <c r="Q91" s="1739" t="s">
        <v>1889</v>
      </c>
      <c r="R91" s="1739" t="s">
        <v>2231</v>
      </c>
      <c r="S91" s="1739"/>
      <c r="T91" s="1739" t="s">
        <v>1892</v>
      </c>
      <c r="U91" s="1739" t="s">
        <v>1893</v>
      </c>
      <c r="V91" s="1739" t="s">
        <v>860</v>
      </c>
      <c r="W91" s="1739"/>
      <c r="X91" s="1739"/>
      <c r="Y91" s="1739" t="s">
        <v>2232</v>
      </c>
      <c r="Z91" s="1739"/>
      <c r="AA91" s="1739"/>
      <c r="AB91" s="1738" t="s">
        <v>2233</v>
      </c>
      <c r="AC91" s="1738" t="s">
        <v>172</v>
      </c>
      <c r="AD91" s="1739" t="s">
        <v>2070</v>
      </c>
      <c r="AE91" s="1739">
        <v>10754</v>
      </c>
      <c r="AF91" s="1739" t="s">
        <v>1912</v>
      </c>
      <c r="AG91" s="1738" t="s">
        <v>1913</v>
      </c>
      <c r="AH91" s="1739"/>
      <c r="AI91" s="1739"/>
      <c r="AJ91" s="1739" t="s">
        <v>1897</v>
      </c>
      <c r="AK91" s="1739" t="s">
        <v>1898</v>
      </c>
      <c r="AL91" s="1739" t="s">
        <v>2063</v>
      </c>
      <c r="AM91" s="1739"/>
      <c r="AN91" s="1739" t="s">
        <v>1900</v>
      </c>
      <c r="AO91" s="1739" t="s">
        <v>1915</v>
      </c>
      <c r="AP91" s="1739"/>
      <c r="AQ91" s="1739" t="s">
        <v>2064</v>
      </c>
      <c r="AR91" s="1738" t="s">
        <v>2236</v>
      </c>
      <c r="AS91" s="1740" t="s">
        <v>1918</v>
      </c>
      <c r="AT91" s="1741" t="s">
        <v>2148</v>
      </c>
    </row>
    <row r="92" spans="1:46" ht="135">
      <c r="A92" s="1736" t="s">
        <v>2221</v>
      </c>
      <c r="B92" s="1737" t="s">
        <v>2222</v>
      </c>
      <c r="C92" s="1736" t="s">
        <v>2223</v>
      </c>
      <c r="D92" s="1738" t="s">
        <v>2224</v>
      </c>
      <c r="E92" s="1739"/>
      <c r="F92" s="1738" t="s">
        <v>2225</v>
      </c>
      <c r="G92" s="1738" t="s">
        <v>2226</v>
      </c>
      <c r="H92" s="1739" t="s">
        <v>2227</v>
      </c>
      <c r="I92" s="1738" t="s">
        <v>2053</v>
      </c>
      <c r="J92" s="1737" t="s">
        <v>1885</v>
      </c>
      <c r="K92" s="1737" t="s">
        <v>1938</v>
      </c>
      <c r="L92" s="1737" t="s">
        <v>2228</v>
      </c>
      <c r="M92" s="1737" t="s">
        <v>2229</v>
      </c>
      <c r="N92" s="1738" t="s">
        <v>2230</v>
      </c>
      <c r="O92" s="1738"/>
      <c r="P92" s="1737">
        <v>0</v>
      </c>
      <c r="Q92" s="1739" t="s">
        <v>1906</v>
      </c>
      <c r="R92" s="1739" t="s">
        <v>2237</v>
      </c>
      <c r="S92" s="1739"/>
      <c r="T92" s="1739" t="s">
        <v>1892</v>
      </c>
      <c r="U92" s="1739" t="s">
        <v>1893</v>
      </c>
      <c r="V92" s="1739" t="s">
        <v>860</v>
      </c>
      <c r="W92" s="1739"/>
      <c r="X92" s="1739"/>
      <c r="Y92" s="1739" t="s">
        <v>2232</v>
      </c>
      <c r="Z92" s="1739"/>
      <c r="AA92" s="1739"/>
      <c r="AB92" s="1738" t="s">
        <v>2233</v>
      </c>
      <c r="AC92" s="1738" t="s">
        <v>172</v>
      </c>
      <c r="AD92" s="1739" t="s">
        <v>2070</v>
      </c>
      <c r="AE92" s="1739">
        <v>10755</v>
      </c>
      <c r="AF92" s="1739" t="s">
        <v>1889</v>
      </c>
      <c r="AG92" s="1738" t="s">
        <v>1896</v>
      </c>
      <c r="AH92" s="1739"/>
      <c r="AI92" s="1739"/>
      <c r="AJ92" s="1739" t="s">
        <v>1897</v>
      </c>
      <c r="AK92" s="1739" t="s">
        <v>1898</v>
      </c>
      <c r="AL92" s="1739" t="s">
        <v>1964</v>
      </c>
      <c r="AM92" s="1739"/>
      <c r="AN92" s="1739" t="s">
        <v>1900</v>
      </c>
      <c r="AO92" s="1739" t="s">
        <v>1901</v>
      </c>
      <c r="AP92" s="1739"/>
      <c r="AQ92" s="1739" t="s">
        <v>2234</v>
      </c>
      <c r="AR92" s="1738" t="s">
        <v>2238</v>
      </c>
      <c r="AS92" s="1740" t="s">
        <v>1904</v>
      </c>
      <c r="AT92" s="1741" t="s">
        <v>2175</v>
      </c>
    </row>
    <row r="93" spans="1:46" ht="135">
      <c r="A93" s="1736" t="s">
        <v>2221</v>
      </c>
      <c r="B93" s="1737" t="s">
        <v>2222</v>
      </c>
      <c r="C93" s="1736" t="s">
        <v>2223</v>
      </c>
      <c r="D93" s="1738" t="s">
        <v>2224</v>
      </c>
      <c r="E93" s="1739"/>
      <c r="F93" s="1738" t="s">
        <v>2225</v>
      </c>
      <c r="G93" s="1738" t="s">
        <v>2226</v>
      </c>
      <c r="H93" s="1739" t="s">
        <v>2227</v>
      </c>
      <c r="I93" s="1738" t="s">
        <v>2053</v>
      </c>
      <c r="J93" s="1737" t="s">
        <v>1885</v>
      </c>
      <c r="K93" s="1737" t="s">
        <v>1938</v>
      </c>
      <c r="L93" s="1737" t="s">
        <v>2228</v>
      </c>
      <c r="M93" s="1737" t="s">
        <v>2229</v>
      </c>
      <c r="N93" s="1738" t="s">
        <v>2230</v>
      </c>
      <c r="O93" s="1738"/>
      <c r="P93" s="1737">
        <v>0</v>
      </c>
      <c r="Q93" s="1739" t="s">
        <v>1906</v>
      </c>
      <c r="R93" s="1739" t="s">
        <v>2237</v>
      </c>
      <c r="S93" s="1739"/>
      <c r="T93" s="1739" t="s">
        <v>1892</v>
      </c>
      <c r="U93" s="1739" t="s">
        <v>1893</v>
      </c>
      <c r="V93" s="1739" t="s">
        <v>860</v>
      </c>
      <c r="W93" s="1739"/>
      <c r="X93" s="1739"/>
      <c r="Y93" s="1739" t="s">
        <v>2232</v>
      </c>
      <c r="Z93" s="1739"/>
      <c r="AA93" s="1739"/>
      <c r="AB93" s="1738" t="s">
        <v>2233</v>
      </c>
      <c r="AC93" s="1738" t="s">
        <v>172</v>
      </c>
      <c r="AD93" s="1739" t="s">
        <v>2070</v>
      </c>
      <c r="AE93" s="1739">
        <v>10756</v>
      </c>
      <c r="AF93" s="1739" t="s">
        <v>1906</v>
      </c>
      <c r="AG93" s="1738" t="s">
        <v>1907</v>
      </c>
      <c r="AH93" s="1739"/>
      <c r="AI93" s="1739"/>
      <c r="AJ93" s="1739" t="s">
        <v>1897</v>
      </c>
      <c r="AK93" s="1739" t="s">
        <v>1898</v>
      </c>
      <c r="AL93" s="1739" t="s">
        <v>2044</v>
      </c>
      <c r="AM93" s="1739"/>
      <c r="AN93" s="1739" t="s">
        <v>1900</v>
      </c>
      <c r="AO93" s="1739" t="s">
        <v>1901</v>
      </c>
      <c r="AP93" s="1739"/>
      <c r="AQ93" s="1739" t="s">
        <v>2175</v>
      </c>
      <c r="AR93" s="1738" t="s">
        <v>2238</v>
      </c>
      <c r="AS93" s="1740" t="s">
        <v>1904</v>
      </c>
      <c r="AT93" s="1741" t="s">
        <v>2175</v>
      </c>
    </row>
    <row r="94" spans="1:46" ht="135">
      <c r="A94" s="1736" t="s">
        <v>2221</v>
      </c>
      <c r="B94" s="1737" t="s">
        <v>2222</v>
      </c>
      <c r="C94" s="1736" t="s">
        <v>2223</v>
      </c>
      <c r="D94" s="1738" t="s">
        <v>2224</v>
      </c>
      <c r="E94" s="1739"/>
      <c r="F94" s="1738" t="s">
        <v>2225</v>
      </c>
      <c r="G94" s="1738" t="s">
        <v>2226</v>
      </c>
      <c r="H94" s="1739" t="s">
        <v>2227</v>
      </c>
      <c r="I94" s="1738" t="s">
        <v>2053</v>
      </c>
      <c r="J94" s="1737" t="s">
        <v>1885</v>
      </c>
      <c r="K94" s="1737" t="s">
        <v>1938</v>
      </c>
      <c r="L94" s="1737" t="s">
        <v>2228</v>
      </c>
      <c r="M94" s="1737" t="s">
        <v>2229</v>
      </c>
      <c r="N94" s="1738" t="s">
        <v>2230</v>
      </c>
      <c r="O94" s="1738"/>
      <c r="P94" s="1737">
        <v>0</v>
      </c>
      <c r="Q94" s="1739" t="s">
        <v>1906</v>
      </c>
      <c r="R94" s="1739" t="s">
        <v>2237</v>
      </c>
      <c r="S94" s="1739"/>
      <c r="T94" s="1739" t="s">
        <v>1892</v>
      </c>
      <c r="U94" s="1739" t="s">
        <v>1893</v>
      </c>
      <c r="V94" s="1739" t="s">
        <v>860</v>
      </c>
      <c r="W94" s="1739"/>
      <c r="X94" s="1739"/>
      <c r="Y94" s="1739" t="s">
        <v>2232</v>
      </c>
      <c r="Z94" s="1739"/>
      <c r="AA94" s="1739"/>
      <c r="AB94" s="1738" t="s">
        <v>2233</v>
      </c>
      <c r="AC94" s="1738" t="s">
        <v>172</v>
      </c>
      <c r="AD94" s="1739" t="s">
        <v>2070</v>
      </c>
      <c r="AE94" s="1739">
        <v>10757</v>
      </c>
      <c r="AF94" s="1739" t="s">
        <v>1912</v>
      </c>
      <c r="AG94" s="1738" t="s">
        <v>1913</v>
      </c>
      <c r="AH94" s="1739"/>
      <c r="AI94" s="1739"/>
      <c r="AJ94" s="1739" t="s">
        <v>1897</v>
      </c>
      <c r="AK94" s="1739" t="s">
        <v>1898</v>
      </c>
      <c r="AL94" s="1739" t="s">
        <v>2063</v>
      </c>
      <c r="AM94" s="1739"/>
      <c r="AN94" s="1739" t="s">
        <v>1900</v>
      </c>
      <c r="AO94" s="1739" t="s">
        <v>1915</v>
      </c>
      <c r="AP94" s="1739"/>
      <c r="AQ94" s="1739" t="s">
        <v>2064</v>
      </c>
      <c r="AR94" s="1738" t="s">
        <v>2236</v>
      </c>
      <c r="AS94" s="1740" t="s">
        <v>1918</v>
      </c>
      <c r="AT94" s="1741" t="s">
        <v>2148</v>
      </c>
    </row>
    <row r="95" spans="1:46" ht="315">
      <c r="A95" s="1736" t="s">
        <v>1043</v>
      </c>
      <c r="B95" s="1737" t="s">
        <v>2239</v>
      </c>
      <c r="C95" s="1736" t="s">
        <v>2240</v>
      </c>
      <c r="D95" s="1738" t="s">
        <v>2241</v>
      </c>
      <c r="E95" s="1739"/>
      <c r="F95" s="1738" t="s">
        <v>2242</v>
      </c>
      <c r="G95" s="1738" t="s">
        <v>2243</v>
      </c>
      <c r="H95" s="1739" t="s">
        <v>1958</v>
      </c>
      <c r="I95" s="1738" t="s">
        <v>2244</v>
      </c>
      <c r="J95" s="1737" t="s">
        <v>1885</v>
      </c>
      <c r="K95" s="1737" t="s">
        <v>1938</v>
      </c>
      <c r="L95" s="1737" t="s">
        <v>964</v>
      </c>
      <c r="M95" s="1737" t="s">
        <v>1038</v>
      </c>
      <c r="N95" s="1738" t="s">
        <v>2245</v>
      </c>
      <c r="O95" s="1738"/>
      <c r="P95" s="1737">
        <v>0</v>
      </c>
      <c r="Q95" s="1739" t="s">
        <v>1889</v>
      </c>
      <c r="R95" s="1739" t="s">
        <v>2246</v>
      </c>
      <c r="S95" s="1739" t="s">
        <v>2247</v>
      </c>
      <c r="T95" s="1739" t="s">
        <v>1892</v>
      </c>
      <c r="U95" s="1739" t="s">
        <v>1893</v>
      </c>
      <c r="V95" s="1739" t="s">
        <v>860</v>
      </c>
      <c r="W95" s="1739"/>
      <c r="X95" s="1739"/>
      <c r="Y95" s="1739" t="s">
        <v>2248</v>
      </c>
      <c r="Z95" s="1739"/>
      <c r="AA95" s="1739"/>
      <c r="AB95" s="1738" t="s">
        <v>2249</v>
      </c>
      <c r="AC95" s="1738" t="s">
        <v>172</v>
      </c>
      <c r="AD95" s="1739" t="s">
        <v>2070</v>
      </c>
      <c r="AE95" s="1739">
        <v>10730</v>
      </c>
      <c r="AF95" s="1739" t="s">
        <v>1889</v>
      </c>
      <c r="AG95" s="1738" t="s">
        <v>1896</v>
      </c>
      <c r="AH95" s="1739"/>
      <c r="AI95" s="1739"/>
      <c r="AJ95" s="1739" t="s">
        <v>1897</v>
      </c>
      <c r="AK95" s="1739" t="s">
        <v>1898</v>
      </c>
      <c r="AL95" s="1739" t="s">
        <v>2004</v>
      </c>
      <c r="AM95" s="1739"/>
      <c r="AN95" s="1739" t="s">
        <v>1900</v>
      </c>
      <c r="AO95" s="1739" t="s">
        <v>1901</v>
      </c>
      <c r="AP95" s="1739"/>
      <c r="AQ95" s="1739" t="s">
        <v>2250</v>
      </c>
      <c r="AR95" s="1744" t="s">
        <v>2251</v>
      </c>
      <c r="AS95" s="1740" t="s">
        <v>2093</v>
      </c>
      <c r="AT95" s="1741" t="s">
        <v>2252</v>
      </c>
    </row>
    <row r="96" spans="1:46" ht="409.5">
      <c r="A96" s="1736" t="s">
        <v>1043</v>
      </c>
      <c r="B96" s="1737" t="s">
        <v>2239</v>
      </c>
      <c r="C96" s="1736" t="s">
        <v>2240</v>
      </c>
      <c r="D96" s="1738" t="s">
        <v>2241</v>
      </c>
      <c r="E96" s="1739"/>
      <c r="F96" s="1738" t="s">
        <v>2242</v>
      </c>
      <c r="G96" s="1738" t="s">
        <v>2243</v>
      </c>
      <c r="H96" s="1739" t="s">
        <v>1958</v>
      </c>
      <c r="I96" s="1738" t="s">
        <v>2244</v>
      </c>
      <c r="J96" s="1737" t="s">
        <v>1885</v>
      </c>
      <c r="K96" s="1737" t="s">
        <v>1938</v>
      </c>
      <c r="L96" s="1737" t="s">
        <v>964</v>
      </c>
      <c r="M96" s="1737" t="s">
        <v>1038</v>
      </c>
      <c r="N96" s="1738" t="s">
        <v>2245</v>
      </c>
      <c r="O96" s="1738"/>
      <c r="P96" s="1737">
        <v>0</v>
      </c>
      <c r="Q96" s="1739" t="s">
        <v>1889</v>
      </c>
      <c r="R96" s="1739" t="s">
        <v>2246</v>
      </c>
      <c r="S96" s="1739" t="s">
        <v>2247</v>
      </c>
      <c r="T96" s="1739" t="s">
        <v>1892</v>
      </c>
      <c r="U96" s="1739" t="s">
        <v>1893</v>
      </c>
      <c r="V96" s="1739" t="s">
        <v>860</v>
      </c>
      <c r="W96" s="1739"/>
      <c r="X96" s="1739"/>
      <c r="Y96" s="1739" t="s">
        <v>2248</v>
      </c>
      <c r="Z96" s="1739"/>
      <c r="AA96" s="1739"/>
      <c r="AB96" s="1738" t="s">
        <v>2249</v>
      </c>
      <c r="AC96" s="1738" t="s">
        <v>172</v>
      </c>
      <c r="AD96" s="1739" t="s">
        <v>2070</v>
      </c>
      <c r="AE96" s="1739">
        <v>10731</v>
      </c>
      <c r="AF96" s="1739" t="s">
        <v>1906</v>
      </c>
      <c r="AG96" s="1738" t="s">
        <v>1907</v>
      </c>
      <c r="AH96" s="1739"/>
      <c r="AI96" s="1739"/>
      <c r="AJ96" s="1739" t="s">
        <v>1897</v>
      </c>
      <c r="AK96" s="1739" t="s">
        <v>1898</v>
      </c>
      <c r="AL96" s="1739" t="s">
        <v>2144</v>
      </c>
      <c r="AM96" s="1739"/>
      <c r="AN96" s="1739" t="s">
        <v>1900</v>
      </c>
      <c r="AO96" s="1739" t="s">
        <v>1901</v>
      </c>
      <c r="AP96" s="1739"/>
      <c r="AQ96" s="1739" t="s">
        <v>1909</v>
      </c>
      <c r="AR96" s="1743" t="s">
        <v>2253</v>
      </c>
      <c r="AS96" s="1740" t="s">
        <v>1911</v>
      </c>
      <c r="AT96" s="1741" t="s">
        <v>1909</v>
      </c>
    </row>
    <row r="97" spans="1:46" ht="180">
      <c r="A97" s="1736" t="s">
        <v>1043</v>
      </c>
      <c r="B97" s="1737" t="s">
        <v>2239</v>
      </c>
      <c r="C97" s="1736" t="s">
        <v>2240</v>
      </c>
      <c r="D97" s="1738" t="s">
        <v>2241</v>
      </c>
      <c r="E97" s="1739"/>
      <c r="F97" s="1738" t="s">
        <v>2242</v>
      </c>
      <c r="G97" s="1738" t="s">
        <v>2243</v>
      </c>
      <c r="H97" s="1739" t="s">
        <v>1958</v>
      </c>
      <c r="I97" s="1738" t="s">
        <v>2244</v>
      </c>
      <c r="J97" s="1737" t="s">
        <v>1885</v>
      </c>
      <c r="K97" s="1737" t="s">
        <v>1938</v>
      </c>
      <c r="L97" s="1737" t="s">
        <v>964</v>
      </c>
      <c r="M97" s="1737" t="s">
        <v>1038</v>
      </c>
      <c r="N97" s="1738" t="s">
        <v>2245</v>
      </c>
      <c r="O97" s="1738"/>
      <c r="P97" s="1737">
        <v>0</v>
      </c>
      <c r="Q97" s="1739" t="s">
        <v>1889</v>
      </c>
      <c r="R97" s="1739" t="s">
        <v>2246</v>
      </c>
      <c r="S97" s="1739" t="s">
        <v>2247</v>
      </c>
      <c r="T97" s="1739" t="s">
        <v>1892</v>
      </c>
      <c r="U97" s="1739" t="s">
        <v>1893</v>
      </c>
      <c r="V97" s="1739" t="s">
        <v>860</v>
      </c>
      <c r="W97" s="1739"/>
      <c r="X97" s="1739"/>
      <c r="Y97" s="1739" t="s">
        <v>2248</v>
      </c>
      <c r="Z97" s="1739"/>
      <c r="AA97" s="1739"/>
      <c r="AB97" s="1738" t="s">
        <v>2249</v>
      </c>
      <c r="AC97" s="1738" t="s">
        <v>172</v>
      </c>
      <c r="AD97" s="1739" t="s">
        <v>2070</v>
      </c>
      <c r="AE97" s="1739">
        <v>10732</v>
      </c>
      <c r="AF97" s="1739" t="s">
        <v>1912</v>
      </c>
      <c r="AG97" s="1738" t="s">
        <v>1913</v>
      </c>
      <c r="AH97" s="1739"/>
      <c r="AI97" s="1739"/>
      <c r="AJ97" s="1739" t="s">
        <v>1897</v>
      </c>
      <c r="AK97" s="1739" t="s">
        <v>1898</v>
      </c>
      <c r="AL97" s="1739" t="s">
        <v>2063</v>
      </c>
      <c r="AM97" s="1739"/>
      <c r="AN97" s="1739" t="s">
        <v>1900</v>
      </c>
      <c r="AO97" s="1739" t="s">
        <v>1915</v>
      </c>
      <c r="AP97" s="1739"/>
      <c r="AQ97" s="1739" t="s">
        <v>2064</v>
      </c>
      <c r="AR97" s="1743" t="s">
        <v>2254</v>
      </c>
      <c r="AS97" s="1740" t="s">
        <v>2066</v>
      </c>
      <c r="AT97" s="1741" t="s">
        <v>1919</v>
      </c>
    </row>
    <row r="98" spans="1:46" ht="202.5">
      <c r="A98" s="1736" t="s">
        <v>1043</v>
      </c>
      <c r="B98" s="1737" t="s">
        <v>2239</v>
      </c>
      <c r="C98" s="1736" t="s">
        <v>2240</v>
      </c>
      <c r="D98" s="1738" t="s">
        <v>2241</v>
      </c>
      <c r="E98" s="1739"/>
      <c r="F98" s="1738" t="s">
        <v>2242</v>
      </c>
      <c r="G98" s="1738" t="s">
        <v>2243</v>
      </c>
      <c r="H98" s="1739" t="s">
        <v>1958</v>
      </c>
      <c r="I98" s="1738" t="s">
        <v>2244</v>
      </c>
      <c r="J98" s="1737" t="s">
        <v>1885</v>
      </c>
      <c r="K98" s="1737" t="s">
        <v>1938</v>
      </c>
      <c r="L98" s="1737" t="s">
        <v>964</v>
      </c>
      <c r="M98" s="1737" t="s">
        <v>1038</v>
      </c>
      <c r="N98" s="1738" t="s">
        <v>2245</v>
      </c>
      <c r="O98" s="1738"/>
      <c r="P98" s="1737">
        <v>0</v>
      </c>
      <c r="Q98" s="1739" t="s">
        <v>1906</v>
      </c>
      <c r="R98" s="1739" t="s">
        <v>2255</v>
      </c>
      <c r="S98" s="1739" t="s">
        <v>2256</v>
      </c>
      <c r="T98" s="1739" t="s">
        <v>2068</v>
      </c>
      <c r="U98" s="1739" t="s">
        <v>1893</v>
      </c>
      <c r="V98" s="1739" t="s">
        <v>860</v>
      </c>
      <c r="W98" s="1739"/>
      <c r="X98" s="1739"/>
      <c r="Y98" s="1739" t="s">
        <v>2248</v>
      </c>
      <c r="Z98" s="1739"/>
      <c r="AA98" s="1739"/>
      <c r="AB98" s="1738" t="s">
        <v>2257</v>
      </c>
      <c r="AC98" s="1738" t="s">
        <v>1054</v>
      </c>
      <c r="AD98" s="1739" t="s">
        <v>2070</v>
      </c>
      <c r="AE98" s="1739">
        <v>10733</v>
      </c>
      <c r="AF98" s="1739" t="s">
        <v>1889</v>
      </c>
      <c r="AG98" s="1738" t="s">
        <v>1896</v>
      </c>
      <c r="AH98" s="1739"/>
      <c r="AI98" s="1739"/>
      <c r="AJ98" s="1739" t="s">
        <v>1897</v>
      </c>
      <c r="AK98" s="1739" t="s">
        <v>1898</v>
      </c>
      <c r="AL98" s="1739" t="s">
        <v>2004</v>
      </c>
      <c r="AM98" s="1739"/>
      <c r="AN98" s="1739" t="s">
        <v>1900</v>
      </c>
      <c r="AO98" s="1739" t="s">
        <v>1901</v>
      </c>
      <c r="AP98" s="1739"/>
      <c r="AQ98" s="1739" t="s">
        <v>2250</v>
      </c>
      <c r="AR98" s="1743" t="s">
        <v>2258</v>
      </c>
      <c r="AS98" s="1740" t="s">
        <v>2093</v>
      </c>
      <c r="AT98" s="1741" t="s">
        <v>2252</v>
      </c>
    </row>
    <row r="99" spans="1:46" ht="409.5">
      <c r="A99" s="1736" t="s">
        <v>1043</v>
      </c>
      <c r="B99" s="1737" t="s">
        <v>2239</v>
      </c>
      <c r="C99" s="1736" t="s">
        <v>2240</v>
      </c>
      <c r="D99" s="1738" t="s">
        <v>2241</v>
      </c>
      <c r="E99" s="1739"/>
      <c r="F99" s="1738" t="s">
        <v>2242</v>
      </c>
      <c r="G99" s="1738" t="s">
        <v>2243</v>
      </c>
      <c r="H99" s="1739" t="s">
        <v>1958</v>
      </c>
      <c r="I99" s="1738" t="s">
        <v>2244</v>
      </c>
      <c r="J99" s="1737" t="s">
        <v>1885</v>
      </c>
      <c r="K99" s="1737" t="s">
        <v>1938</v>
      </c>
      <c r="L99" s="1737" t="s">
        <v>964</v>
      </c>
      <c r="M99" s="1737" t="s">
        <v>1038</v>
      </c>
      <c r="N99" s="1738" t="s">
        <v>2245</v>
      </c>
      <c r="O99" s="1738"/>
      <c r="P99" s="1737">
        <v>0</v>
      </c>
      <c r="Q99" s="1739" t="s">
        <v>1906</v>
      </c>
      <c r="R99" s="1739" t="s">
        <v>2255</v>
      </c>
      <c r="S99" s="1739" t="s">
        <v>2256</v>
      </c>
      <c r="T99" s="1739" t="s">
        <v>2068</v>
      </c>
      <c r="U99" s="1739" t="s">
        <v>1893</v>
      </c>
      <c r="V99" s="1739" t="s">
        <v>860</v>
      </c>
      <c r="W99" s="1739"/>
      <c r="X99" s="1739"/>
      <c r="Y99" s="1739" t="s">
        <v>2248</v>
      </c>
      <c r="Z99" s="1739"/>
      <c r="AA99" s="1739"/>
      <c r="AB99" s="1738" t="s">
        <v>2257</v>
      </c>
      <c r="AC99" s="1738" t="s">
        <v>1054</v>
      </c>
      <c r="AD99" s="1739" t="s">
        <v>2070</v>
      </c>
      <c r="AE99" s="1739">
        <v>10735</v>
      </c>
      <c r="AF99" s="1739" t="s">
        <v>1906</v>
      </c>
      <c r="AG99" s="1738" t="s">
        <v>1907</v>
      </c>
      <c r="AH99" s="1739"/>
      <c r="AI99" s="1739"/>
      <c r="AJ99" s="1739" t="s">
        <v>1897</v>
      </c>
      <c r="AK99" s="1739" t="s">
        <v>1898</v>
      </c>
      <c r="AL99" s="1739" t="s">
        <v>2144</v>
      </c>
      <c r="AM99" s="1739"/>
      <c r="AN99" s="1739" t="s">
        <v>1900</v>
      </c>
      <c r="AO99" s="1739" t="s">
        <v>1901</v>
      </c>
      <c r="AP99" s="1739"/>
      <c r="AQ99" s="1739" t="s">
        <v>1909</v>
      </c>
      <c r="AR99" s="1743" t="s">
        <v>2259</v>
      </c>
      <c r="AS99" s="1740" t="s">
        <v>1911</v>
      </c>
      <c r="AT99" s="1741" t="s">
        <v>1909</v>
      </c>
    </row>
    <row r="100" spans="1:46" ht="191.25">
      <c r="A100" s="1736" t="s">
        <v>1043</v>
      </c>
      <c r="B100" s="1737" t="s">
        <v>2239</v>
      </c>
      <c r="C100" s="1736" t="s">
        <v>2240</v>
      </c>
      <c r="D100" s="1738" t="s">
        <v>2241</v>
      </c>
      <c r="E100" s="1739"/>
      <c r="F100" s="1738" t="s">
        <v>2242</v>
      </c>
      <c r="G100" s="1738" t="s">
        <v>2243</v>
      </c>
      <c r="H100" s="1739" t="s">
        <v>1958</v>
      </c>
      <c r="I100" s="1738" t="s">
        <v>2244</v>
      </c>
      <c r="J100" s="1737" t="s">
        <v>1885</v>
      </c>
      <c r="K100" s="1737" t="s">
        <v>1938</v>
      </c>
      <c r="L100" s="1737" t="s">
        <v>964</v>
      </c>
      <c r="M100" s="1737" t="s">
        <v>1038</v>
      </c>
      <c r="N100" s="1738" t="s">
        <v>2245</v>
      </c>
      <c r="O100" s="1738"/>
      <c r="P100" s="1737">
        <v>0</v>
      </c>
      <c r="Q100" s="1739" t="s">
        <v>1906</v>
      </c>
      <c r="R100" s="1739" t="s">
        <v>2255</v>
      </c>
      <c r="S100" s="1739" t="s">
        <v>2256</v>
      </c>
      <c r="T100" s="1739" t="s">
        <v>2068</v>
      </c>
      <c r="U100" s="1739" t="s">
        <v>1893</v>
      </c>
      <c r="V100" s="1739" t="s">
        <v>860</v>
      </c>
      <c r="W100" s="1739"/>
      <c r="X100" s="1739"/>
      <c r="Y100" s="1739" t="s">
        <v>2248</v>
      </c>
      <c r="Z100" s="1739"/>
      <c r="AA100" s="1739"/>
      <c r="AB100" s="1738" t="s">
        <v>2257</v>
      </c>
      <c r="AC100" s="1738" t="s">
        <v>1054</v>
      </c>
      <c r="AD100" s="1739" t="s">
        <v>2070</v>
      </c>
      <c r="AE100" s="1739">
        <v>10736</v>
      </c>
      <c r="AF100" s="1739" t="s">
        <v>1912</v>
      </c>
      <c r="AG100" s="1738" t="s">
        <v>1913</v>
      </c>
      <c r="AH100" s="1739"/>
      <c r="AI100" s="1739"/>
      <c r="AJ100" s="1739" t="s">
        <v>1897</v>
      </c>
      <c r="AK100" s="1739" t="s">
        <v>1898</v>
      </c>
      <c r="AL100" s="1739" t="s">
        <v>2063</v>
      </c>
      <c r="AM100" s="1739"/>
      <c r="AN100" s="1739" t="s">
        <v>1900</v>
      </c>
      <c r="AO100" s="1739" t="s">
        <v>1915</v>
      </c>
      <c r="AP100" s="1739"/>
      <c r="AQ100" s="1739" t="s">
        <v>2064</v>
      </c>
      <c r="AR100" s="1743" t="s">
        <v>2260</v>
      </c>
      <c r="AS100" s="1740" t="s">
        <v>2066</v>
      </c>
      <c r="AT100" s="1741" t="s">
        <v>1919</v>
      </c>
    </row>
    <row r="101" spans="1:46" ht="191.25">
      <c r="A101" s="1736" t="s">
        <v>2261</v>
      </c>
      <c r="B101" s="1737" t="s">
        <v>2262</v>
      </c>
      <c r="C101" s="1736" t="s">
        <v>2263</v>
      </c>
      <c r="D101" s="1738" t="s">
        <v>2264</v>
      </c>
      <c r="E101" s="1739"/>
      <c r="F101" s="1738" t="s">
        <v>2265</v>
      </c>
      <c r="G101" s="1738" t="s">
        <v>2266</v>
      </c>
      <c r="H101" s="1739" t="s">
        <v>2267</v>
      </c>
      <c r="I101" s="1738" t="s">
        <v>2268</v>
      </c>
      <c r="J101" s="1737" t="s">
        <v>1885</v>
      </c>
      <c r="K101" s="1737" t="s">
        <v>1886</v>
      </c>
      <c r="L101" s="1737" t="s">
        <v>1006</v>
      </c>
      <c r="M101" s="1737" t="s">
        <v>1982</v>
      </c>
      <c r="N101" s="1738" t="s">
        <v>2269</v>
      </c>
      <c r="O101" s="1738"/>
      <c r="P101" s="1737">
        <v>0</v>
      </c>
      <c r="Q101" s="1739" t="s">
        <v>1889</v>
      </c>
      <c r="R101" s="1739" t="s">
        <v>2270</v>
      </c>
      <c r="S101" s="1739" t="s">
        <v>2264</v>
      </c>
      <c r="T101" s="1739" t="s">
        <v>1892</v>
      </c>
      <c r="U101" s="1739" t="s">
        <v>1893</v>
      </c>
      <c r="V101" s="1739" t="s">
        <v>860</v>
      </c>
      <c r="W101" s="1739"/>
      <c r="X101" s="1739"/>
      <c r="Y101" s="1739" t="s">
        <v>2271</v>
      </c>
      <c r="Z101" s="1739"/>
      <c r="AA101" s="1739"/>
      <c r="AB101" s="1738" t="s">
        <v>2272</v>
      </c>
      <c r="AC101" s="1738" t="s">
        <v>125</v>
      </c>
      <c r="AD101" s="1739"/>
      <c r="AE101" s="1739">
        <v>10809</v>
      </c>
      <c r="AF101" s="1739" t="s">
        <v>1889</v>
      </c>
      <c r="AG101" s="1738" t="s">
        <v>1896</v>
      </c>
      <c r="AH101" s="1739"/>
      <c r="AI101" s="1739"/>
      <c r="AJ101" s="1739" t="s">
        <v>1897</v>
      </c>
      <c r="AK101" s="1739" t="s">
        <v>1898</v>
      </c>
      <c r="AL101" s="1739" t="s">
        <v>1964</v>
      </c>
      <c r="AM101" s="1739"/>
      <c r="AN101" s="1739" t="s">
        <v>1900</v>
      </c>
      <c r="AO101" s="1739" t="s">
        <v>2273</v>
      </c>
      <c r="AP101" s="1739"/>
      <c r="AQ101" s="1739" t="s">
        <v>2274</v>
      </c>
      <c r="AR101" s="1738" t="s">
        <v>2275</v>
      </c>
      <c r="AS101" s="1740" t="s">
        <v>2093</v>
      </c>
      <c r="AT101" s="1741" t="s">
        <v>2276</v>
      </c>
    </row>
    <row r="102" spans="1:46" ht="191.25">
      <c r="A102" s="1736" t="s">
        <v>2261</v>
      </c>
      <c r="B102" s="1737" t="s">
        <v>2262</v>
      </c>
      <c r="C102" s="1736" t="s">
        <v>2263</v>
      </c>
      <c r="D102" s="1738" t="s">
        <v>2264</v>
      </c>
      <c r="E102" s="1739"/>
      <c r="F102" s="1738" t="s">
        <v>2265</v>
      </c>
      <c r="G102" s="1738" t="s">
        <v>2266</v>
      </c>
      <c r="H102" s="1739" t="s">
        <v>2267</v>
      </c>
      <c r="I102" s="1738" t="s">
        <v>2268</v>
      </c>
      <c r="J102" s="1737" t="s">
        <v>1885</v>
      </c>
      <c r="K102" s="1737" t="s">
        <v>1886</v>
      </c>
      <c r="L102" s="1737" t="s">
        <v>1006</v>
      </c>
      <c r="M102" s="1737" t="s">
        <v>1982</v>
      </c>
      <c r="N102" s="1738" t="s">
        <v>2269</v>
      </c>
      <c r="O102" s="1738"/>
      <c r="P102" s="1737">
        <v>0</v>
      </c>
      <c r="Q102" s="1739" t="s">
        <v>1889</v>
      </c>
      <c r="R102" s="1739" t="s">
        <v>2270</v>
      </c>
      <c r="S102" s="1739" t="s">
        <v>2264</v>
      </c>
      <c r="T102" s="1739" t="s">
        <v>1892</v>
      </c>
      <c r="U102" s="1739" t="s">
        <v>1893</v>
      </c>
      <c r="V102" s="1739" t="s">
        <v>860</v>
      </c>
      <c r="W102" s="1739"/>
      <c r="X102" s="1739"/>
      <c r="Y102" s="1739" t="s">
        <v>2271</v>
      </c>
      <c r="Z102" s="1739"/>
      <c r="AA102" s="1739"/>
      <c r="AB102" s="1738" t="s">
        <v>2272</v>
      </c>
      <c r="AC102" s="1738" t="s">
        <v>125</v>
      </c>
      <c r="AD102" s="1739"/>
      <c r="AE102" s="1739">
        <v>10810</v>
      </c>
      <c r="AF102" s="1739" t="s">
        <v>1906</v>
      </c>
      <c r="AG102" s="1738" t="s">
        <v>1907</v>
      </c>
      <c r="AH102" s="1739"/>
      <c r="AI102" s="1739"/>
      <c r="AJ102" s="1739" t="s">
        <v>1897</v>
      </c>
      <c r="AK102" s="1739" t="s">
        <v>1898</v>
      </c>
      <c r="AL102" s="1739" t="s">
        <v>1964</v>
      </c>
      <c r="AM102" s="1739"/>
      <c r="AN102" s="1739" t="s">
        <v>1900</v>
      </c>
      <c r="AO102" s="1739" t="s">
        <v>2174</v>
      </c>
      <c r="AP102" s="1739"/>
      <c r="AQ102" s="1739" t="s">
        <v>2175</v>
      </c>
      <c r="AR102" s="1738" t="s">
        <v>2277</v>
      </c>
      <c r="AS102" s="1740" t="s">
        <v>2103</v>
      </c>
      <c r="AT102" s="1741" t="s">
        <v>2175</v>
      </c>
    </row>
    <row r="103" spans="1:46" ht="191.25">
      <c r="A103" s="1736" t="s">
        <v>2261</v>
      </c>
      <c r="B103" s="1737" t="s">
        <v>2262</v>
      </c>
      <c r="C103" s="1736" t="s">
        <v>2263</v>
      </c>
      <c r="D103" s="1738" t="s">
        <v>2264</v>
      </c>
      <c r="E103" s="1739"/>
      <c r="F103" s="1738" t="s">
        <v>2265</v>
      </c>
      <c r="G103" s="1738" t="s">
        <v>2266</v>
      </c>
      <c r="H103" s="1739" t="s">
        <v>2267</v>
      </c>
      <c r="I103" s="1738" t="s">
        <v>2268</v>
      </c>
      <c r="J103" s="1737" t="s">
        <v>1885</v>
      </c>
      <c r="K103" s="1737" t="s">
        <v>1886</v>
      </c>
      <c r="L103" s="1737" t="s">
        <v>1006</v>
      </c>
      <c r="M103" s="1737" t="s">
        <v>1982</v>
      </c>
      <c r="N103" s="1738" t="s">
        <v>2269</v>
      </c>
      <c r="O103" s="1738"/>
      <c r="P103" s="1737">
        <v>0</v>
      </c>
      <c r="Q103" s="1739" t="s">
        <v>1889</v>
      </c>
      <c r="R103" s="1739" t="s">
        <v>2270</v>
      </c>
      <c r="S103" s="1739" t="s">
        <v>2264</v>
      </c>
      <c r="T103" s="1739" t="s">
        <v>1892</v>
      </c>
      <c r="U103" s="1739" t="s">
        <v>1893</v>
      </c>
      <c r="V103" s="1739" t="s">
        <v>860</v>
      </c>
      <c r="W103" s="1739"/>
      <c r="X103" s="1739"/>
      <c r="Y103" s="1739" t="s">
        <v>2271</v>
      </c>
      <c r="Z103" s="1739"/>
      <c r="AA103" s="1739"/>
      <c r="AB103" s="1738" t="s">
        <v>2272</v>
      </c>
      <c r="AC103" s="1738" t="s">
        <v>125</v>
      </c>
      <c r="AD103" s="1739"/>
      <c r="AE103" s="1739">
        <v>10811</v>
      </c>
      <c r="AF103" s="1739" t="s">
        <v>1912</v>
      </c>
      <c r="AG103" s="1738" t="s">
        <v>1913</v>
      </c>
      <c r="AH103" s="1739"/>
      <c r="AI103" s="1739"/>
      <c r="AJ103" s="1739" t="s">
        <v>1897</v>
      </c>
      <c r="AK103" s="1739" t="s">
        <v>1898</v>
      </c>
      <c r="AL103" s="1739" t="s">
        <v>1942</v>
      </c>
      <c r="AM103" s="1739"/>
      <c r="AN103" s="1739" t="s">
        <v>1900</v>
      </c>
      <c r="AO103" s="1739" t="s">
        <v>2174</v>
      </c>
      <c r="AP103" s="1739"/>
      <c r="AQ103" s="1739" t="s">
        <v>2278</v>
      </c>
      <c r="AR103" s="1738" t="s">
        <v>2279</v>
      </c>
      <c r="AS103" s="1740" t="s">
        <v>1918</v>
      </c>
      <c r="AT103" s="1741" t="s">
        <v>1916</v>
      </c>
    </row>
    <row r="104" spans="1:46" ht="315">
      <c r="A104" s="1736" t="s">
        <v>2261</v>
      </c>
      <c r="B104" s="1737" t="s">
        <v>2262</v>
      </c>
      <c r="C104" s="1736" t="s">
        <v>2263</v>
      </c>
      <c r="D104" s="1738" t="s">
        <v>2264</v>
      </c>
      <c r="E104" s="1739"/>
      <c r="F104" s="1738" t="s">
        <v>2265</v>
      </c>
      <c r="G104" s="1738" t="s">
        <v>2266</v>
      </c>
      <c r="H104" s="1739" t="s">
        <v>2267</v>
      </c>
      <c r="I104" s="1738" t="s">
        <v>2268</v>
      </c>
      <c r="J104" s="1737" t="s">
        <v>1885</v>
      </c>
      <c r="K104" s="1737" t="s">
        <v>1886</v>
      </c>
      <c r="L104" s="1737" t="s">
        <v>1006</v>
      </c>
      <c r="M104" s="1737" t="s">
        <v>1982</v>
      </c>
      <c r="N104" s="1738" t="s">
        <v>2269</v>
      </c>
      <c r="O104" s="1738"/>
      <c r="P104" s="1737">
        <v>0</v>
      </c>
      <c r="Q104" s="1739" t="s">
        <v>1906</v>
      </c>
      <c r="R104" s="1739" t="s">
        <v>2280</v>
      </c>
      <c r="S104" s="1739" t="s">
        <v>2264</v>
      </c>
      <c r="T104" s="1739" t="s">
        <v>2068</v>
      </c>
      <c r="U104" s="1739" t="s">
        <v>1893</v>
      </c>
      <c r="V104" s="1739" t="s">
        <v>860</v>
      </c>
      <c r="W104" s="1739"/>
      <c r="X104" s="1739"/>
      <c r="Y104" s="1739" t="s">
        <v>2271</v>
      </c>
      <c r="Z104" s="1739"/>
      <c r="AA104" s="1739"/>
      <c r="AB104" s="1738" t="s">
        <v>2281</v>
      </c>
      <c r="AC104" s="1738" t="s">
        <v>167</v>
      </c>
      <c r="AD104" s="1739"/>
      <c r="AE104" s="1739">
        <v>10812</v>
      </c>
      <c r="AF104" s="1739" t="s">
        <v>1889</v>
      </c>
      <c r="AG104" s="1738" t="s">
        <v>1896</v>
      </c>
      <c r="AH104" s="1739"/>
      <c r="AI104" s="1739"/>
      <c r="AJ104" s="1739" t="s">
        <v>1897</v>
      </c>
      <c r="AK104" s="1739" t="s">
        <v>1898</v>
      </c>
      <c r="AL104" s="1739" t="s">
        <v>1964</v>
      </c>
      <c r="AM104" s="1739"/>
      <c r="AN104" s="1739" t="s">
        <v>1900</v>
      </c>
      <c r="AO104" s="1739" t="s">
        <v>2273</v>
      </c>
      <c r="AP104" s="1739"/>
      <c r="AQ104" s="1739" t="s">
        <v>2274</v>
      </c>
      <c r="AR104" s="1738" t="s">
        <v>2282</v>
      </c>
      <c r="AS104" s="1740" t="s">
        <v>2093</v>
      </c>
      <c r="AT104" s="1741" t="s">
        <v>2276</v>
      </c>
    </row>
    <row r="105" spans="1:46" ht="191.25">
      <c r="A105" s="1736" t="s">
        <v>2261</v>
      </c>
      <c r="B105" s="1737" t="s">
        <v>2262</v>
      </c>
      <c r="C105" s="1736" t="s">
        <v>2263</v>
      </c>
      <c r="D105" s="1738" t="s">
        <v>2264</v>
      </c>
      <c r="E105" s="1739"/>
      <c r="F105" s="1738" t="s">
        <v>2265</v>
      </c>
      <c r="G105" s="1738" t="s">
        <v>2266</v>
      </c>
      <c r="H105" s="1739" t="s">
        <v>2267</v>
      </c>
      <c r="I105" s="1738" t="s">
        <v>2268</v>
      </c>
      <c r="J105" s="1737" t="s">
        <v>1885</v>
      </c>
      <c r="K105" s="1737" t="s">
        <v>1886</v>
      </c>
      <c r="L105" s="1737" t="s">
        <v>1006</v>
      </c>
      <c r="M105" s="1737" t="s">
        <v>1982</v>
      </c>
      <c r="N105" s="1738" t="s">
        <v>2269</v>
      </c>
      <c r="O105" s="1738"/>
      <c r="P105" s="1737">
        <v>0</v>
      </c>
      <c r="Q105" s="1739" t="s">
        <v>1906</v>
      </c>
      <c r="R105" s="1739" t="s">
        <v>2280</v>
      </c>
      <c r="S105" s="1739" t="s">
        <v>2264</v>
      </c>
      <c r="T105" s="1739" t="s">
        <v>2068</v>
      </c>
      <c r="U105" s="1739" t="s">
        <v>1893</v>
      </c>
      <c r="V105" s="1739" t="s">
        <v>860</v>
      </c>
      <c r="W105" s="1739"/>
      <c r="X105" s="1739"/>
      <c r="Y105" s="1739" t="s">
        <v>2271</v>
      </c>
      <c r="Z105" s="1739"/>
      <c r="AA105" s="1739"/>
      <c r="AB105" s="1738" t="s">
        <v>2281</v>
      </c>
      <c r="AC105" s="1738" t="s">
        <v>167</v>
      </c>
      <c r="AD105" s="1739"/>
      <c r="AE105" s="1739">
        <v>10813</v>
      </c>
      <c r="AF105" s="1739" t="s">
        <v>1906</v>
      </c>
      <c r="AG105" s="1738" t="s">
        <v>1907</v>
      </c>
      <c r="AH105" s="1739"/>
      <c r="AI105" s="1739"/>
      <c r="AJ105" s="1739" t="s">
        <v>1897</v>
      </c>
      <c r="AK105" s="1739" t="s">
        <v>1898</v>
      </c>
      <c r="AL105" s="1739" t="s">
        <v>1964</v>
      </c>
      <c r="AM105" s="1739"/>
      <c r="AN105" s="1739" t="s">
        <v>1900</v>
      </c>
      <c r="AO105" s="1739" t="s">
        <v>2174</v>
      </c>
      <c r="AP105" s="1739"/>
      <c r="AQ105" s="1739" t="s">
        <v>2175</v>
      </c>
      <c r="AR105" s="1738" t="s">
        <v>2283</v>
      </c>
      <c r="AS105" s="1740" t="s">
        <v>2103</v>
      </c>
      <c r="AT105" s="1741" t="s">
        <v>2175</v>
      </c>
    </row>
    <row r="106" spans="1:46" ht="191.25">
      <c r="A106" s="1736" t="s">
        <v>2261</v>
      </c>
      <c r="B106" s="1737" t="s">
        <v>2262</v>
      </c>
      <c r="C106" s="1736" t="s">
        <v>2263</v>
      </c>
      <c r="D106" s="1738" t="s">
        <v>2264</v>
      </c>
      <c r="E106" s="1739"/>
      <c r="F106" s="1738" t="s">
        <v>2265</v>
      </c>
      <c r="G106" s="1738" t="s">
        <v>2266</v>
      </c>
      <c r="H106" s="1739" t="s">
        <v>2267</v>
      </c>
      <c r="I106" s="1738" t="s">
        <v>2268</v>
      </c>
      <c r="J106" s="1737" t="s">
        <v>1885</v>
      </c>
      <c r="K106" s="1737" t="s">
        <v>1886</v>
      </c>
      <c r="L106" s="1737" t="s">
        <v>1006</v>
      </c>
      <c r="M106" s="1737" t="s">
        <v>1982</v>
      </c>
      <c r="N106" s="1738" t="s">
        <v>2269</v>
      </c>
      <c r="O106" s="1738"/>
      <c r="P106" s="1737">
        <v>0</v>
      </c>
      <c r="Q106" s="1739" t="s">
        <v>1906</v>
      </c>
      <c r="R106" s="1739" t="s">
        <v>2280</v>
      </c>
      <c r="S106" s="1739" t="s">
        <v>2264</v>
      </c>
      <c r="T106" s="1739" t="s">
        <v>2068</v>
      </c>
      <c r="U106" s="1739" t="s">
        <v>1893</v>
      </c>
      <c r="V106" s="1739" t="s">
        <v>860</v>
      </c>
      <c r="W106" s="1739"/>
      <c r="X106" s="1739"/>
      <c r="Y106" s="1739" t="s">
        <v>2271</v>
      </c>
      <c r="Z106" s="1739"/>
      <c r="AA106" s="1739"/>
      <c r="AB106" s="1738" t="s">
        <v>2281</v>
      </c>
      <c r="AC106" s="1738" t="s">
        <v>167</v>
      </c>
      <c r="AD106" s="1739"/>
      <c r="AE106" s="1739">
        <v>10814</v>
      </c>
      <c r="AF106" s="1739" t="s">
        <v>1912</v>
      </c>
      <c r="AG106" s="1738" t="s">
        <v>1913</v>
      </c>
      <c r="AH106" s="1739"/>
      <c r="AI106" s="1739"/>
      <c r="AJ106" s="1739" t="s">
        <v>1897</v>
      </c>
      <c r="AK106" s="1739" t="s">
        <v>1898</v>
      </c>
      <c r="AL106" s="1739" t="s">
        <v>1942</v>
      </c>
      <c r="AM106" s="1739"/>
      <c r="AN106" s="1739" t="s">
        <v>1900</v>
      </c>
      <c r="AO106" s="1739" t="s">
        <v>2174</v>
      </c>
      <c r="AP106" s="1739"/>
      <c r="AQ106" s="1739" t="s">
        <v>2278</v>
      </c>
      <c r="AR106" s="1743" t="s">
        <v>2284</v>
      </c>
      <c r="AS106" s="1740" t="s">
        <v>1918</v>
      </c>
      <c r="AT106" s="1741" t="s">
        <v>1916</v>
      </c>
    </row>
    <row r="107" spans="1:46" ht="303.75">
      <c r="A107" s="1736" t="s">
        <v>2261</v>
      </c>
      <c r="B107" s="1737" t="s">
        <v>2262</v>
      </c>
      <c r="C107" s="1736" t="s">
        <v>2263</v>
      </c>
      <c r="D107" s="1738" t="s">
        <v>2264</v>
      </c>
      <c r="E107" s="1739"/>
      <c r="F107" s="1738" t="s">
        <v>2265</v>
      </c>
      <c r="G107" s="1738" t="s">
        <v>2266</v>
      </c>
      <c r="H107" s="1739" t="s">
        <v>2267</v>
      </c>
      <c r="I107" s="1738" t="s">
        <v>2268</v>
      </c>
      <c r="J107" s="1737" t="s">
        <v>1885</v>
      </c>
      <c r="K107" s="1737" t="s">
        <v>1886</v>
      </c>
      <c r="L107" s="1737" t="s">
        <v>1006</v>
      </c>
      <c r="M107" s="1737" t="s">
        <v>1982</v>
      </c>
      <c r="N107" s="1738" t="s">
        <v>2269</v>
      </c>
      <c r="O107" s="1738"/>
      <c r="P107" s="1737">
        <v>0</v>
      </c>
      <c r="Q107" s="1739" t="s">
        <v>1912</v>
      </c>
      <c r="R107" s="1739" t="s">
        <v>1325</v>
      </c>
      <c r="S107" s="1739" t="s">
        <v>2264</v>
      </c>
      <c r="T107" s="1739" t="s">
        <v>2068</v>
      </c>
      <c r="U107" s="1739" t="s">
        <v>1893</v>
      </c>
      <c r="V107" s="1739" t="s">
        <v>860</v>
      </c>
      <c r="W107" s="1739"/>
      <c r="X107" s="1739"/>
      <c r="Y107" s="1739" t="s">
        <v>2271</v>
      </c>
      <c r="Z107" s="1739"/>
      <c r="AA107" s="1739"/>
      <c r="AB107" s="1738" t="s">
        <v>2285</v>
      </c>
      <c r="AC107" s="1738" t="s">
        <v>167</v>
      </c>
      <c r="AD107" s="1739"/>
      <c r="AE107" s="1739">
        <v>10815</v>
      </c>
      <c r="AF107" s="1739" t="s">
        <v>1889</v>
      </c>
      <c r="AG107" s="1738" t="s">
        <v>1896</v>
      </c>
      <c r="AH107" s="1739"/>
      <c r="AI107" s="1739"/>
      <c r="AJ107" s="1739" t="s">
        <v>1897</v>
      </c>
      <c r="AK107" s="1739" t="s">
        <v>1898</v>
      </c>
      <c r="AL107" s="1739" t="s">
        <v>1964</v>
      </c>
      <c r="AM107" s="1739"/>
      <c r="AN107" s="1739" t="s">
        <v>1900</v>
      </c>
      <c r="AO107" s="1739" t="s">
        <v>2273</v>
      </c>
      <c r="AP107" s="1739"/>
      <c r="AQ107" s="1739" t="s">
        <v>2274</v>
      </c>
      <c r="AR107" s="1738" t="s">
        <v>2286</v>
      </c>
      <c r="AS107" s="1740" t="s">
        <v>2093</v>
      </c>
      <c r="AT107" s="1741" t="s">
        <v>2276</v>
      </c>
    </row>
    <row r="108" spans="1:46" ht="191.25">
      <c r="A108" s="1736" t="s">
        <v>2261</v>
      </c>
      <c r="B108" s="1737" t="s">
        <v>2262</v>
      </c>
      <c r="C108" s="1736" t="s">
        <v>2263</v>
      </c>
      <c r="D108" s="1738" t="s">
        <v>2264</v>
      </c>
      <c r="E108" s="1739"/>
      <c r="F108" s="1738" t="s">
        <v>2265</v>
      </c>
      <c r="G108" s="1738" t="s">
        <v>2266</v>
      </c>
      <c r="H108" s="1739" t="s">
        <v>2267</v>
      </c>
      <c r="I108" s="1738" t="s">
        <v>2268</v>
      </c>
      <c r="J108" s="1737" t="s">
        <v>1885</v>
      </c>
      <c r="K108" s="1737" t="s">
        <v>1886</v>
      </c>
      <c r="L108" s="1737" t="s">
        <v>1006</v>
      </c>
      <c r="M108" s="1737" t="s">
        <v>1982</v>
      </c>
      <c r="N108" s="1738" t="s">
        <v>2269</v>
      </c>
      <c r="O108" s="1738"/>
      <c r="P108" s="1737">
        <v>0</v>
      </c>
      <c r="Q108" s="1739" t="s">
        <v>1912</v>
      </c>
      <c r="R108" s="1739" t="s">
        <v>1325</v>
      </c>
      <c r="S108" s="1739" t="s">
        <v>2264</v>
      </c>
      <c r="T108" s="1739" t="s">
        <v>2068</v>
      </c>
      <c r="U108" s="1739" t="s">
        <v>1893</v>
      </c>
      <c r="V108" s="1739" t="s">
        <v>860</v>
      </c>
      <c r="W108" s="1739"/>
      <c r="X108" s="1739"/>
      <c r="Y108" s="1739" t="s">
        <v>2271</v>
      </c>
      <c r="Z108" s="1739"/>
      <c r="AA108" s="1739"/>
      <c r="AB108" s="1738" t="s">
        <v>2285</v>
      </c>
      <c r="AC108" s="1738" t="s">
        <v>167</v>
      </c>
      <c r="AD108" s="1739"/>
      <c r="AE108" s="1739">
        <v>10816</v>
      </c>
      <c r="AF108" s="1739" t="s">
        <v>1906</v>
      </c>
      <c r="AG108" s="1738" t="s">
        <v>1907</v>
      </c>
      <c r="AH108" s="1739"/>
      <c r="AI108" s="1739"/>
      <c r="AJ108" s="1739" t="s">
        <v>1897</v>
      </c>
      <c r="AK108" s="1739" t="s">
        <v>1898</v>
      </c>
      <c r="AL108" s="1739" t="s">
        <v>1964</v>
      </c>
      <c r="AM108" s="1739"/>
      <c r="AN108" s="1739" t="s">
        <v>1900</v>
      </c>
      <c r="AO108" s="1739" t="s">
        <v>2174</v>
      </c>
      <c r="AP108" s="1739"/>
      <c r="AQ108" s="1739" t="s">
        <v>2175</v>
      </c>
      <c r="AR108" s="1738" t="s">
        <v>2287</v>
      </c>
      <c r="AS108" s="1740" t="s">
        <v>2103</v>
      </c>
      <c r="AT108" s="1741" t="s">
        <v>2175</v>
      </c>
    </row>
    <row r="109" spans="1:46" ht="191.25">
      <c r="A109" s="1736" t="s">
        <v>2261</v>
      </c>
      <c r="B109" s="1737" t="s">
        <v>2262</v>
      </c>
      <c r="C109" s="1736" t="s">
        <v>2263</v>
      </c>
      <c r="D109" s="1738" t="s">
        <v>2264</v>
      </c>
      <c r="E109" s="1739"/>
      <c r="F109" s="1738" t="s">
        <v>2265</v>
      </c>
      <c r="G109" s="1738" t="s">
        <v>2266</v>
      </c>
      <c r="H109" s="1739" t="s">
        <v>2267</v>
      </c>
      <c r="I109" s="1738" t="s">
        <v>2268</v>
      </c>
      <c r="J109" s="1737" t="s">
        <v>1885</v>
      </c>
      <c r="K109" s="1737" t="s">
        <v>1886</v>
      </c>
      <c r="L109" s="1737" t="s">
        <v>1006</v>
      </c>
      <c r="M109" s="1737" t="s">
        <v>1982</v>
      </c>
      <c r="N109" s="1738" t="s">
        <v>2269</v>
      </c>
      <c r="O109" s="1738"/>
      <c r="P109" s="1737">
        <v>0</v>
      </c>
      <c r="Q109" s="1739" t="s">
        <v>1912</v>
      </c>
      <c r="R109" s="1739" t="s">
        <v>1325</v>
      </c>
      <c r="S109" s="1739" t="s">
        <v>2264</v>
      </c>
      <c r="T109" s="1739" t="s">
        <v>2068</v>
      </c>
      <c r="U109" s="1739" t="s">
        <v>1893</v>
      </c>
      <c r="V109" s="1739" t="s">
        <v>860</v>
      </c>
      <c r="W109" s="1739"/>
      <c r="X109" s="1739"/>
      <c r="Y109" s="1739" t="s">
        <v>2271</v>
      </c>
      <c r="Z109" s="1739"/>
      <c r="AA109" s="1739"/>
      <c r="AB109" s="1738" t="s">
        <v>2285</v>
      </c>
      <c r="AC109" s="1738" t="s">
        <v>167</v>
      </c>
      <c r="AD109" s="1739"/>
      <c r="AE109" s="1739">
        <v>10817</v>
      </c>
      <c r="AF109" s="1739" t="s">
        <v>1912</v>
      </c>
      <c r="AG109" s="1738" t="s">
        <v>1913</v>
      </c>
      <c r="AH109" s="1739"/>
      <c r="AI109" s="1739"/>
      <c r="AJ109" s="1739" t="s">
        <v>1897</v>
      </c>
      <c r="AK109" s="1739" t="s">
        <v>1898</v>
      </c>
      <c r="AL109" s="1739" t="s">
        <v>1942</v>
      </c>
      <c r="AM109" s="1739"/>
      <c r="AN109" s="1739" t="s">
        <v>1900</v>
      </c>
      <c r="AO109" s="1739" t="s">
        <v>2174</v>
      </c>
      <c r="AP109" s="1739"/>
      <c r="AQ109" s="1739" t="s">
        <v>2278</v>
      </c>
      <c r="AR109" s="1745" t="s">
        <v>2288</v>
      </c>
      <c r="AS109" s="1740" t="s">
        <v>1918</v>
      </c>
      <c r="AT109" s="1741" t="s">
        <v>1916</v>
      </c>
    </row>
    <row r="110" spans="1:46" ht="112.5">
      <c r="A110" s="1736" t="s">
        <v>2289</v>
      </c>
      <c r="B110" s="1737" t="s">
        <v>2290</v>
      </c>
      <c r="C110" s="1736" t="s">
        <v>2291</v>
      </c>
      <c r="D110" s="1738" t="s">
        <v>2292</v>
      </c>
      <c r="E110" s="1739"/>
      <c r="F110" s="1738" t="s">
        <v>2293</v>
      </c>
      <c r="G110" s="1738" t="s">
        <v>2294</v>
      </c>
      <c r="H110" s="1739" t="s">
        <v>2295</v>
      </c>
      <c r="I110" s="1738"/>
      <c r="J110" s="1737" t="s">
        <v>1885</v>
      </c>
      <c r="K110" s="1737" t="s">
        <v>1938</v>
      </c>
      <c r="L110" s="1737" t="s">
        <v>964</v>
      </c>
      <c r="M110" s="1737" t="s">
        <v>1887</v>
      </c>
      <c r="N110" s="1738" t="s">
        <v>2296</v>
      </c>
      <c r="O110" s="1738"/>
      <c r="P110" s="1737">
        <v>0</v>
      </c>
      <c r="Q110" s="1739" t="s">
        <v>1889</v>
      </c>
      <c r="R110" s="1739" t="s">
        <v>2297</v>
      </c>
      <c r="S110" s="1739" t="s">
        <v>2292</v>
      </c>
      <c r="T110" s="1739" t="s">
        <v>2068</v>
      </c>
      <c r="U110" s="1739" t="s">
        <v>1893</v>
      </c>
      <c r="V110" s="1739" t="s">
        <v>860</v>
      </c>
      <c r="W110" s="1739"/>
      <c r="X110" s="1739"/>
      <c r="Y110" s="1739" t="s">
        <v>2298</v>
      </c>
      <c r="Z110" s="1739"/>
      <c r="AA110" s="1739"/>
      <c r="AB110" s="1738" t="s">
        <v>2299</v>
      </c>
      <c r="AC110" s="1738" t="s">
        <v>172</v>
      </c>
      <c r="AD110" s="1739"/>
      <c r="AE110" s="1739">
        <v>10764</v>
      </c>
      <c r="AF110" s="1739" t="s">
        <v>1889</v>
      </c>
      <c r="AG110" s="1738" t="s">
        <v>1896</v>
      </c>
      <c r="AH110" s="1739"/>
      <c r="AI110" s="1739"/>
      <c r="AJ110" s="1739" t="s">
        <v>1897</v>
      </c>
      <c r="AK110" s="1739" t="s">
        <v>1898</v>
      </c>
      <c r="AL110" s="1739" t="s">
        <v>1964</v>
      </c>
      <c r="AM110" s="1739"/>
      <c r="AN110" s="1739" t="s">
        <v>1900</v>
      </c>
      <c r="AO110" s="1739" t="s">
        <v>2300</v>
      </c>
      <c r="AP110" s="1739"/>
      <c r="AQ110" s="1739" t="s">
        <v>2301</v>
      </c>
      <c r="AR110" s="1738" t="s">
        <v>2302</v>
      </c>
      <c r="AS110" s="1740" t="s">
        <v>1911</v>
      </c>
      <c r="AT110" s="1741" t="s">
        <v>2175</v>
      </c>
    </row>
    <row r="111" spans="1:46" ht="112.5">
      <c r="A111" s="1736" t="s">
        <v>2289</v>
      </c>
      <c r="B111" s="1737" t="s">
        <v>2290</v>
      </c>
      <c r="C111" s="1736" t="s">
        <v>2291</v>
      </c>
      <c r="D111" s="1738" t="s">
        <v>2292</v>
      </c>
      <c r="E111" s="1739"/>
      <c r="F111" s="1738" t="s">
        <v>2293</v>
      </c>
      <c r="G111" s="1738" t="s">
        <v>2294</v>
      </c>
      <c r="H111" s="1739" t="s">
        <v>2295</v>
      </c>
      <c r="I111" s="1738"/>
      <c r="J111" s="1737" t="s">
        <v>1885</v>
      </c>
      <c r="K111" s="1737" t="s">
        <v>1938</v>
      </c>
      <c r="L111" s="1737" t="s">
        <v>964</v>
      </c>
      <c r="M111" s="1737" t="s">
        <v>1887</v>
      </c>
      <c r="N111" s="1738" t="s">
        <v>2296</v>
      </c>
      <c r="O111" s="1738"/>
      <c r="P111" s="1737">
        <v>0</v>
      </c>
      <c r="Q111" s="1739" t="s">
        <v>1889</v>
      </c>
      <c r="R111" s="1739" t="s">
        <v>2297</v>
      </c>
      <c r="S111" s="1739" t="s">
        <v>2292</v>
      </c>
      <c r="T111" s="1739" t="s">
        <v>2068</v>
      </c>
      <c r="U111" s="1739" t="s">
        <v>1893</v>
      </c>
      <c r="V111" s="1739" t="s">
        <v>860</v>
      </c>
      <c r="W111" s="1739"/>
      <c r="X111" s="1739"/>
      <c r="Y111" s="1739" t="s">
        <v>2298</v>
      </c>
      <c r="Z111" s="1739"/>
      <c r="AA111" s="1739"/>
      <c r="AB111" s="1738" t="s">
        <v>2299</v>
      </c>
      <c r="AC111" s="1738" t="s">
        <v>172</v>
      </c>
      <c r="AD111" s="1739"/>
      <c r="AE111" s="1739">
        <v>10765</v>
      </c>
      <c r="AF111" s="1739" t="s">
        <v>1906</v>
      </c>
      <c r="AG111" s="1738" t="s">
        <v>1907</v>
      </c>
      <c r="AH111" s="1739"/>
      <c r="AI111" s="1739"/>
      <c r="AJ111" s="1739" t="s">
        <v>1897</v>
      </c>
      <c r="AK111" s="1739" t="s">
        <v>1898</v>
      </c>
      <c r="AL111" s="1739" t="s">
        <v>1964</v>
      </c>
      <c r="AM111" s="1739"/>
      <c r="AN111" s="1739" t="s">
        <v>1900</v>
      </c>
      <c r="AO111" s="1739" t="s">
        <v>2303</v>
      </c>
      <c r="AP111" s="1739"/>
      <c r="AQ111" s="1739" t="s">
        <v>2175</v>
      </c>
      <c r="AR111" s="1738" t="s">
        <v>2302</v>
      </c>
      <c r="AS111" s="1740" t="s">
        <v>1911</v>
      </c>
      <c r="AT111" s="1741" t="s">
        <v>2175</v>
      </c>
    </row>
    <row r="112" spans="1:46" ht="112.5">
      <c r="A112" s="1736" t="s">
        <v>2289</v>
      </c>
      <c r="B112" s="1737" t="s">
        <v>2290</v>
      </c>
      <c r="C112" s="1736" t="s">
        <v>2291</v>
      </c>
      <c r="D112" s="1738" t="s">
        <v>2292</v>
      </c>
      <c r="E112" s="1739"/>
      <c r="F112" s="1738" t="s">
        <v>2293</v>
      </c>
      <c r="G112" s="1738" t="s">
        <v>2294</v>
      </c>
      <c r="H112" s="1739" t="s">
        <v>2295</v>
      </c>
      <c r="I112" s="1738"/>
      <c r="J112" s="1737" t="s">
        <v>1885</v>
      </c>
      <c r="K112" s="1737" t="s">
        <v>1938</v>
      </c>
      <c r="L112" s="1737" t="s">
        <v>964</v>
      </c>
      <c r="M112" s="1737" t="s">
        <v>1887</v>
      </c>
      <c r="N112" s="1738" t="s">
        <v>2296</v>
      </c>
      <c r="O112" s="1738"/>
      <c r="P112" s="1737">
        <v>0</v>
      </c>
      <c r="Q112" s="1739" t="s">
        <v>1889</v>
      </c>
      <c r="R112" s="1739" t="s">
        <v>2297</v>
      </c>
      <c r="S112" s="1739" t="s">
        <v>2292</v>
      </c>
      <c r="T112" s="1739" t="s">
        <v>2068</v>
      </c>
      <c r="U112" s="1739" t="s">
        <v>1893</v>
      </c>
      <c r="V112" s="1739" t="s">
        <v>860</v>
      </c>
      <c r="W112" s="1739"/>
      <c r="X112" s="1739"/>
      <c r="Y112" s="1739" t="s">
        <v>2298</v>
      </c>
      <c r="Z112" s="1739"/>
      <c r="AA112" s="1739"/>
      <c r="AB112" s="1738" t="s">
        <v>2299</v>
      </c>
      <c r="AC112" s="1738" t="s">
        <v>172</v>
      </c>
      <c r="AD112" s="1739"/>
      <c r="AE112" s="1739">
        <v>10766</v>
      </c>
      <c r="AF112" s="1739" t="s">
        <v>1912</v>
      </c>
      <c r="AG112" s="1738" t="s">
        <v>1913</v>
      </c>
      <c r="AH112" s="1739"/>
      <c r="AI112" s="1739"/>
      <c r="AJ112" s="1739" t="s">
        <v>1897</v>
      </c>
      <c r="AK112" s="1739" t="s">
        <v>1898</v>
      </c>
      <c r="AL112" s="1739" t="s">
        <v>1942</v>
      </c>
      <c r="AM112" s="1739"/>
      <c r="AN112" s="1739" t="s">
        <v>1900</v>
      </c>
      <c r="AO112" s="1739" t="s">
        <v>1915</v>
      </c>
      <c r="AP112" s="1739"/>
      <c r="AQ112" s="1739" t="s">
        <v>2278</v>
      </c>
      <c r="AR112" s="1738" t="s">
        <v>2304</v>
      </c>
      <c r="AS112" s="1740" t="s">
        <v>1911</v>
      </c>
      <c r="AT112" s="1741" t="s">
        <v>2305</v>
      </c>
    </row>
    <row r="113" spans="1:46" ht="112.5">
      <c r="A113" s="1736" t="s">
        <v>2289</v>
      </c>
      <c r="B113" s="1737" t="s">
        <v>2290</v>
      </c>
      <c r="C113" s="1736" t="s">
        <v>2291</v>
      </c>
      <c r="D113" s="1738" t="s">
        <v>2292</v>
      </c>
      <c r="E113" s="1739"/>
      <c r="F113" s="1738" t="s">
        <v>2293</v>
      </c>
      <c r="G113" s="1738" t="s">
        <v>2294</v>
      </c>
      <c r="H113" s="1739" t="s">
        <v>2295</v>
      </c>
      <c r="I113" s="1738"/>
      <c r="J113" s="1737" t="s">
        <v>1885</v>
      </c>
      <c r="K113" s="1737" t="s">
        <v>1938</v>
      </c>
      <c r="L113" s="1737" t="s">
        <v>964</v>
      </c>
      <c r="M113" s="1737" t="s">
        <v>1887</v>
      </c>
      <c r="N113" s="1738" t="s">
        <v>2296</v>
      </c>
      <c r="O113" s="1738"/>
      <c r="P113" s="1737">
        <v>0</v>
      </c>
      <c r="Q113" s="1739" t="s">
        <v>1906</v>
      </c>
      <c r="R113" s="1739" t="s">
        <v>2306</v>
      </c>
      <c r="S113" s="1739" t="s">
        <v>2292</v>
      </c>
      <c r="T113" s="1739" t="s">
        <v>2068</v>
      </c>
      <c r="U113" s="1739" t="s">
        <v>1893</v>
      </c>
      <c r="V113" s="1739" t="s">
        <v>860</v>
      </c>
      <c r="W113" s="1739"/>
      <c r="X113" s="1739"/>
      <c r="Y113" s="1739" t="s">
        <v>2298</v>
      </c>
      <c r="Z113" s="1739"/>
      <c r="AA113" s="1739"/>
      <c r="AB113" s="1738" t="s">
        <v>2307</v>
      </c>
      <c r="AC113" s="1738" t="s">
        <v>167</v>
      </c>
      <c r="AD113" s="1739"/>
      <c r="AE113" s="1739">
        <v>10767</v>
      </c>
      <c r="AF113" s="1739" t="s">
        <v>1889</v>
      </c>
      <c r="AG113" s="1738" t="s">
        <v>1896</v>
      </c>
      <c r="AH113" s="1739"/>
      <c r="AI113" s="1739"/>
      <c r="AJ113" s="1739" t="s">
        <v>1897</v>
      </c>
      <c r="AK113" s="1739" t="s">
        <v>1898</v>
      </c>
      <c r="AL113" s="1739" t="s">
        <v>1964</v>
      </c>
      <c r="AM113" s="1739"/>
      <c r="AN113" s="1739" t="s">
        <v>1900</v>
      </c>
      <c r="AO113" s="1739" t="s">
        <v>2303</v>
      </c>
      <c r="AP113" s="1739"/>
      <c r="AQ113" s="1739" t="s">
        <v>2301</v>
      </c>
      <c r="AR113" s="1738" t="s">
        <v>2302</v>
      </c>
      <c r="AS113" s="1740" t="s">
        <v>1911</v>
      </c>
      <c r="AT113" s="1741" t="s">
        <v>2175</v>
      </c>
    </row>
    <row r="114" spans="1:46" ht="112.5">
      <c r="A114" s="1736" t="s">
        <v>2289</v>
      </c>
      <c r="B114" s="1737" t="s">
        <v>2290</v>
      </c>
      <c r="C114" s="1736" t="s">
        <v>2291</v>
      </c>
      <c r="D114" s="1738" t="s">
        <v>2292</v>
      </c>
      <c r="E114" s="1739"/>
      <c r="F114" s="1738" t="s">
        <v>2293</v>
      </c>
      <c r="G114" s="1738" t="s">
        <v>2294</v>
      </c>
      <c r="H114" s="1739" t="s">
        <v>2295</v>
      </c>
      <c r="I114" s="1738"/>
      <c r="J114" s="1737" t="s">
        <v>1885</v>
      </c>
      <c r="K114" s="1737" t="s">
        <v>1938</v>
      </c>
      <c r="L114" s="1737" t="s">
        <v>964</v>
      </c>
      <c r="M114" s="1737" t="s">
        <v>1887</v>
      </c>
      <c r="N114" s="1738" t="s">
        <v>2296</v>
      </c>
      <c r="O114" s="1738"/>
      <c r="P114" s="1737">
        <v>0</v>
      </c>
      <c r="Q114" s="1739" t="s">
        <v>1906</v>
      </c>
      <c r="R114" s="1739" t="s">
        <v>2306</v>
      </c>
      <c r="S114" s="1739" t="s">
        <v>2292</v>
      </c>
      <c r="T114" s="1739" t="s">
        <v>2068</v>
      </c>
      <c r="U114" s="1739" t="s">
        <v>1893</v>
      </c>
      <c r="V114" s="1739" t="s">
        <v>860</v>
      </c>
      <c r="W114" s="1739"/>
      <c r="X114" s="1739"/>
      <c r="Y114" s="1739" t="s">
        <v>2298</v>
      </c>
      <c r="Z114" s="1739"/>
      <c r="AA114" s="1739"/>
      <c r="AB114" s="1738" t="s">
        <v>2307</v>
      </c>
      <c r="AC114" s="1738" t="s">
        <v>167</v>
      </c>
      <c r="AD114" s="1739"/>
      <c r="AE114" s="1739">
        <v>10768</v>
      </c>
      <c r="AF114" s="1739" t="s">
        <v>1906</v>
      </c>
      <c r="AG114" s="1738" t="s">
        <v>1907</v>
      </c>
      <c r="AH114" s="1739"/>
      <c r="AI114" s="1739"/>
      <c r="AJ114" s="1739" t="s">
        <v>1897</v>
      </c>
      <c r="AK114" s="1739" t="s">
        <v>1898</v>
      </c>
      <c r="AL114" s="1739" t="s">
        <v>1964</v>
      </c>
      <c r="AM114" s="1739"/>
      <c r="AN114" s="1739" t="s">
        <v>1900</v>
      </c>
      <c r="AO114" s="1739" t="s">
        <v>2303</v>
      </c>
      <c r="AP114" s="1739"/>
      <c r="AQ114" s="1739" t="s">
        <v>2175</v>
      </c>
      <c r="AR114" s="1738" t="s">
        <v>2302</v>
      </c>
      <c r="AS114" s="1740" t="s">
        <v>1911</v>
      </c>
      <c r="AT114" s="1741" t="s">
        <v>2175</v>
      </c>
    </row>
    <row r="115" spans="1:46" ht="112.5">
      <c r="A115" s="1736" t="s">
        <v>2289</v>
      </c>
      <c r="B115" s="1737" t="s">
        <v>2290</v>
      </c>
      <c r="C115" s="1736" t="s">
        <v>2291</v>
      </c>
      <c r="D115" s="1738" t="s">
        <v>2292</v>
      </c>
      <c r="E115" s="1739"/>
      <c r="F115" s="1738" t="s">
        <v>2293</v>
      </c>
      <c r="G115" s="1738" t="s">
        <v>2294</v>
      </c>
      <c r="H115" s="1739" t="s">
        <v>2295</v>
      </c>
      <c r="I115" s="1738"/>
      <c r="J115" s="1737" t="s">
        <v>1885</v>
      </c>
      <c r="K115" s="1737" t="s">
        <v>1938</v>
      </c>
      <c r="L115" s="1737" t="s">
        <v>964</v>
      </c>
      <c r="M115" s="1737" t="s">
        <v>1887</v>
      </c>
      <c r="N115" s="1738" t="s">
        <v>2296</v>
      </c>
      <c r="O115" s="1738"/>
      <c r="P115" s="1737">
        <v>0</v>
      </c>
      <c r="Q115" s="1739" t="s">
        <v>1906</v>
      </c>
      <c r="R115" s="1739" t="s">
        <v>2306</v>
      </c>
      <c r="S115" s="1739" t="s">
        <v>2292</v>
      </c>
      <c r="T115" s="1739" t="s">
        <v>2068</v>
      </c>
      <c r="U115" s="1739" t="s">
        <v>1893</v>
      </c>
      <c r="V115" s="1739" t="s">
        <v>860</v>
      </c>
      <c r="W115" s="1739"/>
      <c r="X115" s="1739"/>
      <c r="Y115" s="1739" t="s">
        <v>2298</v>
      </c>
      <c r="Z115" s="1739"/>
      <c r="AA115" s="1739"/>
      <c r="AB115" s="1738" t="s">
        <v>2307</v>
      </c>
      <c r="AC115" s="1738" t="s">
        <v>167</v>
      </c>
      <c r="AD115" s="1739"/>
      <c r="AE115" s="1739">
        <v>10769</v>
      </c>
      <c r="AF115" s="1739" t="s">
        <v>1912</v>
      </c>
      <c r="AG115" s="1738" t="s">
        <v>1913</v>
      </c>
      <c r="AH115" s="1739"/>
      <c r="AI115" s="1739"/>
      <c r="AJ115" s="1739" t="s">
        <v>1897</v>
      </c>
      <c r="AK115" s="1739" t="s">
        <v>1898</v>
      </c>
      <c r="AL115" s="1739" t="s">
        <v>1942</v>
      </c>
      <c r="AM115" s="1739"/>
      <c r="AN115" s="1739" t="s">
        <v>1900</v>
      </c>
      <c r="AO115" s="1739" t="s">
        <v>2308</v>
      </c>
      <c r="AP115" s="1739"/>
      <c r="AQ115" s="1739" t="s">
        <v>2278</v>
      </c>
      <c r="AR115" s="1745" t="s">
        <v>2309</v>
      </c>
      <c r="AS115" s="1740" t="s">
        <v>2032</v>
      </c>
      <c r="AT115" s="1741" t="s">
        <v>1916</v>
      </c>
    </row>
    <row r="116" spans="1:46" ht="112.5">
      <c r="A116" s="1736" t="s">
        <v>2289</v>
      </c>
      <c r="B116" s="1737" t="s">
        <v>2290</v>
      </c>
      <c r="C116" s="1736" t="s">
        <v>2291</v>
      </c>
      <c r="D116" s="1738" t="s">
        <v>2292</v>
      </c>
      <c r="E116" s="1739"/>
      <c r="F116" s="1738" t="s">
        <v>2293</v>
      </c>
      <c r="G116" s="1738" t="s">
        <v>2294</v>
      </c>
      <c r="H116" s="1739" t="s">
        <v>2295</v>
      </c>
      <c r="I116" s="1738"/>
      <c r="J116" s="1737" t="s">
        <v>1885</v>
      </c>
      <c r="K116" s="1737" t="s">
        <v>1938</v>
      </c>
      <c r="L116" s="1737" t="s">
        <v>964</v>
      </c>
      <c r="M116" s="1737" t="s">
        <v>1887</v>
      </c>
      <c r="N116" s="1738" t="s">
        <v>2296</v>
      </c>
      <c r="O116" s="1738"/>
      <c r="P116" s="1737">
        <v>0</v>
      </c>
      <c r="Q116" s="1739" t="s">
        <v>1912</v>
      </c>
      <c r="R116" s="1739" t="s">
        <v>2310</v>
      </c>
      <c r="S116" s="1739" t="s">
        <v>2292</v>
      </c>
      <c r="T116" s="1739" t="s">
        <v>2068</v>
      </c>
      <c r="U116" s="1739" t="s">
        <v>1893</v>
      </c>
      <c r="V116" s="1739" t="s">
        <v>860</v>
      </c>
      <c r="W116" s="1739"/>
      <c r="X116" s="1739"/>
      <c r="Y116" s="1739" t="s">
        <v>2298</v>
      </c>
      <c r="Z116" s="1739"/>
      <c r="AA116" s="1739"/>
      <c r="AB116" s="1738" t="s">
        <v>2311</v>
      </c>
      <c r="AC116" s="1738" t="s">
        <v>167</v>
      </c>
      <c r="AD116" s="1739"/>
      <c r="AE116" s="1739">
        <v>10770</v>
      </c>
      <c r="AF116" s="1739" t="s">
        <v>1889</v>
      </c>
      <c r="AG116" s="1738" t="s">
        <v>1896</v>
      </c>
      <c r="AH116" s="1739"/>
      <c r="AI116" s="1739"/>
      <c r="AJ116" s="1739" t="s">
        <v>1897</v>
      </c>
      <c r="AK116" s="1739" t="s">
        <v>1898</v>
      </c>
      <c r="AL116" s="1739" t="s">
        <v>1964</v>
      </c>
      <c r="AM116" s="1739"/>
      <c r="AN116" s="1739" t="s">
        <v>1900</v>
      </c>
      <c r="AO116" s="1739" t="s">
        <v>2174</v>
      </c>
      <c r="AP116" s="1739"/>
      <c r="AQ116" s="1739" t="s">
        <v>2301</v>
      </c>
      <c r="AR116" s="1738" t="s">
        <v>2302</v>
      </c>
      <c r="AS116" s="1740" t="s">
        <v>1911</v>
      </c>
      <c r="AT116" s="1741" t="s">
        <v>2175</v>
      </c>
    </row>
    <row r="117" spans="1:46" ht="112.5">
      <c r="A117" s="1736" t="s">
        <v>2289</v>
      </c>
      <c r="B117" s="1737" t="s">
        <v>2290</v>
      </c>
      <c r="C117" s="1736" t="s">
        <v>2291</v>
      </c>
      <c r="D117" s="1738" t="s">
        <v>2292</v>
      </c>
      <c r="E117" s="1739"/>
      <c r="F117" s="1738" t="s">
        <v>2293</v>
      </c>
      <c r="G117" s="1738" t="s">
        <v>2294</v>
      </c>
      <c r="H117" s="1739" t="s">
        <v>2295</v>
      </c>
      <c r="I117" s="1738"/>
      <c r="J117" s="1737" t="s">
        <v>1885</v>
      </c>
      <c r="K117" s="1737" t="s">
        <v>1938</v>
      </c>
      <c r="L117" s="1737" t="s">
        <v>964</v>
      </c>
      <c r="M117" s="1737" t="s">
        <v>1887</v>
      </c>
      <c r="N117" s="1738" t="s">
        <v>2296</v>
      </c>
      <c r="O117" s="1738"/>
      <c r="P117" s="1737">
        <v>0</v>
      </c>
      <c r="Q117" s="1739" t="s">
        <v>1912</v>
      </c>
      <c r="R117" s="1739" t="s">
        <v>2310</v>
      </c>
      <c r="S117" s="1739" t="s">
        <v>2292</v>
      </c>
      <c r="T117" s="1739" t="s">
        <v>2068</v>
      </c>
      <c r="U117" s="1739" t="s">
        <v>1893</v>
      </c>
      <c r="V117" s="1739" t="s">
        <v>860</v>
      </c>
      <c r="W117" s="1739"/>
      <c r="X117" s="1739"/>
      <c r="Y117" s="1739" t="s">
        <v>2298</v>
      </c>
      <c r="Z117" s="1739"/>
      <c r="AA117" s="1739"/>
      <c r="AB117" s="1738" t="s">
        <v>2311</v>
      </c>
      <c r="AC117" s="1738" t="s">
        <v>167</v>
      </c>
      <c r="AD117" s="1739"/>
      <c r="AE117" s="1739">
        <v>10771</v>
      </c>
      <c r="AF117" s="1739" t="s">
        <v>1906</v>
      </c>
      <c r="AG117" s="1738" t="s">
        <v>1907</v>
      </c>
      <c r="AH117" s="1739"/>
      <c r="AI117" s="1739"/>
      <c r="AJ117" s="1739" t="s">
        <v>1897</v>
      </c>
      <c r="AK117" s="1739" t="s">
        <v>1898</v>
      </c>
      <c r="AL117" s="1739" t="s">
        <v>1964</v>
      </c>
      <c r="AM117" s="1739"/>
      <c r="AN117" s="1739" t="s">
        <v>1900</v>
      </c>
      <c r="AO117" s="1739" t="s">
        <v>2174</v>
      </c>
      <c r="AP117" s="1739"/>
      <c r="AQ117" s="1739" t="s">
        <v>2175</v>
      </c>
      <c r="AR117" s="1738" t="s">
        <v>2302</v>
      </c>
      <c r="AS117" s="1740" t="s">
        <v>1911</v>
      </c>
      <c r="AT117" s="1741" t="s">
        <v>2175</v>
      </c>
    </row>
    <row r="118" spans="1:46" ht="112.5">
      <c r="A118" s="1736" t="s">
        <v>2289</v>
      </c>
      <c r="B118" s="1737" t="s">
        <v>2290</v>
      </c>
      <c r="C118" s="1736" t="s">
        <v>2291</v>
      </c>
      <c r="D118" s="1738" t="s">
        <v>2292</v>
      </c>
      <c r="E118" s="1739"/>
      <c r="F118" s="1738" t="s">
        <v>2293</v>
      </c>
      <c r="G118" s="1738" t="s">
        <v>2294</v>
      </c>
      <c r="H118" s="1739" t="s">
        <v>2295</v>
      </c>
      <c r="I118" s="1738"/>
      <c r="J118" s="1737" t="s">
        <v>1885</v>
      </c>
      <c r="K118" s="1737" t="s">
        <v>1938</v>
      </c>
      <c r="L118" s="1737" t="s">
        <v>964</v>
      </c>
      <c r="M118" s="1737" t="s">
        <v>1887</v>
      </c>
      <c r="N118" s="1738" t="s">
        <v>2296</v>
      </c>
      <c r="O118" s="1738"/>
      <c r="P118" s="1737">
        <v>0</v>
      </c>
      <c r="Q118" s="1739" t="s">
        <v>1912</v>
      </c>
      <c r="R118" s="1739" t="s">
        <v>2310</v>
      </c>
      <c r="S118" s="1739" t="s">
        <v>2292</v>
      </c>
      <c r="T118" s="1739" t="s">
        <v>2068</v>
      </c>
      <c r="U118" s="1739" t="s">
        <v>1893</v>
      </c>
      <c r="V118" s="1739" t="s">
        <v>860</v>
      </c>
      <c r="W118" s="1739"/>
      <c r="X118" s="1739"/>
      <c r="Y118" s="1739" t="s">
        <v>2298</v>
      </c>
      <c r="Z118" s="1739"/>
      <c r="AA118" s="1739"/>
      <c r="AB118" s="1738" t="s">
        <v>2311</v>
      </c>
      <c r="AC118" s="1738" t="s">
        <v>167</v>
      </c>
      <c r="AD118" s="1739"/>
      <c r="AE118" s="1739">
        <v>10772</v>
      </c>
      <c r="AF118" s="1739" t="s">
        <v>1912</v>
      </c>
      <c r="AG118" s="1738" t="s">
        <v>1913</v>
      </c>
      <c r="AH118" s="1739"/>
      <c r="AI118" s="1739"/>
      <c r="AJ118" s="1739" t="s">
        <v>1897</v>
      </c>
      <c r="AK118" s="1739" t="s">
        <v>1898</v>
      </c>
      <c r="AL118" s="1739" t="s">
        <v>1942</v>
      </c>
      <c r="AM118" s="1739"/>
      <c r="AN118" s="1739" t="s">
        <v>1900</v>
      </c>
      <c r="AO118" s="1739" t="s">
        <v>2308</v>
      </c>
      <c r="AP118" s="1739"/>
      <c r="AQ118" s="1739" t="s">
        <v>2278</v>
      </c>
      <c r="AR118" s="1745" t="s">
        <v>2312</v>
      </c>
      <c r="AS118" s="1740" t="s">
        <v>2032</v>
      </c>
      <c r="AT118" s="1741" t="s">
        <v>1916</v>
      </c>
    </row>
    <row r="119" spans="1:46" ht="270">
      <c r="A119" s="1736" t="s">
        <v>2289</v>
      </c>
      <c r="B119" s="1737" t="s">
        <v>2313</v>
      </c>
      <c r="C119" s="1736" t="s">
        <v>2314</v>
      </c>
      <c r="D119" s="1738" t="s">
        <v>2315</v>
      </c>
      <c r="E119" s="1739"/>
      <c r="F119" s="1738" t="s">
        <v>2316</v>
      </c>
      <c r="G119" s="1738" t="s">
        <v>2317</v>
      </c>
      <c r="H119" s="1739" t="s">
        <v>1883</v>
      </c>
      <c r="I119" s="1738" t="s">
        <v>2318</v>
      </c>
      <c r="J119" s="1737" t="s">
        <v>1937</v>
      </c>
      <c r="K119" s="1737" t="s">
        <v>1886</v>
      </c>
      <c r="L119" s="1737" t="s">
        <v>964</v>
      </c>
      <c r="M119" s="1737" t="s">
        <v>1887</v>
      </c>
      <c r="N119" s="1738" t="s">
        <v>2319</v>
      </c>
      <c r="O119" s="1738"/>
      <c r="P119" s="1737">
        <v>0</v>
      </c>
      <c r="Q119" s="1739" t="s">
        <v>1906</v>
      </c>
      <c r="R119" s="1739" t="s">
        <v>2320</v>
      </c>
      <c r="S119" s="1739" t="s">
        <v>2321</v>
      </c>
      <c r="T119" s="1739" t="s">
        <v>1892</v>
      </c>
      <c r="U119" s="1739" t="s">
        <v>1893</v>
      </c>
      <c r="V119" s="1739" t="s">
        <v>860</v>
      </c>
      <c r="W119" s="1739"/>
      <c r="X119" s="1739"/>
      <c r="Y119" s="1739" t="s">
        <v>2298</v>
      </c>
      <c r="Z119" s="1739"/>
      <c r="AA119" s="1739"/>
      <c r="AB119" s="1738" t="s">
        <v>2322</v>
      </c>
      <c r="AC119" s="1738" t="s">
        <v>172</v>
      </c>
      <c r="AD119" s="1739" t="s">
        <v>2070</v>
      </c>
      <c r="AE119" s="1739">
        <v>10779</v>
      </c>
      <c r="AF119" s="1739" t="s">
        <v>1889</v>
      </c>
      <c r="AG119" s="1738" t="s">
        <v>1896</v>
      </c>
      <c r="AH119" s="1739"/>
      <c r="AI119" s="1739"/>
      <c r="AJ119" s="1739" t="s">
        <v>1897</v>
      </c>
      <c r="AK119" s="1739" t="s">
        <v>1898</v>
      </c>
      <c r="AL119" s="1739" t="s">
        <v>2323</v>
      </c>
      <c r="AM119" s="1739"/>
      <c r="AN119" s="1739" t="s">
        <v>1900</v>
      </c>
      <c r="AO119" s="1739" t="s">
        <v>1901</v>
      </c>
      <c r="AP119" s="1739"/>
      <c r="AQ119" s="1739" t="s">
        <v>2324</v>
      </c>
      <c r="AR119" s="1738" t="s">
        <v>2325</v>
      </c>
      <c r="AS119" s="1740" t="s">
        <v>1911</v>
      </c>
      <c r="AT119" s="1741" t="s">
        <v>2175</v>
      </c>
    </row>
    <row r="120" spans="1:46" ht="270">
      <c r="A120" s="1736" t="s">
        <v>2289</v>
      </c>
      <c r="B120" s="1737" t="s">
        <v>2313</v>
      </c>
      <c r="C120" s="1736" t="s">
        <v>2314</v>
      </c>
      <c r="D120" s="1738" t="s">
        <v>2315</v>
      </c>
      <c r="E120" s="1739"/>
      <c r="F120" s="1738" t="s">
        <v>2316</v>
      </c>
      <c r="G120" s="1738" t="s">
        <v>2317</v>
      </c>
      <c r="H120" s="1739" t="s">
        <v>1883</v>
      </c>
      <c r="I120" s="1738" t="s">
        <v>2318</v>
      </c>
      <c r="J120" s="1737" t="s">
        <v>1937</v>
      </c>
      <c r="K120" s="1737" t="s">
        <v>1886</v>
      </c>
      <c r="L120" s="1737" t="s">
        <v>964</v>
      </c>
      <c r="M120" s="1737" t="s">
        <v>1887</v>
      </c>
      <c r="N120" s="1738" t="s">
        <v>2319</v>
      </c>
      <c r="O120" s="1738"/>
      <c r="P120" s="1737">
        <v>0</v>
      </c>
      <c r="Q120" s="1739" t="s">
        <v>1906</v>
      </c>
      <c r="R120" s="1739" t="s">
        <v>2320</v>
      </c>
      <c r="S120" s="1739" t="s">
        <v>2321</v>
      </c>
      <c r="T120" s="1739" t="s">
        <v>1892</v>
      </c>
      <c r="U120" s="1739" t="s">
        <v>1893</v>
      </c>
      <c r="V120" s="1739" t="s">
        <v>860</v>
      </c>
      <c r="W120" s="1739"/>
      <c r="X120" s="1739"/>
      <c r="Y120" s="1739" t="s">
        <v>2298</v>
      </c>
      <c r="Z120" s="1739"/>
      <c r="AA120" s="1739"/>
      <c r="AB120" s="1738" t="s">
        <v>2322</v>
      </c>
      <c r="AC120" s="1738" t="s">
        <v>172</v>
      </c>
      <c r="AD120" s="1739" t="s">
        <v>2070</v>
      </c>
      <c r="AE120" s="1739">
        <v>10780</v>
      </c>
      <c r="AF120" s="1739" t="s">
        <v>1906</v>
      </c>
      <c r="AG120" s="1738" t="s">
        <v>1907</v>
      </c>
      <c r="AH120" s="1739"/>
      <c r="AI120" s="1739"/>
      <c r="AJ120" s="1739" t="s">
        <v>1897</v>
      </c>
      <c r="AK120" s="1739" t="s">
        <v>1898</v>
      </c>
      <c r="AL120" s="1739" t="s">
        <v>1964</v>
      </c>
      <c r="AM120" s="1739"/>
      <c r="AN120" s="1739" t="s">
        <v>1900</v>
      </c>
      <c r="AO120" s="1739" t="s">
        <v>1901</v>
      </c>
      <c r="AP120" s="1739"/>
      <c r="AQ120" s="1739" t="s">
        <v>2175</v>
      </c>
      <c r="AR120" s="1738" t="s">
        <v>2325</v>
      </c>
      <c r="AS120" s="1740" t="s">
        <v>1911</v>
      </c>
      <c r="AT120" s="1741" t="s">
        <v>2175</v>
      </c>
    </row>
    <row r="121" spans="1:46" ht="270">
      <c r="A121" s="1736" t="s">
        <v>2289</v>
      </c>
      <c r="B121" s="1737" t="s">
        <v>2313</v>
      </c>
      <c r="C121" s="1736" t="s">
        <v>2314</v>
      </c>
      <c r="D121" s="1738" t="s">
        <v>2315</v>
      </c>
      <c r="E121" s="1739"/>
      <c r="F121" s="1738" t="s">
        <v>2316</v>
      </c>
      <c r="G121" s="1738" t="s">
        <v>2317</v>
      </c>
      <c r="H121" s="1739" t="s">
        <v>1883</v>
      </c>
      <c r="I121" s="1738" t="s">
        <v>2318</v>
      </c>
      <c r="J121" s="1737" t="s">
        <v>1937</v>
      </c>
      <c r="K121" s="1737" t="s">
        <v>1886</v>
      </c>
      <c r="L121" s="1737" t="s">
        <v>964</v>
      </c>
      <c r="M121" s="1737" t="s">
        <v>1887</v>
      </c>
      <c r="N121" s="1738" t="s">
        <v>2319</v>
      </c>
      <c r="O121" s="1738"/>
      <c r="P121" s="1737">
        <v>0</v>
      </c>
      <c r="Q121" s="1739" t="s">
        <v>1906</v>
      </c>
      <c r="R121" s="1739" t="s">
        <v>2320</v>
      </c>
      <c r="S121" s="1739" t="s">
        <v>2321</v>
      </c>
      <c r="T121" s="1739" t="s">
        <v>1892</v>
      </c>
      <c r="U121" s="1739" t="s">
        <v>1893</v>
      </c>
      <c r="V121" s="1739" t="s">
        <v>860</v>
      </c>
      <c r="W121" s="1739"/>
      <c r="X121" s="1739"/>
      <c r="Y121" s="1739" t="s">
        <v>2298</v>
      </c>
      <c r="Z121" s="1739"/>
      <c r="AA121" s="1739"/>
      <c r="AB121" s="1738" t="s">
        <v>2322</v>
      </c>
      <c r="AC121" s="1738" t="s">
        <v>172</v>
      </c>
      <c r="AD121" s="1739" t="s">
        <v>2070</v>
      </c>
      <c r="AE121" s="1739">
        <v>10781</v>
      </c>
      <c r="AF121" s="1739" t="s">
        <v>1912</v>
      </c>
      <c r="AG121" s="1738" t="s">
        <v>1913</v>
      </c>
      <c r="AH121" s="1739"/>
      <c r="AI121" s="1739"/>
      <c r="AJ121" s="1739" t="s">
        <v>1897</v>
      </c>
      <c r="AK121" s="1739" t="s">
        <v>1898</v>
      </c>
      <c r="AL121" s="1739" t="s">
        <v>1942</v>
      </c>
      <c r="AM121" s="1739"/>
      <c r="AN121" s="1739" t="s">
        <v>1900</v>
      </c>
      <c r="AO121" s="1739" t="s">
        <v>2326</v>
      </c>
      <c r="AP121" s="1739"/>
      <c r="AQ121" s="1739" t="s">
        <v>2278</v>
      </c>
      <c r="AR121" s="1743" t="s">
        <v>2327</v>
      </c>
      <c r="AS121" s="1740" t="s">
        <v>1945</v>
      </c>
      <c r="AT121" s="1741" t="s">
        <v>1916</v>
      </c>
    </row>
    <row r="122" spans="1:46" ht="270">
      <c r="A122" s="1736" t="s">
        <v>2289</v>
      </c>
      <c r="B122" s="1737" t="s">
        <v>2313</v>
      </c>
      <c r="C122" s="1736" t="s">
        <v>2314</v>
      </c>
      <c r="D122" s="1738" t="s">
        <v>2315</v>
      </c>
      <c r="E122" s="1739"/>
      <c r="F122" s="1738" t="s">
        <v>2316</v>
      </c>
      <c r="G122" s="1738" t="s">
        <v>2317</v>
      </c>
      <c r="H122" s="1739" t="s">
        <v>1883</v>
      </c>
      <c r="I122" s="1738" t="s">
        <v>2318</v>
      </c>
      <c r="J122" s="1737" t="s">
        <v>1937</v>
      </c>
      <c r="K122" s="1737" t="s">
        <v>1886</v>
      </c>
      <c r="L122" s="1737" t="s">
        <v>964</v>
      </c>
      <c r="M122" s="1737" t="s">
        <v>1887</v>
      </c>
      <c r="N122" s="1738" t="s">
        <v>2319</v>
      </c>
      <c r="O122" s="1738"/>
      <c r="P122" s="1737">
        <v>0</v>
      </c>
      <c r="Q122" s="1739" t="s">
        <v>1889</v>
      </c>
      <c r="R122" s="1739" t="s">
        <v>2328</v>
      </c>
      <c r="S122" s="1739" t="s">
        <v>2329</v>
      </c>
      <c r="T122" s="1739" t="s">
        <v>2068</v>
      </c>
      <c r="U122" s="1739" t="s">
        <v>1893</v>
      </c>
      <c r="V122" s="1739" t="s">
        <v>860</v>
      </c>
      <c r="W122" s="1739"/>
      <c r="X122" s="1739"/>
      <c r="Y122" s="1739" t="s">
        <v>2298</v>
      </c>
      <c r="Z122" s="1739"/>
      <c r="AA122" s="1739"/>
      <c r="AB122" s="1738" t="s">
        <v>2330</v>
      </c>
      <c r="AC122" s="1738" t="s">
        <v>1216</v>
      </c>
      <c r="AD122" s="1739" t="s">
        <v>2070</v>
      </c>
      <c r="AE122" s="1739">
        <v>10773</v>
      </c>
      <c r="AF122" s="1739" t="s">
        <v>1889</v>
      </c>
      <c r="AG122" s="1738" t="s">
        <v>1896</v>
      </c>
      <c r="AH122" s="1739"/>
      <c r="AI122" s="1739"/>
      <c r="AJ122" s="1739" t="s">
        <v>1897</v>
      </c>
      <c r="AK122" s="1739" t="s">
        <v>1898</v>
      </c>
      <c r="AL122" s="1739" t="s">
        <v>2323</v>
      </c>
      <c r="AM122" s="1739"/>
      <c r="AN122" s="1739" t="s">
        <v>1900</v>
      </c>
      <c r="AO122" s="1739" t="s">
        <v>1901</v>
      </c>
      <c r="AP122" s="1739"/>
      <c r="AQ122" s="1739" t="s">
        <v>2324</v>
      </c>
      <c r="AR122" s="1738" t="s">
        <v>2331</v>
      </c>
      <c r="AS122" s="1740" t="s">
        <v>1911</v>
      </c>
      <c r="AT122" s="1741" t="s">
        <v>2175</v>
      </c>
    </row>
    <row r="123" spans="1:46" ht="270">
      <c r="A123" s="1736" t="s">
        <v>2289</v>
      </c>
      <c r="B123" s="1737" t="s">
        <v>2313</v>
      </c>
      <c r="C123" s="1736" t="s">
        <v>2314</v>
      </c>
      <c r="D123" s="1738" t="s">
        <v>2315</v>
      </c>
      <c r="E123" s="1739"/>
      <c r="F123" s="1738" t="s">
        <v>2316</v>
      </c>
      <c r="G123" s="1738" t="s">
        <v>2317</v>
      </c>
      <c r="H123" s="1739" t="s">
        <v>1883</v>
      </c>
      <c r="I123" s="1738" t="s">
        <v>2318</v>
      </c>
      <c r="J123" s="1737" t="s">
        <v>1937</v>
      </c>
      <c r="K123" s="1737" t="s">
        <v>1886</v>
      </c>
      <c r="L123" s="1737" t="s">
        <v>964</v>
      </c>
      <c r="M123" s="1737" t="s">
        <v>1887</v>
      </c>
      <c r="N123" s="1738" t="s">
        <v>2319</v>
      </c>
      <c r="O123" s="1738"/>
      <c r="P123" s="1737">
        <v>0</v>
      </c>
      <c r="Q123" s="1739" t="s">
        <v>1889</v>
      </c>
      <c r="R123" s="1739" t="s">
        <v>2328</v>
      </c>
      <c r="S123" s="1739" t="s">
        <v>2329</v>
      </c>
      <c r="T123" s="1739" t="s">
        <v>2068</v>
      </c>
      <c r="U123" s="1739" t="s">
        <v>1893</v>
      </c>
      <c r="V123" s="1739" t="s">
        <v>860</v>
      </c>
      <c r="W123" s="1739"/>
      <c r="X123" s="1739"/>
      <c r="Y123" s="1739" t="s">
        <v>2298</v>
      </c>
      <c r="Z123" s="1739"/>
      <c r="AA123" s="1739"/>
      <c r="AB123" s="1738" t="s">
        <v>2330</v>
      </c>
      <c r="AC123" s="1738" t="s">
        <v>1216</v>
      </c>
      <c r="AD123" s="1739" t="s">
        <v>2070</v>
      </c>
      <c r="AE123" s="1739">
        <v>10774</v>
      </c>
      <c r="AF123" s="1739" t="s">
        <v>1906</v>
      </c>
      <c r="AG123" s="1738" t="s">
        <v>1907</v>
      </c>
      <c r="AH123" s="1739"/>
      <c r="AI123" s="1739"/>
      <c r="AJ123" s="1739" t="s">
        <v>1897</v>
      </c>
      <c r="AK123" s="1739" t="s">
        <v>1898</v>
      </c>
      <c r="AL123" s="1739" t="s">
        <v>1964</v>
      </c>
      <c r="AM123" s="1739"/>
      <c r="AN123" s="1739" t="s">
        <v>1900</v>
      </c>
      <c r="AO123" s="1739" t="s">
        <v>1901</v>
      </c>
      <c r="AP123" s="1739"/>
      <c r="AQ123" s="1739" t="s">
        <v>2175</v>
      </c>
      <c r="AR123" s="1738" t="s">
        <v>2331</v>
      </c>
      <c r="AS123" s="1740" t="s">
        <v>1911</v>
      </c>
      <c r="AT123" s="1741" t="s">
        <v>2175</v>
      </c>
    </row>
    <row r="124" spans="1:46" ht="270">
      <c r="A124" s="1736" t="s">
        <v>2289</v>
      </c>
      <c r="B124" s="1737" t="s">
        <v>2313</v>
      </c>
      <c r="C124" s="1736" t="s">
        <v>2314</v>
      </c>
      <c r="D124" s="1738" t="s">
        <v>2315</v>
      </c>
      <c r="E124" s="1739"/>
      <c r="F124" s="1738" t="s">
        <v>2316</v>
      </c>
      <c r="G124" s="1738" t="s">
        <v>2317</v>
      </c>
      <c r="H124" s="1739" t="s">
        <v>1883</v>
      </c>
      <c r="I124" s="1738" t="s">
        <v>2318</v>
      </c>
      <c r="J124" s="1737" t="s">
        <v>1937</v>
      </c>
      <c r="K124" s="1737" t="s">
        <v>1886</v>
      </c>
      <c r="L124" s="1737" t="s">
        <v>964</v>
      </c>
      <c r="M124" s="1737" t="s">
        <v>1887</v>
      </c>
      <c r="N124" s="1738" t="s">
        <v>2319</v>
      </c>
      <c r="O124" s="1738"/>
      <c r="P124" s="1737">
        <v>0</v>
      </c>
      <c r="Q124" s="1739" t="s">
        <v>1889</v>
      </c>
      <c r="R124" s="1739" t="s">
        <v>2328</v>
      </c>
      <c r="S124" s="1739" t="s">
        <v>2329</v>
      </c>
      <c r="T124" s="1739" t="s">
        <v>2068</v>
      </c>
      <c r="U124" s="1739" t="s">
        <v>1893</v>
      </c>
      <c r="V124" s="1739" t="s">
        <v>860</v>
      </c>
      <c r="W124" s="1739"/>
      <c r="X124" s="1739"/>
      <c r="Y124" s="1739" t="s">
        <v>2298</v>
      </c>
      <c r="Z124" s="1739"/>
      <c r="AA124" s="1739"/>
      <c r="AB124" s="1738" t="s">
        <v>2330</v>
      </c>
      <c r="AC124" s="1738" t="s">
        <v>1216</v>
      </c>
      <c r="AD124" s="1739" t="s">
        <v>2070</v>
      </c>
      <c r="AE124" s="1739">
        <v>10775</v>
      </c>
      <c r="AF124" s="1739" t="s">
        <v>1912</v>
      </c>
      <c r="AG124" s="1738" t="s">
        <v>1913</v>
      </c>
      <c r="AH124" s="1739"/>
      <c r="AI124" s="1739"/>
      <c r="AJ124" s="1739" t="s">
        <v>1897</v>
      </c>
      <c r="AK124" s="1739" t="s">
        <v>1898</v>
      </c>
      <c r="AL124" s="1739" t="s">
        <v>1942</v>
      </c>
      <c r="AM124" s="1739"/>
      <c r="AN124" s="1739" t="s">
        <v>1900</v>
      </c>
      <c r="AO124" s="1739" t="s">
        <v>2326</v>
      </c>
      <c r="AP124" s="1739"/>
      <c r="AQ124" s="1739" t="s">
        <v>2278</v>
      </c>
      <c r="AR124" s="1745" t="s">
        <v>2332</v>
      </c>
      <c r="AS124" s="1740" t="s">
        <v>1945</v>
      </c>
      <c r="AT124" s="1741" t="s">
        <v>1916</v>
      </c>
    </row>
    <row r="125" spans="1:46" ht="123.75">
      <c r="A125" s="1736" t="s">
        <v>2333</v>
      </c>
      <c r="B125" s="1737" t="s">
        <v>2334</v>
      </c>
      <c r="C125" s="1736" t="s">
        <v>2335</v>
      </c>
      <c r="D125" s="1738" t="s">
        <v>2336</v>
      </c>
      <c r="E125" s="1739"/>
      <c r="F125" s="1738" t="s">
        <v>2337</v>
      </c>
      <c r="G125" s="1738" t="s">
        <v>2338</v>
      </c>
      <c r="H125" s="1739" t="s">
        <v>2339</v>
      </c>
      <c r="I125" s="1738" t="s">
        <v>2340</v>
      </c>
      <c r="J125" s="1737" t="s">
        <v>2113</v>
      </c>
      <c r="K125" s="1737" t="s">
        <v>1938</v>
      </c>
      <c r="L125" s="1737" t="s">
        <v>1006</v>
      </c>
      <c r="M125" s="1737" t="s">
        <v>1887</v>
      </c>
      <c r="N125" s="1738" t="s">
        <v>2341</v>
      </c>
      <c r="O125" s="1738"/>
      <c r="P125" s="1737">
        <v>0</v>
      </c>
      <c r="Q125" s="1739" t="s">
        <v>1889</v>
      </c>
      <c r="R125" s="1739" t="s">
        <v>2342</v>
      </c>
      <c r="S125" s="1739"/>
      <c r="T125" s="1739" t="s">
        <v>2068</v>
      </c>
      <c r="U125" s="1739" t="s">
        <v>1893</v>
      </c>
      <c r="V125" s="1739" t="s">
        <v>860</v>
      </c>
      <c r="W125" s="1739"/>
      <c r="X125" s="1739"/>
      <c r="Y125" s="1739" t="s">
        <v>2343</v>
      </c>
      <c r="Z125" s="1739"/>
      <c r="AA125" s="1739"/>
      <c r="AB125" s="1738" t="s">
        <v>2344</v>
      </c>
      <c r="AC125" s="1738" t="s">
        <v>172</v>
      </c>
      <c r="AD125" s="1739" t="s">
        <v>2070</v>
      </c>
      <c r="AE125" s="1739">
        <v>10803</v>
      </c>
      <c r="AF125" s="1739" t="s">
        <v>1889</v>
      </c>
      <c r="AG125" s="1738" t="s">
        <v>1896</v>
      </c>
      <c r="AH125" s="1739"/>
      <c r="AI125" s="1739"/>
      <c r="AJ125" s="1739" t="s">
        <v>1897</v>
      </c>
      <c r="AK125" s="1739" t="s">
        <v>1898</v>
      </c>
      <c r="AL125" s="1739" t="s">
        <v>1964</v>
      </c>
      <c r="AM125" s="1739"/>
      <c r="AN125" s="1739" t="s">
        <v>1900</v>
      </c>
      <c r="AO125" s="1739" t="s">
        <v>1901</v>
      </c>
      <c r="AP125" s="1739"/>
      <c r="AQ125" s="1739" t="s">
        <v>2345</v>
      </c>
      <c r="AR125" s="1742" t="s">
        <v>2346</v>
      </c>
      <c r="AS125" s="1740" t="s">
        <v>1911</v>
      </c>
      <c r="AT125" s="1741" t="s">
        <v>2175</v>
      </c>
    </row>
    <row r="126" spans="1:46" ht="123.75">
      <c r="A126" s="1736" t="s">
        <v>2333</v>
      </c>
      <c r="B126" s="1737" t="s">
        <v>2334</v>
      </c>
      <c r="C126" s="1736" t="s">
        <v>2335</v>
      </c>
      <c r="D126" s="1738" t="s">
        <v>2336</v>
      </c>
      <c r="E126" s="1739"/>
      <c r="F126" s="1738" t="s">
        <v>2337</v>
      </c>
      <c r="G126" s="1738" t="s">
        <v>2338</v>
      </c>
      <c r="H126" s="1739" t="s">
        <v>2339</v>
      </c>
      <c r="I126" s="1738" t="s">
        <v>2340</v>
      </c>
      <c r="J126" s="1737" t="s">
        <v>2113</v>
      </c>
      <c r="K126" s="1737" t="s">
        <v>1938</v>
      </c>
      <c r="L126" s="1737" t="s">
        <v>1006</v>
      </c>
      <c r="M126" s="1737" t="s">
        <v>1887</v>
      </c>
      <c r="N126" s="1738" t="s">
        <v>2341</v>
      </c>
      <c r="O126" s="1738"/>
      <c r="P126" s="1737">
        <v>0</v>
      </c>
      <c r="Q126" s="1739" t="s">
        <v>1889</v>
      </c>
      <c r="R126" s="1739" t="s">
        <v>2342</v>
      </c>
      <c r="S126" s="1739"/>
      <c r="T126" s="1739" t="s">
        <v>2068</v>
      </c>
      <c r="U126" s="1739" t="s">
        <v>1893</v>
      </c>
      <c r="V126" s="1739" t="s">
        <v>860</v>
      </c>
      <c r="W126" s="1739"/>
      <c r="X126" s="1739"/>
      <c r="Y126" s="1739" t="s">
        <v>2343</v>
      </c>
      <c r="Z126" s="1739"/>
      <c r="AA126" s="1739"/>
      <c r="AB126" s="1738" t="s">
        <v>2344</v>
      </c>
      <c r="AC126" s="1738" t="s">
        <v>172</v>
      </c>
      <c r="AD126" s="1739" t="s">
        <v>2070</v>
      </c>
      <c r="AE126" s="1739">
        <v>10804</v>
      </c>
      <c r="AF126" s="1739" t="s">
        <v>1906</v>
      </c>
      <c r="AG126" s="1738" t="s">
        <v>1907</v>
      </c>
      <c r="AH126" s="1739"/>
      <c r="AI126" s="1739"/>
      <c r="AJ126" s="1739" t="s">
        <v>1897</v>
      </c>
      <c r="AK126" s="1739" t="s">
        <v>1898</v>
      </c>
      <c r="AL126" s="1739" t="s">
        <v>1964</v>
      </c>
      <c r="AM126" s="1739"/>
      <c r="AN126" s="1739" t="s">
        <v>1900</v>
      </c>
      <c r="AO126" s="1739" t="s">
        <v>1901</v>
      </c>
      <c r="AP126" s="1739"/>
      <c r="AQ126" s="1739" t="s">
        <v>2175</v>
      </c>
      <c r="AR126" s="1742" t="s">
        <v>2346</v>
      </c>
      <c r="AS126" s="1740" t="s">
        <v>1911</v>
      </c>
      <c r="AT126" s="1741" t="s">
        <v>2175</v>
      </c>
    </row>
    <row r="127" spans="1:46" ht="112.5">
      <c r="A127" s="1736" t="s">
        <v>2333</v>
      </c>
      <c r="B127" s="1737" t="s">
        <v>2334</v>
      </c>
      <c r="C127" s="1736" t="s">
        <v>2335</v>
      </c>
      <c r="D127" s="1738" t="s">
        <v>2336</v>
      </c>
      <c r="E127" s="1739"/>
      <c r="F127" s="1738" t="s">
        <v>2337</v>
      </c>
      <c r="G127" s="1738" t="s">
        <v>2338</v>
      </c>
      <c r="H127" s="1739" t="s">
        <v>2339</v>
      </c>
      <c r="I127" s="1738" t="s">
        <v>2340</v>
      </c>
      <c r="J127" s="1737" t="s">
        <v>2113</v>
      </c>
      <c r="K127" s="1737" t="s">
        <v>1938</v>
      </c>
      <c r="L127" s="1737" t="s">
        <v>1006</v>
      </c>
      <c r="M127" s="1737" t="s">
        <v>1887</v>
      </c>
      <c r="N127" s="1738" t="s">
        <v>2341</v>
      </c>
      <c r="O127" s="1738"/>
      <c r="P127" s="1737">
        <v>0</v>
      </c>
      <c r="Q127" s="1739" t="s">
        <v>1889</v>
      </c>
      <c r="R127" s="1739" t="s">
        <v>2342</v>
      </c>
      <c r="S127" s="1739"/>
      <c r="T127" s="1739" t="s">
        <v>2068</v>
      </c>
      <c r="U127" s="1739" t="s">
        <v>1893</v>
      </c>
      <c r="V127" s="1739" t="s">
        <v>860</v>
      </c>
      <c r="W127" s="1739"/>
      <c r="X127" s="1739"/>
      <c r="Y127" s="1739" t="s">
        <v>2343</v>
      </c>
      <c r="Z127" s="1739"/>
      <c r="AA127" s="1739"/>
      <c r="AB127" s="1738" t="s">
        <v>2344</v>
      </c>
      <c r="AC127" s="1738" t="s">
        <v>172</v>
      </c>
      <c r="AD127" s="1739" t="s">
        <v>2070</v>
      </c>
      <c r="AE127" s="1739">
        <v>10805</v>
      </c>
      <c r="AF127" s="1739" t="s">
        <v>1912</v>
      </c>
      <c r="AG127" s="1738" t="s">
        <v>1913</v>
      </c>
      <c r="AH127" s="1739"/>
      <c r="AI127" s="1739"/>
      <c r="AJ127" s="1739" t="s">
        <v>1897</v>
      </c>
      <c r="AK127" s="1739" t="s">
        <v>1898</v>
      </c>
      <c r="AL127" s="1739" t="s">
        <v>1942</v>
      </c>
      <c r="AM127" s="1739"/>
      <c r="AN127" s="1739" t="s">
        <v>1900</v>
      </c>
      <c r="AO127" s="1739" t="s">
        <v>2308</v>
      </c>
      <c r="AP127" s="1739"/>
      <c r="AQ127" s="1739" t="s">
        <v>2278</v>
      </c>
      <c r="AR127" s="1745" t="s">
        <v>2347</v>
      </c>
      <c r="AS127" s="1740" t="s">
        <v>2032</v>
      </c>
      <c r="AT127" s="1741" t="s">
        <v>1916</v>
      </c>
    </row>
    <row r="128" spans="1:46" ht="146.25">
      <c r="A128" s="1736" t="s">
        <v>2333</v>
      </c>
      <c r="B128" s="1737" t="s">
        <v>2348</v>
      </c>
      <c r="C128" s="1736" t="s">
        <v>2349</v>
      </c>
      <c r="D128" s="1738" t="s">
        <v>2350</v>
      </c>
      <c r="E128" s="1739"/>
      <c r="F128" s="1738" t="s">
        <v>2351</v>
      </c>
      <c r="G128" s="1738" t="s">
        <v>2352</v>
      </c>
      <c r="H128" s="1739" t="s">
        <v>1883</v>
      </c>
      <c r="I128" s="1738" t="s">
        <v>2353</v>
      </c>
      <c r="J128" s="1737" t="s">
        <v>2354</v>
      </c>
      <c r="K128" s="1737" t="s">
        <v>2355</v>
      </c>
      <c r="L128" s="1737" t="s">
        <v>1006</v>
      </c>
      <c r="M128" s="1737" t="s">
        <v>1887</v>
      </c>
      <c r="N128" s="1738" t="s">
        <v>2356</v>
      </c>
      <c r="O128" s="1738"/>
      <c r="P128" s="1737">
        <v>0</v>
      </c>
      <c r="Q128" s="1739" t="s">
        <v>1889</v>
      </c>
      <c r="R128" s="1739" t="s">
        <v>2357</v>
      </c>
      <c r="S128" s="1739" t="s">
        <v>2350</v>
      </c>
      <c r="T128" s="1739" t="s">
        <v>2068</v>
      </c>
      <c r="U128" s="1739" t="s">
        <v>1893</v>
      </c>
      <c r="V128" s="1739" t="s">
        <v>860</v>
      </c>
      <c r="W128" s="1739"/>
      <c r="X128" s="1739"/>
      <c r="Y128" s="1739" t="s">
        <v>2343</v>
      </c>
      <c r="Z128" s="1739"/>
      <c r="AA128" s="1739"/>
      <c r="AB128" s="1738" t="s">
        <v>2358</v>
      </c>
      <c r="AC128" s="1738" t="s">
        <v>172</v>
      </c>
      <c r="AD128" s="1739" t="s">
        <v>2070</v>
      </c>
      <c r="AE128" s="1739">
        <v>10806</v>
      </c>
      <c r="AF128" s="1739" t="s">
        <v>1889</v>
      </c>
      <c r="AG128" s="1738" t="s">
        <v>1896</v>
      </c>
      <c r="AH128" s="1739"/>
      <c r="AI128" s="1739"/>
      <c r="AJ128" s="1739" t="s">
        <v>1897</v>
      </c>
      <c r="AK128" s="1739" t="s">
        <v>1898</v>
      </c>
      <c r="AL128" s="1739" t="s">
        <v>1964</v>
      </c>
      <c r="AM128" s="1739"/>
      <c r="AN128" s="1739" t="s">
        <v>1900</v>
      </c>
      <c r="AO128" s="1739" t="s">
        <v>1901</v>
      </c>
      <c r="AP128" s="1739"/>
      <c r="AQ128" s="1739" t="s">
        <v>2359</v>
      </c>
      <c r="AR128" s="1738" t="s">
        <v>2360</v>
      </c>
      <c r="AS128" s="1740" t="s">
        <v>1904</v>
      </c>
      <c r="AT128" s="1741" t="s">
        <v>2175</v>
      </c>
    </row>
    <row r="129" spans="1:46" ht="146.25">
      <c r="A129" s="1736" t="s">
        <v>2333</v>
      </c>
      <c r="B129" s="1737" t="s">
        <v>2348</v>
      </c>
      <c r="C129" s="1736" t="s">
        <v>2349</v>
      </c>
      <c r="D129" s="1738" t="s">
        <v>2350</v>
      </c>
      <c r="E129" s="1739"/>
      <c r="F129" s="1738" t="s">
        <v>2351</v>
      </c>
      <c r="G129" s="1738" t="s">
        <v>2352</v>
      </c>
      <c r="H129" s="1739" t="s">
        <v>1883</v>
      </c>
      <c r="I129" s="1738" t="s">
        <v>2353</v>
      </c>
      <c r="J129" s="1737" t="s">
        <v>2354</v>
      </c>
      <c r="K129" s="1737" t="s">
        <v>2355</v>
      </c>
      <c r="L129" s="1737" t="s">
        <v>1006</v>
      </c>
      <c r="M129" s="1737" t="s">
        <v>1887</v>
      </c>
      <c r="N129" s="1738" t="s">
        <v>2356</v>
      </c>
      <c r="O129" s="1738"/>
      <c r="P129" s="1737">
        <v>0</v>
      </c>
      <c r="Q129" s="1739" t="s">
        <v>1889</v>
      </c>
      <c r="R129" s="1739" t="s">
        <v>2357</v>
      </c>
      <c r="S129" s="1739" t="s">
        <v>2350</v>
      </c>
      <c r="T129" s="1739" t="s">
        <v>2068</v>
      </c>
      <c r="U129" s="1739" t="s">
        <v>1893</v>
      </c>
      <c r="V129" s="1739" t="s">
        <v>860</v>
      </c>
      <c r="W129" s="1739"/>
      <c r="X129" s="1739"/>
      <c r="Y129" s="1739" t="s">
        <v>2343</v>
      </c>
      <c r="Z129" s="1739"/>
      <c r="AA129" s="1739"/>
      <c r="AB129" s="1738" t="s">
        <v>2358</v>
      </c>
      <c r="AC129" s="1738" t="s">
        <v>172</v>
      </c>
      <c r="AD129" s="1739" t="s">
        <v>2070</v>
      </c>
      <c r="AE129" s="1739">
        <v>10807</v>
      </c>
      <c r="AF129" s="1739" t="s">
        <v>1906</v>
      </c>
      <c r="AG129" s="1738" t="s">
        <v>1907</v>
      </c>
      <c r="AH129" s="1739"/>
      <c r="AI129" s="1739"/>
      <c r="AJ129" s="1739" t="s">
        <v>1897</v>
      </c>
      <c r="AK129" s="1739" t="s">
        <v>1898</v>
      </c>
      <c r="AL129" s="1739" t="s">
        <v>1964</v>
      </c>
      <c r="AM129" s="1739"/>
      <c r="AN129" s="1739" t="s">
        <v>1900</v>
      </c>
      <c r="AO129" s="1739" t="s">
        <v>1901</v>
      </c>
      <c r="AP129" s="1739"/>
      <c r="AQ129" s="1739" t="s">
        <v>2175</v>
      </c>
      <c r="AR129" s="1738" t="s">
        <v>2360</v>
      </c>
      <c r="AS129" s="1740" t="s">
        <v>1904</v>
      </c>
      <c r="AT129" s="1741" t="s">
        <v>2175</v>
      </c>
    </row>
    <row r="130" spans="1:46" ht="146.25">
      <c r="A130" s="1736" t="s">
        <v>2333</v>
      </c>
      <c r="B130" s="1737" t="s">
        <v>2348</v>
      </c>
      <c r="C130" s="1736" t="s">
        <v>2349</v>
      </c>
      <c r="D130" s="1738" t="s">
        <v>2350</v>
      </c>
      <c r="E130" s="1739"/>
      <c r="F130" s="1738" t="s">
        <v>2351</v>
      </c>
      <c r="G130" s="1738" t="s">
        <v>2352</v>
      </c>
      <c r="H130" s="1739" t="s">
        <v>1883</v>
      </c>
      <c r="I130" s="1738" t="s">
        <v>2353</v>
      </c>
      <c r="J130" s="1737" t="s">
        <v>2354</v>
      </c>
      <c r="K130" s="1737" t="s">
        <v>2355</v>
      </c>
      <c r="L130" s="1737" t="s">
        <v>1006</v>
      </c>
      <c r="M130" s="1737" t="s">
        <v>1887</v>
      </c>
      <c r="N130" s="1738" t="s">
        <v>2356</v>
      </c>
      <c r="O130" s="1738"/>
      <c r="P130" s="1737">
        <v>0</v>
      </c>
      <c r="Q130" s="1739" t="s">
        <v>1889</v>
      </c>
      <c r="R130" s="1739" t="s">
        <v>2357</v>
      </c>
      <c r="S130" s="1739" t="s">
        <v>2350</v>
      </c>
      <c r="T130" s="1739" t="s">
        <v>2068</v>
      </c>
      <c r="U130" s="1739" t="s">
        <v>1893</v>
      </c>
      <c r="V130" s="1739" t="s">
        <v>860</v>
      </c>
      <c r="W130" s="1739"/>
      <c r="X130" s="1739"/>
      <c r="Y130" s="1739" t="s">
        <v>2343</v>
      </c>
      <c r="Z130" s="1739"/>
      <c r="AA130" s="1739"/>
      <c r="AB130" s="1738" t="s">
        <v>2358</v>
      </c>
      <c r="AC130" s="1738" t="s">
        <v>172</v>
      </c>
      <c r="AD130" s="1739" t="s">
        <v>2070</v>
      </c>
      <c r="AE130" s="1739">
        <v>10808</v>
      </c>
      <c r="AF130" s="1739" t="s">
        <v>1912</v>
      </c>
      <c r="AG130" s="1738" t="s">
        <v>1913</v>
      </c>
      <c r="AH130" s="1739"/>
      <c r="AI130" s="1739"/>
      <c r="AJ130" s="1739" t="s">
        <v>1897</v>
      </c>
      <c r="AK130" s="1739" t="s">
        <v>1898</v>
      </c>
      <c r="AL130" s="1739" t="s">
        <v>1942</v>
      </c>
      <c r="AM130" s="1739"/>
      <c r="AN130" s="1739" t="s">
        <v>1900</v>
      </c>
      <c r="AO130" s="1739" t="s">
        <v>2308</v>
      </c>
      <c r="AP130" s="1739"/>
      <c r="AQ130" s="1739" t="s">
        <v>2278</v>
      </c>
      <c r="AR130" s="1743" t="s">
        <v>2361</v>
      </c>
      <c r="AS130" s="1740" t="s">
        <v>2032</v>
      </c>
      <c r="AT130" s="1741" t="s">
        <v>1916</v>
      </c>
    </row>
    <row r="131" spans="1:46" ht="150.75">
      <c r="A131" s="1736" t="s">
        <v>2362</v>
      </c>
      <c r="B131" s="1737" t="s">
        <v>2363</v>
      </c>
      <c r="C131" s="1736" t="s">
        <v>2364</v>
      </c>
      <c r="D131" s="1738" t="s">
        <v>2365</v>
      </c>
      <c r="E131" s="1739"/>
      <c r="F131" s="1738" t="s">
        <v>2366</v>
      </c>
      <c r="G131" s="1738" t="s">
        <v>2367</v>
      </c>
      <c r="H131" s="1739" t="s">
        <v>1958</v>
      </c>
      <c r="I131" s="1738" t="s">
        <v>2368</v>
      </c>
      <c r="J131" s="1737" t="s">
        <v>1885</v>
      </c>
      <c r="K131" s="1737" t="s">
        <v>1938</v>
      </c>
      <c r="L131" s="1737" t="s">
        <v>964</v>
      </c>
      <c r="M131" s="1737" t="s">
        <v>1038</v>
      </c>
      <c r="N131" s="1738" t="s">
        <v>2369</v>
      </c>
      <c r="O131" s="1738"/>
      <c r="P131" s="1737">
        <v>0</v>
      </c>
      <c r="Q131" s="1739" t="s">
        <v>1906</v>
      </c>
      <c r="R131" s="1739" t="s">
        <v>2370</v>
      </c>
      <c r="S131" s="1739" t="s">
        <v>2365</v>
      </c>
      <c r="T131" s="1739" t="s">
        <v>1892</v>
      </c>
      <c r="U131" s="1739" t="s">
        <v>1893</v>
      </c>
      <c r="V131" s="1739" t="s">
        <v>860</v>
      </c>
      <c r="W131" s="1739"/>
      <c r="X131" s="1739"/>
      <c r="Y131" s="1739" t="s">
        <v>2371</v>
      </c>
      <c r="Z131" s="1739"/>
      <c r="AA131" s="1739"/>
      <c r="AB131" s="1738" t="s">
        <v>2372</v>
      </c>
      <c r="AC131" s="1738" t="s">
        <v>172</v>
      </c>
      <c r="AD131" s="1739"/>
      <c r="AE131" s="1739">
        <v>10785</v>
      </c>
      <c r="AF131" s="1739" t="s">
        <v>1889</v>
      </c>
      <c r="AG131" s="1738" t="s">
        <v>1896</v>
      </c>
      <c r="AH131" s="1739"/>
      <c r="AI131" s="1739"/>
      <c r="AJ131" s="1739" t="s">
        <v>1897</v>
      </c>
      <c r="AK131" s="1739" t="s">
        <v>1898</v>
      </c>
      <c r="AL131" s="1739" t="s">
        <v>2004</v>
      </c>
      <c r="AM131" s="1739"/>
      <c r="AN131" s="1739" t="s">
        <v>1900</v>
      </c>
      <c r="AO131" s="1739" t="s">
        <v>2373</v>
      </c>
      <c r="AP131" s="1739"/>
      <c r="AQ131" s="1739" t="s">
        <v>2374</v>
      </c>
      <c r="AR131" s="1738" t="s">
        <v>2375</v>
      </c>
      <c r="AS131" s="1740" t="s">
        <v>2376</v>
      </c>
      <c r="AT131" s="1741" t="s">
        <v>2175</v>
      </c>
    </row>
    <row r="132" spans="1:46" ht="150.75">
      <c r="A132" s="1736" t="s">
        <v>2362</v>
      </c>
      <c r="B132" s="1737" t="s">
        <v>2363</v>
      </c>
      <c r="C132" s="1736" t="s">
        <v>2364</v>
      </c>
      <c r="D132" s="1738" t="s">
        <v>2365</v>
      </c>
      <c r="E132" s="1739"/>
      <c r="F132" s="1738" t="s">
        <v>2366</v>
      </c>
      <c r="G132" s="1738" t="s">
        <v>2367</v>
      </c>
      <c r="H132" s="1739" t="s">
        <v>1958</v>
      </c>
      <c r="I132" s="1738" t="s">
        <v>2368</v>
      </c>
      <c r="J132" s="1737" t="s">
        <v>1885</v>
      </c>
      <c r="K132" s="1737" t="s">
        <v>1938</v>
      </c>
      <c r="L132" s="1737" t="s">
        <v>964</v>
      </c>
      <c r="M132" s="1737" t="s">
        <v>1038</v>
      </c>
      <c r="N132" s="1738" t="s">
        <v>2369</v>
      </c>
      <c r="O132" s="1738"/>
      <c r="P132" s="1737">
        <v>0</v>
      </c>
      <c r="Q132" s="1739" t="s">
        <v>1906</v>
      </c>
      <c r="R132" s="1739" t="s">
        <v>2370</v>
      </c>
      <c r="S132" s="1739" t="s">
        <v>2365</v>
      </c>
      <c r="T132" s="1739" t="s">
        <v>1892</v>
      </c>
      <c r="U132" s="1739" t="s">
        <v>1893</v>
      </c>
      <c r="V132" s="1739" t="s">
        <v>860</v>
      </c>
      <c r="W132" s="1739"/>
      <c r="X132" s="1739"/>
      <c r="Y132" s="1739" t="s">
        <v>2371</v>
      </c>
      <c r="Z132" s="1739"/>
      <c r="AA132" s="1739"/>
      <c r="AB132" s="1738" t="s">
        <v>2372</v>
      </c>
      <c r="AC132" s="1738" t="s">
        <v>172</v>
      </c>
      <c r="AD132" s="1739"/>
      <c r="AE132" s="1739">
        <v>10786</v>
      </c>
      <c r="AF132" s="1739" t="s">
        <v>1906</v>
      </c>
      <c r="AG132" s="1738" t="s">
        <v>1907</v>
      </c>
      <c r="AH132" s="1739"/>
      <c r="AI132" s="1739"/>
      <c r="AJ132" s="1739" t="s">
        <v>1897</v>
      </c>
      <c r="AK132" s="1739" t="s">
        <v>1898</v>
      </c>
      <c r="AL132" s="1739" t="s">
        <v>2090</v>
      </c>
      <c r="AM132" s="1739"/>
      <c r="AN132" s="1739" t="s">
        <v>1900</v>
      </c>
      <c r="AO132" s="1739" t="s">
        <v>1915</v>
      </c>
      <c r="AP132" s="1739"/>
      <c r="AQ132" s="1739" t="s">
        <v>2175</v>
      </c>
      <c r="AR132" s="1738" t="s">
        <v>2375</v>
      </c>
      <c r="AS132" s="1740" t="s">
        <v>2376</v>
      </c>
      <c r="AT132" s="1741" t="s">
        <v>2175</v>
      </c>
    </row>
    <row r="133" spans="1:46" ht="150.75">
      <c r="A133" s="1736" t="s">
        <v>2362</v>
      </c>
      <c r="B133" s="1737" t="s">
        <v>2363</v>
      </c>
      <c r="C133" s="1736" t="s">
        <v>2364</v>
      </c>
      <c r="D133" s="1738" t="s">
        <v>2365</v>
      </c>
      <c r="E133" s="1739"/>
      <c r="F133" s="1738" t="s">
        <v>2366</v>
      </c>
      <c r="G133" s="1738" t="s">
        <v>2367</v>
      </c>
      <c r="H133" s="1739" t="s">
        <v>1958</v>
      </c>
      <c r="I133" s="1738" t="s">
        <v>2368</v>
      </c>
      <c r="J133" s="1737" t="s">
        <v>1885</v>
      </c>
      <c r="K133" s="1737" t="s">
        <v>1938</v>
      </c>
      <c r="L133" s="1737" t="s">
        <v>964</v>
      </c>
      <c r="M133" s="1737" t="s">
        <v>1038</v>
      </c>
      <c r="N133" s="1738" t="s">
        <v>2369</v>
      </c>
      <c r="O133" s="1738"/>
      <c r="P133" s="1737">
        <v>0</v>
      </c>
      <c r="Q133" s="1739" t="s">
        <v>1906</v>
      </c>
      <c r="R133" s="1739" t="s">
        <v>2370</v>
      </c>
      <c r="S133" s="1739" t="s">
        <v>2365</v>
      </c>
      <c r="T133" s="1739" t="s">
        <v>1892</v>
      </c>
      <c r="U133" s="1739" t="s">
        <v>1893</v>
      </c>
      <c r="V133" s="1739" t="s">
        <v>860</v>
      </c>
      <c r="W133" s="1739"/>
      <c r="X133" s="1739"/>
      <c r="Y133" s="1739" t="s">
        <v>2371</v>
      </c>
      <c r="Z133" s="1739"/>
      <c r="AA133" s="1739"/>
      <c r="AB133" s="1738" t="s">
        <v>2372</v>
      </c>
      <c r="AC133" s="1738" t="s">
        <v>172</v>
      </c>
      <c r="AD133" s="1739"/>
      <c r="AE133" s="1739">
        <v>10787</v>
      </c>
      <c r="AF133" s="1739" t="s">
        <v>1912</v>
      </c>
      <c r="AG133" s="1738" t="s">
        <v>1913</v>
      </c>
      <c r="AH133" s="1739"/>
      <c r="AI133" s="1739"/>
      <c r="AJ133" s="1739" t="s">
        <v>1897</v>
      </c>
      <c r="AK133" s="1739" t="s">
        <v>1898</v>
      </c>
      <c r="AL133" s="1739" t="s">
        <v>1942</v>
      </c>
      <c r="AM133" s="1739"/>
      <c r="AN133" s="1739" t="s">
        <v>1900</v>
      </c>
      <c r="AO133" s="1739" t="s">
        <v>2377</v>
      </c>
      <c r="AP133" s="1739"/>
      <c r="AQ133" s="1739" t="s">
        <v>2278</v>
      </c>
      <c r="AR133" s="1745" t="s">
        <v>2378</v>
      </c>
      <c r="AS133" s="1740" t="s">
        <v>1918</v>
      </c>
      <c r="AT133" s="1741" t="s">
        <v>1916</v>
      </c>
    </row>
    <row r="134" spans="1:46" ht="157.5">
      <c r="A134" s="1736" t="s">
        <v>2362</v>
      </c>
      <c r="B134" s="1737" t="s">
        <v>2363</v>
      </c>
      <c r="C134" s="1736" t="s">
        <v>2364</v>
      </c>
      <c r="D134" s="1738" t="s">
        <v>2365</v>
      </c>
      <c r="E134" s="1739"/>
      <c r="F134" s="1738" t="s">
        <v>2366</v>
      </c>
      <c r="G134" s="1738" t="s">
        <v>2367</v>
      </c>
      <c r="H134" s="1739" t="s">
        <v>1958</v>
      </c>
      <c r="I134" s="1738" t="s">
        <v>2368</v>
      </c>
      <c r="J134" s="1737" t="s">
        <v>1885</v>
      </c>
      <c r="K134" s="1737" t="s">
        <v>1938</v>
      </c>
      <c r="L134" s="1737" t="s">
        <v>964</v>
      </c>
      <c r="M134" s="1737" t="s">
        <v>1038</v>
      </c>
      <c r="N134" s="1738" t="s">
        <v>2369</v>
      </c>
      <c r="O134" s="1738"/>
      <c r="P134" s="1737">
        <v>0</v>
      </c>
      <c r="Q134" s="1739" t="s">
        <v>1889</v>
      </c>
      <c r="R134" s="1739" t="s">
        <v>2379</v>
      </c>
      <c r="S134" s="1739" t="s">
        <v>2365</v>
      </c>
      <c r="T134" s="1739" t="s">
        <v>2068</v>
      </c>
      <c r="U134" s="1739" t="s">
        <v>1893</v>
      </c>
      <c r="V134" s="1739" t="s">
        <v>860</v>
      </c>
      <c r="W134" s="1739"/>
      <c r="X134" s="1739"/>
      <c r="Y134" s="1739" t="s">
        <v>2371</v>
      </c>
      <c r="Z134" s="1739"/>
      <c r="AA134" s="1739"/>
      <c r="AB134" s="1738" t="s">
        <v>2380</v>
      </c>
      <c r="AC134" s="1738" t="s">
        <v>172</v>
      </c>
      <c r="AD134" s="1739"/>
      <c r="AE134" s="1739">
        <v>10782</v>
      </c>
      <c r="AF134" s="1739" t="s">
        <v>1889</v>
      </c>
      <c r="AG134" s="1738" t="s">
        <v>1896</v>
      </c>
      <c r="AH134" s="1739"/>
      <c r="AI134" s="1739"/>
      <c r="AJ134" s="1739" t="s">
        <v>1897</v>
      </c>
      <c r="AK134" s="1739" t="s">
        <v>1898</v>
      </c>
      <c r="AL134" s="1739" t="s">
        <v>2004</v>
      </c>
      <c r="AM134" s="1739"/>
      <c r="AN134" s="1739" t="s">
        <v>1900</v>
      </c>
      <c r="AO134" s="1739" t="s">
        <v>2174</v>
      </c>
      <c r="AP134" s="1739"/>
      <c r="AQ134" s="1739" t="s">
        <v>2374</v>
      </c>
      <c r="AR134" s="1743" t="s">
        <v>2381</v>
      </c>
      <c r="AS134" s="1740" t="s">
        <v>2382</v>
      </c>
      <c r="AT134" s="1741" t="s">
        <v>2383</v>
      </c>
    </row>
    <row r="135" spans="1:46" ht="157.5">
      <c r="A135" s="1736" t="s">
        <v>2362</v>
      </c>
      <c r="B135" s="1737" t="s">
        <v>2363</v>
      </c>
      <c r="C135" s="1736" t="s">
        <v>2364</v>
      </c>
      <c r="D135" s="1738" t="s">
        <v>2365</v>
      </c>
      <c r="E135" s="1739"/>
      <c r="F135" s="1738" t="s">
        <v>2366</v>
      </c>
      <c r="G135" s="1738" t="s">
        <v>2367</v>
      </c>
      <c r="H135" s="1739" t="s">
        <v>1958</v>
      </c>
      <c r="I135" s="1738" t="s">
        <v>2368</v>
      </c>
      <c r="J135" s="1737" t="s">
        <v>1885</v>
      </c>
      <c r="K135" s="1737" t="s">
        <v>1938</v>
      </c>
      <c r="L135" s="1737" t="s">
        <v>964</v>
      </c>
      <c r="M135" s="1737" t="s">
        <v>1038</v>
      </c>
      <c r="N135" s="1738" t="s">
        <v>2369</v>
      </c>
      <c r="O135" s="1738"/>
      <c r="P135" s="1737">
        <v>0</v>
      </c>
      <c r="Q135" s="1739" t="s">
        <v>1889</v>
      </c>
      <c r="R135" s="1739" t="s">
        <v>2379</v>
      </c>
      <c r="S135" s="1739" t="s">
        <v>2365</v>
      </c>
      <c r="T135" s="1739" t="s">
        <v>2068</v>
      </c>
      <c r="U135" s="1739" t="s">
        <v>1893</v>
      </c>
      <c r="V135" s="1739" t="s">
        <v>860</v>
      </c>
      <c r="W135" s="1739"/>
      <c r="X135" s="1739"/>
      <c r="Y135" s="1739" t="s">
        <v>2371</v>
      </c>
      <c r="Z135" s="1739"/>
      <c r="AA135" s="1739"/>
      <c r="AB135" s="1738" t="s">
        <v>2380</v>
      </c>
      <c r="AC135" s="1738" t="s">
        <v>172</v>
      </c>
      <c r="AD135" s="1739"/>
      <c r="AE135" s="1739">
        <v>10783</v>
      </c>
      <c r="AF135" s="1739" t="s">
        <v>1906</v>
      </c>
      <c r="AG135" s="1738" t="s">
        <v>1907</v>
      </c>
      <c r="AH135" s="1739"/>
      <c r="AI135" s="1739"/>
      <c r="AJ135" s="1739" t="s">
        <v>1897</v>
      </c>
      <c r="AK135" s="1739" t="s">
        <v>1898</v>
      </c>
      <c r="AL135" s="1739" t="s">
        <v>2090</v>
      </c>
      <c r="AM135" s="1739"/>
      <c r="AN135" s="1739" t="s">
        <v>1900</v>
      </c>
      <c r="AO135" s="1739" t="s">
        <v>2174</v>
      </c>
      <c r="AP135" s="1739"/>
      <c r="AQ135" s="1739" t="s">
        <v>2175</v>
      </c>
      <c r="AR135" s="1738" t="s">
        <v>2384</v>
      </c>
      <c r="AS135" s="1740" t="s">
        <v>2385</v>
      </c>
      <c r="AT135" s="1741" t="s">
        <v>2175</v>
      </c>
    </row>
    <row r="136" spans="1:46" ht="157.5">
      <c r="A136" s="1736" t="s">
        <v>2362</v>
      </c>
      <c r="B136" s="1737" t="s">
        <v>2363</v>
      </c>
      <c r="C136" s="1736" t="s">
        <v>2364</v>
      </c>
      <c r="D136" s="1738" t="s">
        <v>2365</v>
      </c>
      <c r="E136" s="1739"/>
      <c r="F136" s="1738" t="s">
        <v>2366</v>
      </c>
      <c r="G136" s="1738" t="s">
        <v>2367</v>
      </c>
      <c r="H136" s="1739" t="s">
        <v>1958</v>
      </c>
      <c r="I136" s="1738" t="s">
        <v>2368</v>
      </c>
      <c r="J136" s="1737" t="s">
        <v>1885</v>
      </c>
      <c r="K136" s="1737" t="s">
        <v>1938</v>
      </c>
      <c r="L136" s="1737" t="s">
        <v>964</v>
      </c>
      <c r="M136" s="1737" t="s">
        <v>1038</v>
      </c>
      <c r="N136" s="1738" t="s">
        <v>2369</v>
      </c>
      <c r="O136" s="1738"/>
      <c r="P136" s="1737">
        <v>0</v>
      </c>
      <c r="Q136" s="1739" t="s">
        <v>1889</v>
      </c>
      <c r="R136" s="1739" t="s">
        <v>2379</v>
      </c>
      <c r="S136" s="1739" t="s">
        <v>2365</v>
      </c>
      <c r="T136" s="1739" t="s">
        <v>2068</v>
      </c>
      <c r="U136" s="1739" t="s">
        <v>1893</v>
      </c>
      <c r="V136" s="1739" t="s">
        <v>860</v>
      </c>
      <c r="W136" s="1739"/>
      <c r="X136" s="1739"/>
      <c r="Y136" s="1739" t="s">
        <v>2371</v>
      </c>
      <c r="Z136" s="1739"/>
      <c r="AA136" s="1739"/>
      <c r="AB136" s="1738" t="s">
        <v>2380</v>
      </c>
      <c r="AC136" s="1738" t="s">
        <v>172</v>
      </c>
      <c r="AD136" s="1739"/>
      <c r="AE136" s="1739">
        <v>10784</v>
      </c>
      <c r="AF136" s="1739" t="s">
        <v>1912</v>
      </c>
      <c r="AG136" s="1738" t="s">
        <v>1913</v>
      </c>
      <c r="AH136" s="1739"/>
      <c r="AI136" s="1739"/>
      <c r="AJ136" s="1739" t="s">
        <v>1897</v>
      </c>
      <c r="AK136" s="1739" t="s">
        <v>1898</v>
      </c>
      <c r="AL136" s="1739" t="s">
        <v>1945</v>
      </c>
      <c r="AM136" s="1739"/>
      <c r="AN136" s="1739" t="s">
        <v>1900</v>
      </c>
      <c r="AO136" s="1739" t="s">
        <v>2377</v>
      </c>
      <c r="AP136" s="1739"/>
      <c r="AQ136" s="1739" t="s">
        <v>2386</v>
      </c>
      <c r="AR136" s="1745" t="s">
        <v>2387</v>
      </c>
      <c r="AS136" s="1740" t="s">
        <v>1918</v>
      </c>
      <c r="AT136" s="1741" t="s">
        <v>1916</v>
      </c>
    </row>
    <row r="137" spans="1:46" ht="157.5">
      <c r="A137" s="1736" t="s">
        <v>2388</v>
      </c>
      <c r="B137" s="1737" t="s">
        <v>2389</v>
      </c>
      <c r="C137" s="1736" t="s">
        <v>2390</v>
      </c>
      <c r="D137" s="1738" t="s">
        <v>2391</v>
      </c>
      <c r="E137" s="1739"/>
      <c r="F137" s="1738" t="s">
        <v>2392</v>
      </c>
      <c r="G137" s="1738" t="s">
        <v>2393</v>
      </c>
      <c r="H137" s="1739" t="s">
        <v>1883</v>
      </c>
      <c r="I137" s="1738" t="s">
        <v>2394</v>
      </c>
      <c r="J137" s="1737" t="s">
        <v>1885</v>
      </c>
      <c r="K137" s="1737" t="s">
        <v>1938</v>
      </c>
      <c r="L137" s="1737" t="s">
        <v>1006</v>
      </c>
      <c r="M137" s="1737" t="s">
        <v>1887</v>
      </c>
      <c r="N137" s="1738" t="s">
        <v>2395</v>
      </c>
      <c r="O137" s="1738"/>
      <c r="P137" s="1737">
        <v>0</v>
      </c>
      <c r="Q137" s="1739" t="s">
        <v>1889</v>
      </c>
      <c r="R137" s="1739" t="s">
        <v>2396</v>
      </c>
      <c r="S137" s="1739" t="s">
        <v>2391</v>
      </c>
      <c r="T137" s="1739" t="s">
        <v>2068</v>
      </c>
      <c r="U137" s="1739" t="s">
        <v>1893</v>
      </c>
      <c r="V137" s="1739" t="s">
        <v>860</v>
      </c>
      <c r="W137" s="1739"/>
      <c r="X137" s="1739"/>
      <c r="Y137" s="1739" t="s">
        <v>2397</v>
      </c>
      <c r="Z137" s="1739"/>
      <c r="AA137" s="1739"/>
      <c r="AB137" s="1738" t="s">
        <v>2398</v>
      </c>
      <c r="AC137" s="1738" t="s">
        <v>172</v>
      </c>
      <c r="AD137" s="1739"/>
      <c r="AE137" s="1739">
        <v>10788</v>
      </c>
      <c r="AF137" s="1739" t="s">
        <v>1889</v>
      </c>
      <c r="AG137" s="1738" t="s">
        <v>1896</v>
      </c>
      <c r="AH137" s="1739"/>
      <c r="AI137" s="1739"/>
      <c r="AJ137" s="1739" t="s">
        <v>1897</v>
      </c>
      <c r="AK137" s="1739" t="s">
        <v>1898</v>
      </c>
      <c r="AL137" s="1739" t="s">
        <v>2399</v>
      </c>
      <c r="AM137" s="1739"/>
      <c r="AN137" s="1739" t="s">
        <v>1900</v>
      </c>
      <c r="AO137" s="1739" t="s">
        <v>1901</v>
      </c>
      <c r="AP137" s="1739"/>
      <c r="AQ137" s="1739" t="s">
        <v>2400</v>
      </c>
      <c r="AR137" s="1738" t="s">
        <v>2401</v>
      </c>
      <c r="AS137" s="1740" t="s">
        <v>1911</v>
      </c>
      <c r="AT137" s="1741" t="s">
        <v>2175</v>
      </c>
    </row>
    <row r="138" spans="1:46" ht="157.5">
      <c r="A138" s="1736" t="s">
        <v>2388</v>
      </c>
      <c r="B138" s="1737" t="s">
        <v>2389</v>
      </c>
      <c r="C138" s="1746" t="s">
        <v>2390</v>
      </c>
      <c r="D138" s="1738" t="s">
        <v>2391</v>
      </c>
      <c r="E138" s="1739"/>
      <c r="F138" s="1738" t="s">
        <v>2392</v>
      </c>
      <c r="G138" s="1738" t="s">
        <v>2393</v>
      </c>
      <c r="H138" s="1739" t="s">
        <v>1883</v>
      </c>
      <c r="I138" s="1738" t="s">
        <v>2394</v>
      </c>
      <c r="J138" s="1737" t="s">
        <v>1885</v>
      </c>
      <c r="K138" s="1737" t="s">
        <v>1938</v>
      </c>
      <c r="L138" s="1737" t="s">
        <v>1006</v>
      </c>
      <c r="M138" s="1737" t="s">
        <v>1887</v>
      </c>
      <c r="N138" s="1738" t="s">
        <v>2395</v>
      </c>
      <c r="O138" s="1738"/>
      <c r="P138" s="1737">
        <v>0</v>
      </c>
      <c r="Q138" s="1739" t="s">
        <v>1889</v>
      </c>
      <c r="R138" s="1739" t="s">
        <v>2396</v>
      </c>
      <c r="S138" s="1739" t="s">
        <v>2391</v>
      </c>
      <c r="T138" s="1739" t="s">
        <v>2068</v>
      </c>
      <c r="U138" s="1739" t="s">
        <v>1893</v>
      </c>
      <c r="V138" s="1739" t="s">
        <v>860</v>
      </c>
      <c r="W138" s="1739"/>
      <c r="X138" s="1739"/>
      <c r="Y138" s="1739" t="s">
        <v>2397</v>
      </c>
      <c r="Z138" s="1739"/>
      <c r="AA138" s="1739"/>
      <c r="AB138" s="1738" t="s">
        <v>2398</v>
      </c>
      <c r="AC138" s="1738" t="s">
        <v>172</v>
      </c>
      <c r="AD138" s="1739"/>
      <c r="AE138" s="1739">
        <v>10789</v>
      </c>
      <c r="AF138" s="1739" t="s">
        <v>1906</v>
      </c>
      <c r="AG138" s="1738" t="s">
        <v>1907</v>
      </c>
      <c r="AH138" s="1739"/>
      <c r="AI138" s="1739"/>
      <c r="AJ138" s="1739" t="s">
        <v>1897</v>
      </c>
      <c r="AK138" s="1739" t="s">
        <v>1898</v>
      </c>
      <c r="AL138" s="1739" t="s">
        <v>2090</v>
      </c>
      <c r="AM138" s="1739"/>
      <c r="AN138" s="1739" t="s">
        <v>1900</v>
      </c>
      <c r="AO138" s="1739" t="s">
        <v>1989</v>
      </c>
      <c r="AP138" s="1739"/>
      <c r="AQ138" s="1739" t="s">
        <v>2175</v>
      </c>
      <c r="AR138" s="1738" t="s">
        <v>2401</v>
      </c>
      <c r="AS138" s="1740" t="s">
        <v>1911</v>
      </c>
      <c r="AT138" s="1741" t="s">
        <v>2175</v>
      </c>
    </row>
    <row r="139" spans="1:46" ht="157.5">
      <c r="A139" s="1736" t="s">
        <v>2388</v>
      </c>
      <c r="B139" s="1737" t="s">
        <v>2389</v>
      </c>
      <c r="C139" s="1736" t="s">
        <v>2390</v>
      </c>
      <c r="D139" s="1738" t="s">
        <v>2391</v>
      </c>
      <c r="E139" s="1739"/>
      <c r="F139" s="1738" t="s">
        <v>2392</v>
      </c>
      <c r="G139" s="1738" t="s">
        <v>2393</v>
      </c>
      <c r="H139" s="1739" t="s">
        <v>1883</v>
      </c>
      <c r="I139" s="1738" t="s">
        <v>2394</v>
      </c>
      <c r="J139" s="1737" t="s">
        <v>1885</v>
      </c>
      <c r="K139" s="1737" t="s">
        <v>1938</v>
      </c>
      <c r="L139" s="1737" t="s">
        <v>1006</v>
      </c>
      <c r="M139" s="1737" t="s">
        <v>1887</v>
      </c>
      <c r="N139" s="1738" t="s">
        <v>2395</v>
      </c>
      <c r="O139" s="1738"/>
      <c r="P139" s="1737">
        <v>0</v>
      </c>
      <c r="Q139" s="1739" t="s">
        <v>1889</v>
      </c>
      <c r="R139" s="1739" t="s">
        <v>2396</v>
      </c>
      <c r="S139" s="1739" t="s">
        <v>2391</v>
      </c>
      <c r="T139" s="1739" t="s">
        <v>2068</v>
      </c>
      <c r="U139" s="1739" t="s">
        <v>1893</v>
      </c>
      <c r="V139" s="1739" t="s">
        <v>860</v>
      </c>
      <c r="W139" s="1739"/>
      <c r="X139" s="1739"/>
      <c r="Y139" s="1739" t="s">
        <v>2397</v>
      </c>
      <c r="Z139" s="1739"/>
      <c r="AA139" s="1739"/>
      <c r="AB139" s="1738" t="s">
        <v>2398</v>
      </c>
      <c r="AC139" s="1738" t="s">
        <v>172</v>
      </c>
      <c r="AD139" s="1739"/>
      <c r="AE139" s="1739">
        <v>10790</v>
      </c>
      <c r="AF139" s="1739" t="s">
        <v>1912</v>
      </c>
      <c r="AG139" s="1738" t="s">
        <v>1913</v>
      </c>
      <c r="AH139" s="1739"/>
      <c r="AI139" s="1739"/>
      <c r="AJ139" s="1739" t="s">
        <v>1897</v>
      </c>
      <c r="AK139" s="1739" t="s">
        <v>1898</v>
      </c>
      <c r="AL139" s="1739" t="s">
        <v>1942</v>
      </c>
      <c r="AM139" s="1739"/>
      <c r="AN139" s="1739" t="s">
        <v>1900</v>
      </c>
      <c r="AO139" s="1739" t="s">
        <v>2174</v>
      </c>
      <c r="AP139" s="1739"/>
      <c r="AQ139" s="1739" t="s">
        <v>2278</v>
      </c>
      <c r="AR139" s="1745" t="s">
        <v>2402</v>
      </c>
      <c r="AS139" s="1740" t="s">
        <v>1918</v>
      </c>
      <c r="AT139" s="1741" t="s">
        <v>1916</v>
      </c>
    </row>
    <row r="140" spans="1:46" ht="100.5">
      <c r="A140" s="1736" t="s">
        <v>2388</v>
      </c>
      <c r="B140" s="1737" t="s">
        <v>2389</v>
      </c>
      <c r="C140" s="1736" t="s">
        <v>2390</v>
      </c>
      <c r="D140" s="1738" t="s">
        <v>2391</v>
      </c>
      <c r="E140" s="1739"/>
      <c r="F140" s="1738" t="s">
        <v>2392</v>
      </c>
      <c r="G140" s="1738" t="s">
        <v>2393</v>
      </c>
      <c r="H140" s="1739" t="s">
        <v>1883</v>
      </c>
      <c r="I140" s="1738" t="s">
        <v>2394</v>
      </c>
      <c r="J140" s="1737" t="s">
        <v>1885</v>
      </c>
      <c r="K140" s="1737" t="s">
        <v>1938</v>
      </c>
      <c r="L140" s="1737" t="s">
        <v>1006</v>
      </c>
      <c r="M140" s="1737" t="s">
        <v>1887</v>
      </c>
      <c r="N140" s="1738" t="s">
        <v>2395</v>
      </c>
      <c r="O140" s="1738"/>
      <c r="P140" s="1737">
        <v>0</v>
      </c>
      <c r="Q140" s="1739" t="s">
        <v>1906</v>
      </c>
      <c r="R140" s="1739" t="s">
        <v>2403</v>
      </c>
      <c r="S140" s="1739" t="s">
        <v>2391</v>
      </c>
      <c r="T140" s="1739" t="s">
        <v>2068</v>
      </c>
      <c r="U140" s="1739" t="s">
        <v>1893</v>
      </c>
      <c r="V140" s="1739" t="s">
        <v>860</v>
      </c>
      <c r="W140" s="1739"/>
      <c r="X140" s="1739"/>
      <c r="Y140" s="1739" t="s">
        <v>2397</v>
      </c>
      <c r="Z140" s="1739"/>
      <c r="AA140" s="1739"/>
      <c r="AB140" s="1738" t="s">
        <v>2404</v>
      </c>
      <c r="AC140" s="1738" t="s">
        <v>172</v>
      </c>
      <c r="AD140" s="1739"/>
      <c r="AE140" s="1739">
        <v>10791</v>
      </c>
      <c r="AF140" s="1739" t="s">
        <v>1889</v>
      </c>
      <c r="AG140" s="1738" t="s">
        <v>1896</v>
      </c>
      <c r="AH140" s="1739"/>
      <c r="AI140" s="1739"/>
      <c r="AJ140" s="1739" t="s">
        <v>1897</v>
      </c>
      <c r="AK140" s="1739" t="s">
        <v>1898</v>
      </c>
      <c r="AL140" s="1739" t="s">
        <v>2399</v>
      </c>
      <c r="AM140" s="1739"/>
      <c r="AN140" s="1739" t="s">
        <v>1900</v>
      </c>
      <c r="AO140" s="1739" t="s">
        <v>1989</v>
      </c>
      <c r="AP140" s="1739"/>
      <c r="AQ140" s="1739" t="s">
        <v>2400</v>
      </c>
      <c r="AR140" s="1738" t="s">
        <v>2405</v>
      </c>
      <c r="AS140" s="1740" t="s">
        <v>1911</v>
      </c>
      <c r="AT140" s="1741" t="s">
        <v>2175</v>
      </c>
    </row>
    <row r="141" spans="1:46" ht="100.5">
      <c r="A141" s="1736" t="s">
        <v>2388</v>
      </c>
      <c r="B141" s="1737" t="s">
        <v>2389</v>
      </c>
      <c r="C141" s="1736" t="s">
        <v>2390</v>
      </c>
      <c r="D141" s="1738" t="s">
        <v>2391</v>
      </c>
      <c r="E141" s="1739"/>
      <c r="F141" s="1738" t="s">
        <v>2392</v>
      </c>
      <c r="G141" s="1738" t="s">
        <v>2393</v>
      </c>
      <c r="H141" s="1739" t="s">
        <v>1883</v>
      </c>
      <c r="I141" s="1738" t="s">
        <v>2394</v>
      </c>
      <c r="J141" s="1737" t="s">
        <v>1885</v>
      </c>
      <c r="K141" s="1737" t="s">
        <v>1938</v>
      </c>
      <c r="L141" s="1737" t="s">
        <v>1006</v>
      </c>
      <c r="M141" s="1737" t="s">
        <v>1887</v>
      </c>
      <c r="N141" s="1738" t="s">
        <v>2395</v>
      </c>
      <c r="O141" s="1738"/>
      <c r="P141" s="1737">
        <v>0</v>
      </c>
      <c r="Q141" s="1739" t="s">
        <v>1906</v>
      </c>
      <c r="R141" s="1739" t="s">
        <v>2403</v>
      </c>
      <c r="S141" s="1739" t="s">
        <v>2391</v>
      </c>
      <c r="T141" s="1739" t="s">
        <v>2068</v>
      </c>
      <c r="U141" s="1739" t="s">
        <v>1893</v>
      </c>
      <c r="V141" s="1739" t="s">
        <v>860</v>
      </c>
      <c r="W141" s="1739"/>
      <c r="X141" s="1739"/>
      <c r="Y141" s="1739" t="s">
        <v>2397</v>
      </c>
      <c r="Z141" s="1739"/>
      <c r="AA141" s="1739"/>
      <c r="AB141" s="1738" t="s">
        <v>2404</v>
      </c>
      <c r="AC141" s="1738" t="s">
        <v>172</v>
      </c>
      <c r="AD141" s="1739"/>
      <c r="AE141" s="1739">
        <v>10792</v>
      </c>
      <c r="AF141" s="1739" t="s">
        <v>1906</v>
      </c>
      <c r="AG141" s="1738" t="s">
        <v>1907</v>
      </c>
      <c r="AH141" s="1739"/>
      <c r="AI141" s="1739"/>
      <c r="AJ141" s="1739" t="s">
        <v>1897</v>
      </c>
      <c r="AK141" s="1739" t="s">
        <v>1898</v>
      </c>
      <c r="AL141" s="1739" t="s">
        <v>2090</v>
      </c>
      <c r="AM141" s="1739"/>
      <c r="AN141" s="1739" t="s">
        <v>1900</v>
      </c>
      <c r="AO141" s="1739" t="s">
        <v>1989</v>
      </c>
      <c r="AP141" s="1739"/>
      <c r="AQ141" s="1739" t="s">
        <v>2175</v>
      </c>
      <c r="AR141" s="1738" t="s">
        <v>2405</v>
      </c>
      <c r="AS141" s="1740" t="s">
        <v>1911</v>
      </c>
      <c r="AT141" s="1741" t="s">
        <v>2175</v>
      </c>
    </row>
    <row r="142" spans="1:46" ht="100.5">
      <c r="A142" s="1736" t="s">
        <v>2388</v>
      </c>
      <c r="B142" s="1737" t="s">
        <v>2389</v>
      </c>
      <c r="C142" s="1736" t="s">
        <v>2390</v>
      </c>
      <c r="D142" s="1738" t="s">
        <v>2391</v>
      </c>
      <c r="E142" s="1739"/>
      <c r="F142" s="1738" t="s">
        <v>2392</v>
      </c>
      <c r="G142" s="1738" t="s">
        <v>2393</v>
      </c>
      <c r="H142" s="1739" t="s">
        <v>1883</v>
      </c>
      <c r="I142" s="1738" t="s">
        <v>2394</v>
      </c>
      <c r="J142" s="1737" t="s">
        <v>1885</v>
      </c>
      <c r="K142" s="1737" t="s">
        <v>1938</v>
      </c>
      <c r="L142" s="1737" t="s">
        <v>1006</v>
      </c>
      <c r="M142" s="1737" t="s">
        <v>1887</v>
      </c>
      <c r="N142" s="1738" t="s">
        <v>2395</v>
      </c>
      <c r="O142" s="1738"/>
      <c r="P142" s="1737">
        <v>0</v>
      </c>
      <c r="Q142" s="1739" t="s">
        <v>1906</v>
      </c>
      <c r="R142" s="1739" t="s">
        <v>2403</v>
      </c>
      <c r="S142" s="1739" t="s">
        <v>2391</v>
      </c>
      <c r="T142" s="1739" t="s">
        <v>2068</v>
      </c>
      <c r="U142" s="1739" t="s">
        <v>1893</v>
      </c>
      <c r="V142" s="1739" t="s">
        <v>860</v>
      </c>
      <c r="W142" s="1739"/>
      <c r="X142" s="1739"/>
      <c r="Y142" s="1739" t="s">
        <v>2397</v>
      </c>
      <c r="Z142" s="1739"/>
      <c r="AA142" s="1739"/>
      <c r="AB142" s="1738" t="s">
        <v>2404</v>
      </c>
      <c r="AC142" s="1738" t="s">
        <v>172</v>
      </c>
      <c r="AD142" s="1739"/>
      <c r="AE142" s="1739">
        <v>10793</v>
      </c>
      <c r="AF142" s="1739" t="s">
        <v>1912</v>
      </c>
      <c r="AG142" s="1738" t="s">
        <v>1913</v>
      </c>
      <c r="AH142" s="1739"/>
      <c r="AI142" s="1739"/>
      <c r="AJ142" s="1739" t="s">
        <v>1897</v>
      </c>
      <c r="AK142" s="1739" t="s">
        <v>1898</v>
      </c>
      <c r="AL142" s="1739" t="s">
        <v>1942</v>
      </c>
      <c r="AM142" s="1739"/>
      <c r="AN142" s="1739" t="s">
        <v>1900</v>
      </c>
      <c r="AO142" s="1739" t="s">
        <v>2174</v>
      </c>
      <c r="AP142" s="1739"/>
      <c r="AQ142" s="1739" t="s">
        <v>2278</v>
      </c>
      <c r="AR142" s="1738" t="s">
        <v>2406</v>
      </c>
      <c r="AS142" s="1740" t="s">
        <v>1918</v>
      </c>
      <c r="AT142" s="1741" t="s">
        <v>1916</v>
      </c>
    </row>
    <row r="143" spans="1:46" ht="180">
      <c r="A143" s="1736" t="s">
        <v>2388</v>
      </c>
      <c r="B143" s="1737" t="s">
        <v>2389</v>
      </c>
      <c r="C143" s="1736" t="s">
        <v>2390</v>
      </c>
      <c r="D143" s="1738" t="s">
        <v>2391</v>
      </c>
      <c r="E143" s="1739"/>
      <c r="F143" s="1738" t="s">
        <v>2392</v>
      </c>
      <c r="G143" s="1738" t="s">
        <v>2393</v>
      </c>
      <c r="H143" s="1739" t="s">
        <v>1883</v>
      </c>
      <c r="I143" s="1738" t="s">
        <v>2394</v>
      </c>
      <c r="J143" s="1737" t="s">
        <v>1885</v>
      </c>
      <c r="K143" s="1737" t="s">
        <v>1938</v>
      </c>
      <c r="L143" s="1737" t="s">
        <v>1006</v>
      </c>
      <c r="M143" s="1737" t="s">
        <v>1887</v>
      </c>
      <c r="N143" s="1738" t="s">
        <v>2395</v>
      </c>
      <c r="O143" s="1738"/>
      <c r="P143" s="1737">
        <v>0</v>
      </c>
      <c r="Q143" s="1739" t="s">
        <v>1912</v>
      </c>
      <c r="R143" s="1739" t="s">
        <v>2407</v>
      </c>
      <c r="S143" s="1739" t="s">
        <v>2391</v>
      </c>
      <c r="T143" s="1739" t="s">
        <v>1892</v>
      </c>
      <c r="U143" s="1739" t="s">
        <v>1893</v>
      </c>
      <c r="V143" s="1739" t="s">
        <v>860</v>
      </c>
      <c r="W143" s="1739"/>
      <c r="X143" s="1739"/>
      <c r="Y143" s="1739" t="s">
        <v>2397</v>
      </c>
      <c r="Z143" s="1739"/>
      <c r="AA143" s="1739"/>
      <c r="AB143" s="1738" t="s">
        <v>2408</v>
      </c>
      <c r="AC143" s="1738" t="s">
        <v>167</v>
      </c>
      <c r="AD143" s="1739"/>
      <c r="AE143" s="1739">
        <v>10794</v>
      </c>
      <c r="AF143" s="1739" t="s">
        <v>1889</v>
      </c>
      <c r="AG143" s="1738" t="s">
        <v>1896</v>
      </c>
      <c r="AH143" s="1739"/>
      <c r="AI143" s="1739"/>
      <c r="AJ143" s="1739" t="s">
        <v>1897</v>
      </c>
      <c r="AK143" s="1739" t="s">
        <v>1898</v>
      </c>
      <c r="AL143" s="1739" t="s">
        <v>2409</v>
      </c>
      <c r="AM143" s="1739"/>
      <c r="AN143" s="1739" t="s">
        <v>1900</v>
      </c>
      <c r="AO143" s="1739" t="s">
        <v>1915</v>
      </c>
      <c r="AP143" s="1739"/>
      <c r="AQ143" s="1739" t="s">
        <v>2410</v>
      </c>
      <c r="AR143" s="1738" t="s">
        <v>2411</v>
      </c>
      <c r="AS143" s="1740" t="s">
        <v>2409</v>
      </c>
      <c r="AT143" s="1741" t="s">
        <v>2412</v>
      </c>
    </row>
    <row r="144" spans="1:46" ht="180">
      <c r="A144" s="1736" t="s">
        <v>2388</v>
      </c>
      <c r="B144" s="1737" t="s">
        <v>2389</v>
      </c>
      <c r="C144" s="1736" t="s">
        <v>2390</v>
      </c>
      <c r="D144" s="1738" t="s">
        <v>2391</v>
      </c>
      <c r="E144" s="1739"/>
      <c r="F144" s="1738" t="s">
        <v>2392</v>
      </c>
      <c r="G144" s="1738" t="s">
        <v>2393</v>
      </c>
      <c r="H144" s="1739" t="s">
        <v>1883</v>
      </c>
      <c r="I144" s="1738" t="s">
        <v>2394</v>
      </c>
      <c r="J144" s="1737" t="s">
        <v>1885</v>
      </c>
      <c r="K144" s="1737" t="s">
        <v>1938</v>
      </c>
      <c r="L144" s="1737" t="s">
        <v>1006</v>
      </c>
      <c r="M144" s="1737" t="s">
        <v>1887</v>
      </c>
      <c r="N144" s="1738" t="s">
        <v>2395</v>
      </c>
      <c r="O144" s="1738"/>
      <c r="P144" s="1737">
        <v>0</v>
      </c>
      <c r="Q144" s="1739" t="s">
        <v>1912</v>
      </c>
      <c r="R144" s="1739" t="s">
        <v>2407</v>
      </c>
      <c r="S144" s="1739" t="s">
        <v>2391</v>
      </c>
      <c r="T144" s="1739" t="s">
        <v>1892</v>
      </c>
      <c r="U144" s="1739" t="s">
        <v>1893</v>
      </c>
      <c r="V144" s="1739" t="s">
        <v>860</v>
      </c>
      <c r="W144" s="1739"/>
      <c r="X144" s="1739"/>
      <c r="Y144" s="1739" t="s">
        <v>2397</v>
      </c>
      <c r="Z144" s="1739"/>
      <c r="AA144" s="1739"/>
      <c r="AB144" s="1738" t="s">
        <v>2408</v>
      </c>
      <c r="AC144" s="1738" t="s">
        <v>167</v>
      </c>
      <c r="AD144" s="1739"/>
      <c r="AE144" s="1739">
        <v>10795</v>
      </c>
      <c r="AF144" s="1739" t="s">
        <v>1906</v>
      </c>
      <c r="AG144" s="1738" t="s">
        <v>1907</v>
      </c>
      <c r="AH144" s="1739"/>
      <c r="AI144" s="1739"/>
      <c r="AJ144" s="1739" t="s">
        <v>1897</v>
      </c>
      <c r="AK144" s="1739" t="s">
        <v>1898</v>
      </c>
      <c r="AL144" s="1739" t="s">
        <v>2090</v>
      </c>
      <c r="AM144" s="1739"/>
      <c r="AN144" s="1739" t="s">
        <v>1900</v>
      </c>
      <c r="AO144" s="1739" t="s">
        <v>2174</v>
      </c>
      <c r="AP144" s="1739"/>
      <c r="AQ144" s="1739" t="s">
        <v>2175</v>
      </c>
      <c r="AR144" s="1738" t="s">
        <v>2413</v>
      </c>
      <c r="AS144" s="1740" t="s">
        <v>2414</v>
      </c>
      <c r="AT144" s="1741" t="s">
        <v>2175</v>
      </c>
    </row>
    <row r="145" spans="1:46" ht="180">
      <c r="A145" s="1736" t="s">
        <v>2388</v>
      </c>
      <c r="B145" s="1737" t="s">
        <v>2389</v>
      </c>
      <c r="C145" s="1736" t="s">
        <v>2390</v>
      </c>
      <c r="D145" s="1738" t="s">
        <v>2391</v>
      </c>
      <c r="E145" s="1739"/>
      <c r="F145" s="1738" t="s">
        <v>2392</v>
      </c>
      <c r="G145" s="1738" t="s">
        <v>2393</v>
      </c>
      <c r="H145" s="1739" t="s">
        <v>1883</v>
      </c>
      <c r="I145" s="1738" t="s">
        <v>2394</v>
      </c>
      <c r="J145" s="1737" t="s">
        <v>1885</v>
      </c>
      <c r="K145" s="1737" t="s">
        <v>1938</v>
      </c>
      <c r="L145" s="1737" t="s">
        <v>1006</v>
      </c>
      <c r="M145" s="1737" t="s">
        <v>1887</v>
      </c>
      <c r="N145" s="1738" t="s">
        <v>2395</v>
      </c>
      <c r="O145" s="1738"/>
      <c r="P145" s="1737">
        <v>0</v>
      </c>
      <c r="Q145" s="1739" t="s">
        <v>1912</v>
      </c>
      <c r="R145" s="1739" t="s">
        <v>2407</v>
      </c>
      <c r="S145" s="1739" t="s">
        <v>2391</v>
      </c>
      <c r="T145" s="1739" t="s">
        <v>1892</v>
      </c>
      <c r="U145" s="1739" t="s">
        <v>1893</v>
      </c>
      <c r="V145" s="1739" t="s">
        <v>860</v>
      </c>
      <c r="W145" s="1739"/>
      <c r="X145" s="1739"/>
      <c r="Y145" s="1739" t="s">
        <v>2397</v>
      </c>
      <c r="Z145" s="1739"/>
      <c r="AA145" s="1739"/>
      <c r="AB145" s="1738" t="s">
        <v>2408</v>
      </c>
      <c r="AC145" s="1738" t="s">
        <v>167</v>
      </c>
      <c r="AD145" s="1739"/>
      <c r="AE145" s="1739">
        <v>10796</v>
      </c>
      <c r="AF145" s="1739" t="s">
        <v>1912</v>
      </c>
      <c r="AG145" s="1738" t="s">
        <v>1913</v>
      </c>
      <c r="AH145" s="1739"/>
      <c r="AI145" s="1739"/>
      <c r="AJ145" s="1739" t="s">
        <v>1897</v>
      </c>
      <c r="AK145" s="1739" t="s">
        <v>1898</v>
      </c>
      <c r="AL145" s="1739" t="s">
        <v>1918</v>
      </c>
      <c r="AM145" s="1739"/>
      <c r="AN145" s="1739" t="s">
        <v>1900</v>
      </c>
      <c r="AO145" s="1739" t="s">
        <v>2174</v>
      </c>
      <c r="AP145" s="1739"/>
      <c r="AQ145" s="1739" t="s">
        <v>2278</v>
      </c>
      <c r="AR145" s="1743" t="s">
        <v>2415</v>
      </c>
      <c r="AS145" s="1740" t="s">
        <v>1918</v>
      </c>
      <c r="AT145" s="1741" t="s">
        <v>1916</v>
      </c>
    </row>
    <row r="146" spans="1:46" ht="100.5">
      <c r="A146" s="1736" t="s">
        <v>2388</v>
      </c>
      <c r="B146" s="1737" t="s">
        <v>2416</v>
      </c>
      <c r="C146" s="1736" t="s">
        <v>2417</v>
      </c>
      <c r="D146" s="1738" t="s">
        <v>2418</v>
      </c>
      <c r="E146" s="1739"/>
      <c r="F146" s="1738" t="s">
        <v>2418</v>
      </c>
      <c r="G146" s="1738" t="s">
        <v>2419</v>
      </c>
      <c r="H146" s="1739" t="s">
        <v>1883</v>
      </c>
      <c r="I146" s="1738" t="s">
        <v>2420</v>
      </c>
      <c r="J146" s="1737" t="s">
        <v>1937</v>
      </c>
      <c r="K146" s="1737" t="s">
        <v>1938</v>
      </c>
      <c r="L146" s="1737" t="s">
        <v>1006</v>
      </c>
      <c r="M146" s="1737" t="s">
        <v>1887</v>
      </c>
      <c r="N146" s="1738" t="s">
        <v>2421</v>
      </c>
      <c r="O146" s="1738"/>
      <c r="P146" s="1737">
        <v>0</v>
      </c>
      <c r="Q146" s="1739" t="s">
        <v>1889</v>
      </c>
      <c r="R146" s="1739" t="s">
        <v>2422</v>
      </c>
      <c r="S146" s="1739" t="s">
        <v>2418</v>
      </c>
      <c r="T146" s="1739" t="s">
        <v>1892</v>
      </c>
      <c r="U146" s="1739" t="s">
        <v>1893</v>
      </c>
      <c r="V146" s="1739" t="s">
        <v>860</v>
      </c>
      <c r="W146" s="1739"/>
      <c r="X146" s="1739"/>
      <c r="Y146" s="1739" t="s">
        <v>2397</v>
      </c>
      <c r="Z146" s="1739"/>
      <c r="AA146" s="1739"/>
      <c r="AB146" s="1738" t="s">
        <v>2423</v>
      </c>
      <c r="AC146" s="1738" t="s">
        <v>172</v>
      </c>
      <c r="AD146" s="1739"/>
      <c r="AE146" s="1739">
        <v>10797</v>
      </c>
      <c r="AF146" s="1739" t="s">
        <v>1889</v>
      </c>
      <c r="AG146" s="1738" t="s">
        <v>1896</v>
      </c>
      <c r="AH146" s="1739"/>
      <c r="AI146" s="1739"/>
      <c r="AJ146" s="1739" t="s">
        <v>1897</v>
      </c>
      <c r="AK146" s="1739" t="s">
        <v>1898</v>
      </c>
      <c r="AL146" s="1739" t="s">
        <v>2004</v>
      </c>
      <c r="AM146" s="1739"/>
      <c r="AN146" s="1739" t="s">
        <v>1900</v>
      </c>
      <c r="AO146" s="1739" t="s">
        <v>1901</v>
      </c>
      <c r="AP146" s="1739"/>
      <c r="AQ146" s="1739" t="s">
        <v>2424</v>
      </c>
      <c r="AR146" s="1738" t="s">
        <v>2425</v>
      </c>
      <c r="AS146" s="1740" t="s">
        <v>1911</v>
      </c>
      <c r="AT146" s="1741" t="s">
        <v>2175</v>
      </c>
    </row>
    <row r="147" spans="1:46" ht="100.5">
      <c r="A147" s="1736" t="s">
        <v>2388</v>
      </c>
      <c r="B147" s="1737" t="s">
        <v>2416</v>
      </c>
      <c r="C147" s="1736" t="s">
        <v>2417</v>
      </c>
      <c r="D147" s="1738" t="s">
        <v>2418</v>
      </c>
      <c r="E147" s="1739"/>
      <c r="F147" s="1738" t="s">
        <v>2418</v>
      </c>
      <c r="G147" s="1738" t="s">
        <v>2419</v>
      </c>
      <c r="H147" s="1739" t="s">
        <v>1883</v>
      </c>
      <c r="I147" s="1738" t="s">
        <v>2420</v>
      </c>
      <c r="J147" s="1737" t="s">
        <v>1937</v>
      </c>
      <c r="K147" s="1737" t="s">
        <v>1938</v>
      </c>
      <c r="L147" s="1737" t="s">
        <v>1006</v>
      </c>
      <c r="M147" s="1737" t="s">
        <v>1887</v>
      </c>
      <c r="N147" s="1738" t="s">
        <v>2421</v>
      </c>
      <c r="O147" s="1738"/>
      <c r="P147" s="1737">
        <v>0</v>
      </c>
      <c r="Q147" s="1739" t="s">
        <v>1889</v>
      </c>
      <c r="R147" s="1739" t="s">
        <v>2422</v>
      </c>
      <c r="S147" s="1739" t="s">
        <v>2418</v>
      </c>
      <c r="T147" s="1739" t="s">
        <v>1892</v>
      </c>
      <c r="U147" s="1739" t="s">
        <v>1893</v>
      </c>
      <c r="V147" s="1739" t="s">
        <v>860</v>
      </c>
      <c r="W147" s="1739"/>
      <c r="X147" s="1739"/>
      <c r="Y147" s="1739" t="s">
        <v>2397</v>
      </c>
      <c r="Z147" s="1739"/>
      <c r="AA147" s="1739"/>
      <c r="AB147" s="1738" t="s">
        <v>2423</v>
      </c>
      <c r="AC147" s="1738" t="s">
        <v>172</v>
      </c>
      <c r="AD147" s="1739"/>
      <c r="AE147" s="1739">
        <v>10798</v>
      </c>
      <c r="AF147" s="1739" t="s">
        <v>1906</v>
      </c>
      <c r="AG147" s="1738" t="s">
        <v>1907</v>
      </c>
      <c r="AH147" s="1739"/>
      <c r="AI147" s="1739"/>
      <c r="AJ147" s="1739" t="s">
        <v>1897</v>
      </c>
      <c r="AK147" s="1739" t="s">
        <v>1898</v>
      </c>
      <c r="AL147" s="1739" t="s">
        <v>2090</v>
      </c>
      <c r="AM147" s="1739"/>
      <c r="AN147" s="1739" t="s">
        <v>1900</v>
      </c>
      <c r="AO147" s="1739" t="s">
        <v>1901</v>
      </c>
      <c r="AP147" s="1739"/>
      <c r="AQ147" s="1739" t="s">
        <v>2175</v>
      </c>
      <c r="AR147" s="1738" t="s">
        <v>2425</v>
      </c>
      <c r="AS147" s="1740" t="s">
        <v>1911</v>
      </c>
      <c r="AT147" s="1741" t="s">
        <v>2175</v>
      </c>
    </row>
    <row r="148" spans="1:46" ht="100.5">
      <c r="A148" s="1736" t="s">
        <v>2388</v>
      </c>
      <c r="B148" s="1737" t="s">
        <v>2416</v>
      </c>
      <c r="C148" s="1736" t="s">
        <v>2417</v>
      </c>
      <c r="D148" s="1738" t="s">
        <v>2418</v>
      </c>
      <c r="E148" s="1739"/>
      <c r="F148" s="1738" t="s">
        <v>2418</v>
      </c>
      <c r="G148" s="1738" t="s">
        <v>2419</v>
      </c>
      <c r="H148" s="1739" t="s">
        <v>1883</v>
      </c>
      <c r="I148" s="1738" t="s">
        <v>2420</v>
      </c>
      <c r="J148" s="1737" t="s">
        <v>1937</v>
      </c>
      <c r="K148" s="1737" t="s">
        <v>1938</v>
      </c>
      <c r="L148" s="1737" t="s">
        <v>1006</v>
      </c>
      <c r="M148" s="1737" t="s">
        <v>1887</v>
      </c>
      <c r="N148" s="1738" t="s">
        <v>2421</v>
      </c>
      <c r="O148" s="1738"/>
      <c r="P148" s="1737">
        <v>0</v>
      </c>
      <c r="Q148" s="1739" t="s">
        <v>1889</v>
      </c>
      <c r="R148" s="1739" t="s">
        <v>2422</v>
      </c>
      <c r="S148" s="1739" t="s">
        <v>2418</v>
      </c>
      <c r="T148" s="1739" t="s">
        <v>1892</v>
      </c>
      <c r="U148" s="1739" t="s">
        <v>1893</v>
      </c>
      <c r="V148" s="1739" t="s">
        <v>860</v>
      </c>
      <c r="W148" s="1739"/>
      <c r="X148" s="1739"/>
      <c r="Y148" s="1739" t="s">
        <v>2397</v>
      </c>
      <c r="Z148" s="1739"/>
      <c r="AA148" s="1739"/>
      <c r="AB148" s="1738" t="s">
        <v>2423</v>
      </c>
      <c r="AC148" s="1738" t="s">
        <v>172</v>
      </c>
      <c r="AD148" s="1739"/>
      <c r="AE148" s="1739">
        <v>10799</v>
      </c>
      <c r="AF148" s="1739" t="s">
        <v>1912</v>
      </c>
      <c r="AG148" s="1738" t="s">
        <v>1913</v>
      </c>
      <c r="AH148" s="1739"/>
      <c r="AI148" s="1739"/>
      <c r="AJ148" s="1739" t="s">
        <v>1897</v>
      </c>
      <c r="AK148" s="1739" t="s">
        <v>1898</v>
      </c>
      <c r="AL148" s="1739" t="s">
        <v>1942</v>
      </c>
      <c r="AM148" s="1739"/>
      <c r="AN148" s="1739" t="s">
        <v>1900</v>
      </c>
      <c r="AO148" s="1739" t="s">
        <v>2174</v>
      </c>
      <c r="AP148" s="1739"/>
      <c r="AQ148" s="1739" t="s">
        <v>2278</v>
      </c>
      <c r="AR148" s="1745" t="s">
        <v>2426</v>
      </c>
      <c r="AS148" s="1740" t="s">
        <v>1918</v>
      </c>
      <c r="AT148" s="1741" t="s">
        <v>1916</v>
      </c>
    </row>
    <row r="149" spans="1:46" ht="100.5">
      <c r="A149" s="1736" t="s">
        <v>2388</v>
      </c>
      <c r="B149" s="1737" t="s">
        <v>2416</v>
      </c>
      <c r="C149" s="1736" t="s">
        <v>2417</v>
      </c>
      <c r="D149" s="1738" t="s">
        <v>2418</v>
      </c>
      <c r="E149" s="1739"/>
      <c r="F149" s="1738" t="s">
        <v>2418</v>
      </c>
      <c r="G149" s="1738" t="s">
        <v>2419</v>
      </c>
      <c r="H149" s="1739" t="s">
        <v>1883</v>
      </c>
      <c r="I149" s="1738" t="s">
        <v>2420</v>
      </c>
      <c r="J149" s="1737" t="s">
        <v>1937</v>
      </c>
      <c r="K149" s="1737" t="s">
        <v>1938</v>
      </c>
      <c r="L149" s="1737" t="s">
        <v>1006</v>
      </c>
      <c r="M149" s="1737" t="s">
        <v>1887</v>
      </c>
      <c r="N149" s="1738" t="s">
        <v>2421</v>
      </c>
      <c r="O149" s="1738"/>
      <c r="P149" s="1737">
        <v>0</v>
      </c>
      <c r="Q149" s="1739" t="s">
        <v>1906</v>
      </c>
      <c r="R149" s="1739" t="s">
        <v>2427</v>
      </c>
      <c r="S149" s="1739" t="s">
        <v>2418</v>
      </c>
      <c r="T149" s="1739" t="s">
        <v>1892</v>
      </c>
      <c r="U149" s="1739" t="s">
        <v>1893</v>
      </c>
      <c r="V149" s="1739" t="s">
        <v>860</v>
      </c>
      <c r="W149" s="1739"/>
      <c r="X149" s="1739"/>
      <c r="Y149" s="1739" t="s">
        <v>2397</v>
      </c>
      <c r="Z149" s="1739"/>
      <c r="AA149" s="1739"/>
      <c r="AB149" s="1738" t="s">
        <v>2428</v>
      </c>
      <c r="AC149" s="1738" t="s">
        <v>125</v>
      </c>
      <c r="AD149" s="1739"/>
      <c r="AE149" s="1739">
        <v>10800</v>
      </c>
      <c r="AF149" s="1739" t="s">
        <v>1889</v>
      </c>
      <c r="AG149" s="1738" t="s">
        <v>1896</v>
      </c>
      <c r="AH149" s="1739"/>
      <c r="AI149" s="1739"/>
      <c r="AJ149" s="1739" t="s">
        <v>1897</v>
      </c>
      <c r="AK149" s="1739" t="s">
        <v>1898</v>
      </c>
      <c r="AL149" s="1739" t="s">
        <v>2004</v>
      </c>
      <c r="AM149" s="1739"/>
      <c r="AN149" s="1739" t="s">
        <v>1900</v>
      </c>
      <c r="AO149" s="1739" t="s">
        <v>1915</v>
      </c>
      <c r="AP149" s="1739"/>
      <c r="AQ149" s="1739" t="s">
        <v>2424</v>
      </c>
      <c r="AR149" s="1738" t="s">
        <v>2429</v>
      </c>
      <c r="AS149" s="1740" t="s">
        <v>1911</v>
      </c>
      <c r="AT149" s="1741" t="s">
        <v>2175</v>
      </c>
    </row>
    <row r="150" spans="1:46" ht="100.5">
      <c r="A150" s="1736" t="s">
        <v>2388</v>
      </c>
      <c r="B150" s="1737" t="s">
        <v>2416</v>
      </c>
      <c r="C150" s="1736" t="s">
        <v>2417</v>
      </c>
      <c r="D150" s="1738" t="s">
        <v>2418</v>
      </c>
      <c r="E150" s="1739"/>
      <c r="F150" s="1738" t="s">
        <v>2418</v>
      </c>
      <c r="G150" s="1738" t="s">
        <v>2419</v>
      </c>
      <c r="H150" s="1739" t="s">
        <v>1883</v>
      </c>
      <c r="I150" s="1738" t="s">
        <v>2420</v>
      </c>
      <c r="J150" s="1737" t="s">
        <v>1937</v>
      </c>
      <c r="K150" s="1737" t="s">
        <v>1938</v>
      </c>
      <c r="L150" s="1737" t="s">
        <v>1006</v>
      </c>
      <c r="M150" s="1737" t="s">
        <v>1887</v>
      </c>
      <c r="N150" s="1738" t="s">
        <v>2421</v>
      </c>
      <c r="O150" s="1738"/>
      <c r="P150" s="1737">
        <v>0</v>
      </c>
      <c r="Q150" s="1739" t="s">
        <v>1906</v>
      </c>
      <c r="R150" s="1739" t="s">
        <v>2427</v>
      </c>
      <c r="S150" s="1739" t="s">
        <v>2418</v>
      </c>
      <c r="T150" s="1739" t="s">
        <v>1892</v>
      </c>
      <c r="U150" s="1739" t="s">
        <v>1893</v>
      </c>
      <c r="V150" s="1739" t="s">
        <v>860</v>
      </c>
      <c r="W150" s="1739"/>
      <c r="X150" s="1739"/>
      <c r="Y150" s="1739" t="s">
        <v>2397</v>
      </c>
      <c r="Z150" s="1739"/>
      <c r="AA150" s="1739"/>
      <c r="AB150" s="1738" t="s">
        <v>2428</v>
      </c>
      <c r="AC150" s="1738" t="s">
        <v>125</v>
      </c>
      <c r="AD150" s="1739"/>
      <c r="AE150" s="1739">
        <v>10801</v>
      </c>
      <c r="AF150" s="1739" t="s">
        <v>1906</v>
      </c>
      <c r="AG150" s="1738" t="s">
        <v>1907</v>
      </c>
      <c r="AH150" s="1739"/>
      <c r="AI150" s="1739"/>
      <c r="AJ150" s="1739" t="s">
        <v>1897</v>
      </c>
      <c r="AK150" s="1739" t="s">
        <v>1898</v>
      </c>
      <c r="AL150" s="1739" t="s">
        <v>2090</v>
      </c>
      <c r="AM150" s="1739"/>
      <c r="AN150" s="1739" t="s">
        <v>1900</v>
      </c>
      <c r="AO150" s="1739" t="s">
        <v>2174</v>
      </c>
      <c r="AP150" s="1739"/>
      <c r="AQ150" s="1739" t="s">
        <v>2175</v>
      </c>
      <c r="AR150" s="1738" t="s">
        <v>2429</v>
      </c>
      <c r="AS150" s="1740" t="s">
        <v>1911</v>
      </c>
      <c r="AT150" s="1741" t="s">
        <v>2175</v>
      </c>
    </row>
    <row r="151" spans="1:46" ht="100.5">
      <c r="A151" s="1736" t="s">
        <v>2388</v>
      </c>
      <c r="B151" s="1737" t="s">
        <v>2416</v>
      </c>
      <c r="C151" s="1736" t="s">
        <v>2417</v>
      </c>
      <c r="D151" s="1738" t="s">
        <v>2418</v>
      </c>
      <c r="E151" s="1739"/>
      <c r="F151" s="1738" t="s">
        <v>2418</v>
      </c>
      <c r="G151" s="1738" t="s">
        <v>2419</v>
      </c>
      <c r="H151" s="1739" t="s">
        <v>1883</v>
      </c>
      <c r="I151" s="1738" t="s">
        <v>2420</v>
      </c>
      <c r="J151" s="1737" t="s">
        <v>1937</v>
      </c>
      <c r="K151" s="1737" t="s">
        <v>1938</v>
      </c>
      <c r="L151" s="1737" t="s">
        <v>1006</v>
      </c>
      <c r="M151" s="1737" t="s">
        <v>1887</v>
      </c>
      <c r="N151" s="1738" t="s">
        <v>2421</v>
      </c>
      <c r="O151" s="1738"/>
      <c r="P151" s="1737">
        <v>0</v>
      </c>
      <c r="Q151" s="1739" t="s">
        <v>1906</v>
      </c>
      <c r="R151" s="1739" t="s">
        <v>2427</v>
      </c>
      <c r="S151" s="1739" t="s">
        <v>2418</v>
      </c>
      <c r="T151" s="1739" t="s">
        <v>1892</v>
      </c>
      <c r="U151" s="1739" t="s">
        <v>1893</v>
      </c>
      <c r="V151" s="1739" t="s">
        <v>860</v>
      </c>
      <c r="W151" s="1739"/>
      <c r="X151" s="1739"/>
      <c r="Y151" s="1739" t="s">
        <v>2397</v>
      </c>
      <c r="Z151" s="1739"/>
      <c r="AA151" s="1739"/>
      <c r="AB151" s="1738" t="s">
        <v>2428</v>
      </c>
      <c r="AC151" s="1738" t="s">
        <v>125</v>
      </c>
      <c r="AD151" s="1739"/>
      <c r="AE151" s="1739">
        <v>10802</v>
      </c>
      <c r="AF151" s="1739" t="s">
        <v>1912</v>
      </c>
      <c r="AG151" s="1738" t="s">
        <v>1913</v>
      </c>
      <c r="AH151" s="1739"/>
      <c r="AI151" s="1739"/>
      <c r="AJ151" s="1739" t="s">
        <v>1897</v>
      </c>
      <c r="AK151" s="1739" t="s">
        <v>1898</v>
      </c>
      <c r="AL151" s="1739" t="s">
        <v>1942</v>
      </c>
      <c r="AM151" s="1739"/>
      <c r="AN151" s="1739" t="s">
        <v>1900</v>
      </c>
      <c r="AO151" s="1739" t="s">
        <v>2174</v>
      </c>
      <c r="AP151" s="1739"/>
      <c r="AQ151" s="1739" t="s">
        <v>2278</v>
      </c>
      <c r="AR151" s="1745" t="s">
        <v>2430</v>
      </c>
      <c r="AS151" s="1740" t="s">
        <v>1918</v>
      </c>
      <c r="AT151" s="1741" t="s">
        <v>1916</v>
      </c>
    </row>
    <row r="152" spans="1:46" ht="247.5">
      <c r="A152" s="1736" t="s">
        <v>2431</v>
      </c>
      <c r="B152" s="1737" t="s">
        <v>2432</v>
      </c>
      <c r="C152" s="1736" t="s">
        <v>2433</v>
      </c>
      <c r="D152" s="1738" t="s">
        <v>2434</v>
      </c>
      <c r="E152" s="1739"/>
      <c r="F152" s="1738" t="s">
        <v>2435</v>
      </c>
      <c r="G152" s="1738" t="s">
        <v>2436</v>
      </c>
      <c r="H152" s="1739" t="s">
        <v>1883</v>
      </c>
      <c r="I152" s="1738" t="s">
        <v>2437</v>
      </c>
      <c r="J152" s="1737" t="s">
        <v>1885</v>
      </c>
      <c r="K152" s="1737" t="s">
        <v>1938</v>
      </c>
      <c r="L152" s="1737" t="s">
        <v>1006</v>
      </c>
      <c r="M152" s="1737" t="s">
        <v>1887</v>
      </c>
      <c r="N152" s="1738" t="s">
        <v>2438</v>
      </c>
      <c r="O152" s="1738"/>
      <c r="P152" s="1737">
        <v>0</v>
      </c>
      <c r="Q152" s="1739" t="s">
        <v>1906</v>
      </c>
      <c r="R152" s="1739" t="s">
        <v>2439</v>
      </c>
      <c r="S152" s="1739" t="s">
        <v>2440</v>
      </c>
      <c r="T152" s="1739" t="s">
        <v>1892</v>
      </c>
      <c r="U152" s="1739" t="s">
        <v>1893</v>
      </c>
      <c r="V152" s="1739" t="s">
        <v>860</v>
      </c>
      <c r="W152" s="1739"/>
      <c r="X152" s="1739"/>
      <c r="Y152" s="1739" t="s">
        <v>2441</v>
      </c>
      <c r="Z152" s="1739"/>
      <c r="AA152" s="1739"/>
      <c r="AB152" s="1738" t="s">
        <v>2442</v>
      </c>
      <c r="AC152" s="1738" t="s">
        <v>2138</v>
      </c>
      <c r="AD152" s="1739" t="s">
        <v>2070</v>
      </c>
      <c r="AE152" s="1739">
        <v>10818</v>
      </c>
      <c r="AF152" s="1739" t="s">
        <v>1889</v>
      </c>
      <c r="AG152" s="1738" t="s">
        <v>1896</v>
      </c>
      <c r="AH152" s="1739"/>
      <c r="AI152" s="1739"/>
      <c r="AJ152" s="1739" t="s">
        <v>1897</v>
      </c>
      <c r="AK152" s="1739" t="s">
        <v>1898</v>
      </c>
      <c r="AL152" s="1739" t="s">
        <v>2004</v>
      </c>
      <c r="AM152" s="1739"/>
      <c r="AN152" s="1739" t="s">
        <v>1900</v>
      </c>
      <c r="AO152" s="1739" t="s">
        <v>1989</v>
      </c>
      <c r="AP152" s="1739"/>
      <c r="AQ152" s="1739" t="s">
        <v>2443</v>
      </c>
      <c r="AR152" s="1738" t="s">
        <v>2444</v>
      </c>
      <c r="AS152" s="1740" t="s">
        <v>1923</v>
      </c>
      <c r="AT152" s="1741" t="s">
        <v>2445</v>
      </c>
    </row>
    <row r="153" spans="1:46" ht="247.5">
      <c r="A153" s="1736" t="s">
        <v>2431</v>
      </c>
      <c r="B153" s="1737" t="s">
        <v>2432</v>
      </c>
      <c r="C153" s="1736" t="s">
        <v>2433</v>
      </c>
      <c r="D153" s="1738" t="s">
        <v>2434</v>
      </c>
      <c r="E153" s="1739"/>
      <c r="F153" s="1738" t="s">
        <v>2435</v>
      </c>
      <c r="G153" s="1738" t="s">
        <v>2436</v>
      </c>
      <c r="H153" s="1739" t="s">
        <v>1883</v>
      </c>
      <c r="I153" s="1738" t="s">
        <v>2437</v>
      </c>
      <c r="J153" s="1737" t="s">
        <v>1885</v>
      </c>
      <c r="K153" s="1737" t="s">
        <v>1938</v>
      </c>
      <c r="L153" s="1737" t="s">
        <v>1006</v>
      </c>
      <c r="M153" s="1737" t="s">
        <v>1887</v>
      </c>
      <c r="N153" s="1738" t="s">
        <v>2438</v>
      </c>
      <c r="O153" s="1738"/>
      <c r="P153" s="1737">
        <v>0</v>
      </c>
      <c r="Q153" s="1739" t="s">
        <v>1906</v>
      </c>
      <c r="R153" s="1739" t="s">
        <v>2439</v>
      </c>
      <c r="S153" s="1739" t="s">
        <v>2440</v>
      </c>
      <c r="T153" s="1739" t="s">
        <v>1892</v>
      </c>
      <c r="U153" s="1739" t="s">
        <v>1893</v>
      </c>
      <c r="V153" s="1739" t="s">
        <v>860</v>
      </c>
      <c r="W153" s="1739"/>
      <c r="X153" s="1739"/>
      <c r="Y153" s="1739" t="s">
        <v>2441</v>
      </c>
      <c r="Z153" s="1739"/>
      <c r="AA153" s="1739"/>
      <c r="AB153" s="1738" t="s">
        <v>2442</v>
      </c>
      <c r="AC153" s="1738" t="s">
        <v>2138</v>
      </c>
      <c r="AD153" s="1739" t="s">
        <v>2070</v>
      </c>
      <c r="AE153" s="1739">
        <v>10819</v>
      </c>
      <c r="AF153" s="1739" t="s">
        <v>1906</v>
      </c>
      <c r="AG153" s="1738" t="s">
        <v>1907</v>
      </c>
      <c r="AH153" s="1739"/>
      <c r="AI153" s="1739"/>
      <c r="AJ153" s="1739" t="s">
        <v>1897</v>
      </c>
      <c r="AK153" s="1739" t="s">
        <v>1898</v>
      </c>
      <c r="AL153" s="1739" t="s">
        <v>2144</v>
      </c>
      <c r="AM153" s="1739"/>
      <c r="AN153" s="1739" t="s">
        <v>1900</v>
      </c>
      <c r="AO153" s="1739" t="s">
        <v>2174</v>
      </c>
      <c r="AP153" s="1739"/>
      <c r="AQ153" s="1739" t="s">
        <v>2175</v>
      </c>
      <c r="AR153" s="1738" t="s">
        <v>2446</v>
      </c>
      <c r="AS153" s="1740" t="s">
        <v>1918</v>
      </c>
      <c r="AT153" s="1741" t="s">
        <v>2175</v>
      </c>
    </row>
    <row r="154" spans="1:46" ht="247.5">
      <c r="A154" s="1736" t="s">
        <v>2431</v>
      </c>
      <c r="B154" s="1737" t="s">
        <v>2432</v>
      </c>
      <c r="C154" s="1736" t="s">
        <v>2433</v>
      </c>
      <c r="D154" s="1738" t="s">
        <v>2434</v>
      </c>
      <c r="E154" s="1739"/>
      <c r="F154" s="1738" t="s">
        <v>2435</v>
      </c>
      <c r="G154" s="1738" t="s">
        <v>2436</v>
      </c>
      <c r="H154" s="1739" t="s">
        <v>1883</v>
      </c>
      <c r="I154" s="1738" t="s">
        <v>2437</v>
      </c>
      <c r="J154" s="1737" t="s">
        <v>1885</v>
      </c>
      <c r="K154" s="1737" t="s">
        <v>1938</v>
      </c>
      <c r="L154" s="1737" t="s">
        <v>1006</v>
      </c>
      <c r="M154" s="1737" t="s">
        <v>1887</v>
      </c>
      <c r="N154" s="1738" t="s">
        <v>2438</v>
      </c>
      <c r="O154" s="1738"/>
      <c r="P154" s="1737">
        <v>0</v>
      </c>
      <c r="Q154" s="1739" t="s">
        <v>1906</v>
      </c>
      <c r="R154" s="1739" t="s">
        <v>2439</v>
      </c>
      <c r="S154" s="1739" t="s">
        <v>2440</v>
      </c>
      <c r="T154" s="1739" t="s">
        <v>1892</v>
      </c>
      <c r="U154" s="1739" t="s">
        <v>1893</v>
      </c>
      <c r="V154" s="1739" t="s">
        <v>860</v>
      </c>
      <c r="W154" s="1739"/>
      <c r="X154" s="1739"/>
      <c r="Y154" s="1739" t="s">
        <v>2441</v>
      </c>
      <c r="Z154" s="1739"/>
      <c r="AA154" s="1739"/>
      <c r="AB154" s="1738" t="s">
        <v>2442</v>
      </c>
      <c r="AC154" s="1738" t="s">
        <v>2138</v>
      </c>
      <c r="AD154" s="1739" t="s">
        <v>2070</v>
      </c>
      <c r="AE154" s="1739">
        <v>10820</v>
      </c>
      <c r="AF154" s="1739" t="s">
        <v>1912</v>
      </c>
      <c r="AG154" s="1738" t="s">
        <v>1913</v>
      </c>
      <c r="AH154" s="1739"/>
      <c r="AI154" s="1739"/>
      <c r="AJ154" s="1739" t="s">
        <v>1897</v>
      </c>
      <c r="AK154" s="1739" t="s">
        <v>1898</v>
      </c>
      <c r="AL154" s="1739" t="s">
        <v>1942</v>
      </c>
      <c r="AM154" s="1739"/>
      <c r="AN154" s="1739" t="s">
        <v>1900</v>
      </c>
      <c r="AO154" s="1739" t="s">
        <v>2377</v>
      </c>
      <c r="AP154" s="1739"/>
      <c r="AQ154" s="1739" t="s">
        <v>2278</v>
      </c>
      <c r="AR154" s="1745" t="s">
        <v>2447</v>
      </c>
      <c r="AS154" s="1740" t="s">
        <v>1918</v>
      </c>
      <c r="AT154" s="1741" t="s">
        <v>1916</v>
      </c>
    </row>
    <row r="155" spans="1:46" ht="247.5">
      <c r="A155" s="1736" t="s">
        <v>2431</v>
      </c>
      <c r="B155" s="1737" t="s">
        <v>2432</v>
      </c>
      <c r="C155" s="1736" t="s">
        <v>2433</v>
      </c>
      <c r="D155" s="1738" t="s">
        <v>2434</v>
      </c>
      <c r="E155" s="1739"/>
      <c r="F155" s="1738" t="s">
        <v>2435</v>
      </c>
      <c r="G155" s="1738" t="s">
        <v>2436</v>
      </c>
      <c r="H155" s="1739" t="s">
        <v>1883</v>
      </c>
      <c r="I155" s="1738" t="s">
        <v>2437</v>
      </c>
      <c r="J155" s="1737" t="s">
        <v>1885</v>
      </c>
      <c r="K155" s="1737" t="s">
        <v>1938</v>
      </c>
      <c r="L155" s="1737" t="s">
        <v>1006</v>
      </c>
      <c r="M155" s="1737" t="s">
        <v>1887</v>
      </c>
      <c r="N155" s="1738" t="s">
        <v>2438</v>
      </c>
      <c r="O155" s="1738"/>
      <c r="P155" s="1737">
        <v>0</v>
      </c>
      <c r="Q155" s="1739" t="s">
        <v>1912</v>
      </c>
      <c r="R155" s="1739" t="s">
        <v>2448</v>
      </c>
      <c r="S155" s="1739" t="s">
        <v>2449</v>
      </c>
      <c r="T155" s="1739" t="s">
        <v>2068</v>
      </c>
      <c r="U155" s="1739" t="s">
        <v>1893</v>
      </c>
      <c r="V155" s="1739" t="s">
        <v>860</v>
      </c>
      <c r="W155" s="1739"/>
      <c r="X155" s="1739"/>
      <c r="Y155" s="1739" t="s">
        <v>2441</v>
      </c>
      <c r="Z155" s="1739"/>
      <c r="AA155" s="1739"/>
      <c r="AB155" s="1738" t="s">
        <v>2450</v>
      </c>
      <c r="AC155" s="1738" t="s">
        <v>2138</v>
      </c>
      <c r="AD155" s="1739" t="s">
        <v>2070</v>
      </c>
      <c r="AE155" s="1739">
        <v>10821</v>
      </c>
      <c r="AF155" s="1739" t="s">
        <v>1889</v>
      </c>
      <c r="AG155" s="1738" t="s">
        <v>1896</v>
      </c>
      <c r="AH155" s="1739"/>
      <c r="AI155" s="1739"/>
      <c r="AJ155" s="1739" t="s">
        <v>1897</v>
      </c>
      <c r="AK155" s="1739" t="s">
        <v>1898</v>
      </c>
      <c r="AL155" s="1739" t="s">
        <v>2004</v>
      </c>
      <c r="AM155" s="1739"/>
      <c r="AN155" s="1739" t="s">
        <v>1900</v>
      </c>
      <c r="AO155" s="1739" t="s">
        <v>1989</v>
      </c>
      <c r="AP155" s="1739"/>
      <c r="AQ155" s="1739" t="s">
        <v>2443</v>
      </c>
      <c r="AR155" s="1738" t="s">
        <v>2451</v>
      </c>
      <c r="AS155" s="1740" t="s">
        <v>1923</v>
      </c>
      <c r="AT155" s="1741" t="s">
        <v>2445</v>
      </c>
    </row>
    <row r="156" spans="1:46" ht="247.5">
      <c r="A156" s="1736" t="s">
        <v>2431</v>
      </c>
      <c r="B156" s="1737" t="s">
        <v>2432</v>
      </c>
      <c r="C156" s="1736" t="s">
        <v>2433</v>
      </c>
      <c r="D156" s="1738" t="s">
        <v>2434</v>
      </c>
      <c r="E156" s="1739"/>
      <c r="F156" s="1738" t="s">
        <v>2435</v>
      </c>
      <c r="G156" s="1738" t="s">
        <v>2436</v>
      </c>
      <c r="H156" s="1739" t="s">
        <v>1883</v>
      </c>
      <c r="I156" s="1738" t="s">
        <v>2437</v>
      </c>
      <c r="J156" s="1737" t="s">
        <v>1885</v>
      </c>
      <c r="K156" s="1737" t="s">
        <v>1938</v>
      </c>
      <c r="L156" s="1737" t="s">
        <v>1006</v>
      </c>
      <c r="M156" s="1737" t="s">
        <v>1887</v>
      </c>
      <c r="N156" s="1738" t="s">
        <v>2438</v>
      </c>
      <c r="O156" s="1738"/>
      <c r="P156" s="1737">
        <v>0</v>
      </c>
      <c r="Q156" s="1739" t="s">
        <v>1912</v>
      </c>
      <c r="R156" s="1739" t="s">
        <v>2448</v>
      </c>
      <c r="S156" s="1739" t="s">
        <v>2449</v>
      </c>
      <c r="T156" s="1739" t="s">
        <v>2068</v>
      </c>
      <c r="U156" s="1739" t="s">
        <v>1893</v>
      </c>
      <c r="V156" s="1739" t="s">
        <v>860</v>
      </c>
      <c r="W156" s="1739"/>
      <c r="X156" s="1739"/>
      <c r="Y156" s="1739" t="s">
        <v>2441</v>
      </c>
      <c r="Z156" s="1739"/>
      <c r="AA156" s="1739"/>
      <c r="AB156" s="1738" t="s">
        <v>2450</v>
      </c>
      <c r="AC156" s="1738" t="s">
        <v>2138</v>
      </c>
      <c r="AD156" s="1739" t="s">
        <v>2070</v>
      </c>
      <c r="AE156" s="1739">
        <v>10822</v>
      </c>
      <c r="AF156" s="1739" t="s">
        <v>1906</v>
      </c>
      <c r="AG156" s="1738" t="s">
        <v>1907</v>
      </c>
      <c r="AH156" s="1739"/>
      <c r="AI156" s="1739"/>
      <c r="AJ156" s="1739" t="s">
        <v>1897</v>
      </c>
      <c r="AK156" s="1739" t="s">
        <v>1898</v>
      </c>
      <c r="AL156" s="1739" t="s">
        <v>2144</v>
      </c>
      <c r="AM156" s="1739"/>
      <c r="AN156" s="1739" t="s">
        <v>1900</v>
      </c>
      <c r="AO156" s="1739" t="s">
        <v>2174</v>
      </c>
      <c r="AP156" s="1739"/>
      <c r="AQ156" s="1739" t="s">
        <v>2175</v>
      </c>
      <c r="AR156" s="1738" t="s">
        <v>2452</v>
      </c>
      <c r="AS156" s="1740" t="s">
        <v>1918</v>
      </c>
      <c r="AT156" s="1741" t="s">
        <v>2175</v>
      </c>
    </row>
    <row r="157" spans="1:46" ht="247.5">
      <c r="A157" s="1736" t="s">
        <v>2431</v>
      </c>
      <c r="B157" s="1737" t="s">
        <v>2432</v>
      </c>
      <c r="C157" s="1736" t="s">
        <v>2433</v>
      </c>
      <c r="D157" s="1738" t="s">
        <v>2434</v>
      </c>
      <c r="E157" s="1739"/>
      <c r="F157" s="1738" t="s">
        <v>2435</v>
      </c>
      <c r="G157" s="1738" t="s">
        <v>2436</v>
      </c>
      <c r="H157" s="1739" t="s">
        <v>1883</v>
      </c>
      <c r="I157" s="1738" t="s">
        <v>2437</v>
      </c>
      <c r="J157" s="1737" t="s">
        <v>1885</v>
      </c>
      <c r="K157" s="1737" t="s">
        <v>1938</v>
      </c>
      <c r="L157" s="1737" t="s">
        <v>1006</v>
      </c>
      <c r="M157" s="1737" t="s">
        <v>1887</v>
      </c>
      <c r="N157" s="1738" t="s">
        <v>2438</v>
      </c>
      <c r="O157" s="1738"/>
      <c r="P157" s="1737">
        <v>0</v>
      </c>
      <c r="Q157" s="1739" t="s">
        <v>1912</v>
      </c>
      <c r="R157" s="1739" t="s">
        <v>2448</v>
      </c>
      <c r="S157" s="1739" t="s">
        <v>2449</v>
      </c>
      <c r="T157" s="1739" t="s">
        <v>2068</v>
      </c>
      <c r="U157" s="1739" t="s">
        <v>1893</v>
      </c>
      <c r="V157" s="1739" t="s">
        <v>860</v>
      </c>
      <c r="W157" s="1739"/>
      <c r="X157" s="1739"/>
      <c r="Y157" s="1739" t="s">
        <v>2441</v>
      </c>
      <c r="Z157" s="1739"/>
      <c r="AA157" s="1739"/>
      <c r="AB157" s="1738" t="s">
        <v>2450</v>
      </c>
      <c r="AC157" s="1738" t="s">
        <v>2138</v>
      </c>
      <c r="AD157" s="1739" t="s">
        <v>2070</v>
      </c>
      <c r="AE157" s="1739">
        <v>10823</v>
      </c>
      <c r="AF157" s="1739" t="s">
        <v>1912</v>
      </c>
      <c r="AG157" s="1738" t="s">
        <v>1913</v>
      </c>
      <c r="AH157" s="1739"/>
      <c r="AI157" s="1739"/>
      <c r="AJ157" s="1739" t="s">
        <v>1897</v>
      </c>
      <c r="AK157" s="1739" t="s">
        <v>1898</v>
      </c>
      <c r="AL157" s="1739" t="s">
        <v>1942</v>
      </c>
      <c r="AM157" s="1739"/>
      <c r="AN157" s="1739" t="s">
        <v>1900</v>
      </c>
      <c r="AO157" s="1739" t="s">
        <v>2377</v>
      </c>
      <c r="AP157" s="1739"/>
      <c r="AQ157" s="1739" t="s">
        <v>2278</v>
      </c>
      <c r="AR157" s="1745" t="s">
        <v>2453</v>
      </c>
      <c r="AS157" s="1740" t="s">
        <v>1918</v>
      </c>
      <c r="AT157" s="1741" t="s">
        <v>1916</v>
      </c>
    </row>
    <row r="158" spans="1:46" ht="247.5">
      <c r="A158" s="1736" t="s">
        <v>2431</v>
      </c>
      <c r="B158" s="1737" t="s">
        <v>2432</v>
      </c>
      <c r="C158" s="1736" t="s">
        <v>2433</v>
      </c>
      <c r="D158" s="1738" t="s">
        <v>2434</v>
      </c>
      <c r="E158" s="1739"/>
      <c r="F158" s="1738" t="s">
        <v>2435</v>
      </c>
      <c r="G158" s="1738" t="s">
        <v>2436</v>
      </c>
      <c r="H158" s="1739" t="s">
        <v>1883</v>
      </c>
      <c r="I158" s="1738" t="s">
        <v>2437</v>
      </c>
      <c r="J158" s="1737" t="s">
        <v>1885</v>
      </c>
      <c r="K158" s="1737" t="s">
        <v>1938</v>
      </c>
      <c r="L158" s="1737" t="s">
        <v>1006</v>
      </c>
      <c r="M158" s="1737" t="s">
        <v>1887</v>
      </c>
      <c r="N158" s="1738" t="s">
        <v>2438</v>
      </c>
      <c r="O158" s="1738"/>
      <c r="P158" s="1737">
        <v>0</v>
      </c>
      <c r="Q158" s="1739" t="s">
        <v>2149</v>
      </c>
      <c r="R158" s="1739" t="s">
        <v>2454</v>
      </c>
      <c r="S158" s="1739" t="s">
        <v>2449</v>
      </c>
      <c r="T158" s="1739" t="s">
        <v>2068</v>
      </c>
      <c r="U158" s="1739" t="s">
        <v>1893</v>
      </c>
      <c r="V158" s="1739" t="s">
        <v>860</v>
      </c>
      <c r="W158" s="1739"/>
      <c r="X158" s="1739"/>
      <c r="Y158" s="1739" t="s">
        <v>2441</v>
      </c>
      <c r="Z158" s="1739"/>
      <c r="AA158" s="1739"/>
      <c r="AB158" s="1738" t="s">
        <v>2455</v>
      </c>
      <c r="AC158" s="1738" t="s">
        <v>2138</v>
      </c>
      <c r="AD158" s="1739" t="s">
        <v>2070</v>
      </c>
      <c r="AE158" s="1739">
        <v>10824</v>
      </c>
      <c r="AF158" s="1739" t="s">
        <v>1889</v>
      </c>
      <c r="AG158" s="1738" t="s">
        <v>1896</v>
      </c>
      <c r="AH158" s="1739"/>
      <c r="AI158" s="1739"/>
      <c r="AJ158" s="1739" t="s">
        <v>1897</v>
      </c>
      <c r="AK158" s="1739" t="s">
        <v>1898</v>
      </c>
      <c r="AL158" s="1739" t="s">
        <v>2004</v>
      </c>
      <c r="AM158" s="1739"/>
      <c r="AN158" s="1739" t="s">
        <v>1900</v>
      </c>
      <c r="AO158" s="1739" t="s">
        <v>1989</v>
      </c>
      <c r="AP158" s="1739"/>
      <c r="AQ158" s="1739" t="s">
        <v>2443</v>
      </c>
      <c r="AR158" s="1738" t="s">
        <v>2456</v>
      </c>
      <c r="AS158" s="1740" t="s">
        <v>1923</v>
      </c>
      <c r="AT158" s="1741" t="s">
        <v>2445</v>
      </c>
    </row>
    <row r="159" spans="1:46" ht="247.5">
      <c r="A159" s="1736" t="s">
        <v>2431</v>
      </c>
      <c r="B159" s="1737" t="s">
        <v>2432</v>
      </c>
      <c r="C159" s="1736" t="s">
        <v>2433</v>
      </c>
      <c r="D159" s="1738" t="s">
        <v>2434</v>
      </c>
      <c r="E159" s="1739"/>
      <c r="F159" s="1738" t="s">
        <v>2435</v>
      </c>
      <c r="G159" s="1738" t="s">
        <v>2436</v>
      </c>
      <c r="H159" s="1739" t="s">
        <v>1883</v>
      </c>
      <c r="I159" s="1738" t="s">
        <v>2437</v>
      </c>
      <c r="J159" s="1737" t="s">
        <v>1885</v>
      </c>
      <c r="K159" s="1737" t="s">
        <v>1938</v>
      </c>
      <c r="L159" s="1737" t="s">
        <v>1006</v>
      </c>
      <c r="M159" s="1737" t="s">
        <v>1887</v>
      </c>
      <c r="N159" s="1738" t="s">
        <v>2438</v>
      </c>
      <c r="O159" s="1738"/>
      <c r="P159" s="1737">
        <v>0</v>
      </c>
      <c r="Q159" s="1739" t="s">
        <v>2149</v>
      </c>
      <c r="R159" s="1739" t="s">
        <v>2454</v>
      </c>
      <c r="S159" s="1739" t="s">
        <v>2449</v>
      </c>
      <c r="T159" s="1739" t="s">
        <v>2068</v>
      </c>
      <c r="U159" s="1739" t="s">
        <v>1893</v>
      </c>
      <c r="V159" s="1739" t="s">
        <v>860</v>
      </c>
      <c r="W159" s="1739"/>
      <c r="X159" s="1739"/>
      <c r="Y159" s="1739" t="s">
        <v>2441</v>
      </c>
      <c r="Z159" s="1739"/>
      <c r="AA159" s="1739"/>
      <c r="AB159" s="1738" t="s">
        <v>2455</v>
      </c>
      <c r="AC159" s="1738" t="s">
        <v>2138</v>
      </c>
      <c r="AD159" s="1739" t="s">
        <v>2070</v>
      </c>
      <c r="AE159" s="1739">
        <v>10825</v>
      </c>
      <c r="AF159" s="1739" t="s">
        <v>1906</v>
      </c>
      <c r="AG159" s="1738" t="s">
        <v>1907</v>
      </c>
      <c r="AH159" s="1739"/>
      <c r="AI159" s="1739"/>
      <c r="AJ159" s="1739" t="s">
        <v>1897</v>
      </c>
      <c r="AK159" s="1739" t="s">
        <v>1898</v>
      </c>
      <c r="AL159" s="1739" t="s">
        <v>2144</v>
      </c>
      <c r="AM159" s="1739"/>
      <c r="AN159" s="1739" t="s">
        <v>1900</v>
      </c>
      <c r="AO159" s="1739" t="s">
        <v>2174</v>
      </c>
      <c r="AP159" s="1739"/>
      <c r="AQ159" s="1739" t="s">
        <v>2175</v>
      </c>
      <c r="AR159" s="1738" t="s">
        <v>2457</v>
      </c>
      <c r="AS159" s="1740" t="s">
        <v>1918</v>
      </c>
      <c r="AT159" s="1741" t="s">
        <v>2175</v>
      </c>
    </row>
    <row r="160" spans="1:46" ht="247.5">
      <c r="A160" s="1736" t="s">
        <v>2431</v>
      </c>
      <c r="B160" s="1737" t="s">
        <v>2432</v>
      </c>
      <c r="C160" s="1736" t="s">
        <v>2433</v>
      </c>
      <c r="D160" s="1738" t="s">
        <v>2434</v>
      </c>
      <c r="E160" s="1739"/>
      <c r="F160" s="1738" t="s">
        <v>2435</v>
      </c>
      <c r="G160" s="1738" t="s">
        <v>2436</v>
      </c>
      <c r="H160" s="1739" t="s">
        <v>1883</v>
      </c>
      <c r="I160" s="1738" t="s">
        <v>2437</v>
      </c>
      <c r="J160" s="1737" t="s">
        <v>1885</v>
      </c>
      <c r="K160" s="1737" t="s">
        <v>1938</v>
      </c>
      <c r="L160" s="1737" t="s">
        <v>1006</v>
      </c>
      <c r="M160" s="1737" t="s">
        <v>1887</v>
      </c>
      <c r="N160" s="1738" t="s">
        <v>2438</v>
      </c>
      <c r="O160" s="1738"/>
      <c r="P160" s="1737">
        <v>0</v>
      </c>
      <c r="Q160" s="1739" t="s">
        <v>2149</v>
      </c>
      <c r="R160" s="1739" t="s">
        <v>2454</v>
      </c>
      <c r="S160" s="1739" t="s">
        <v>2449</v>
      </c>
      <c r="T160" s="1739" t="s">
        <v>2068</v>
      </c>
      <c r="U160" s="1739" t="s">
        <v>1893</v>
      </c>
      <c r="V160" s="1739" t="s">
        <v>860</v>
      </c>
      <c r="W160" s="1739"/>
      <c r="X160" s="1739"/>
      <c r="Y160" s="1739" t="s">
        <v>2441</v>
      </c>
      <c r="Z160" s="1739"/>
      <c r="AA160" s="1739"/>
      <c r="AB160" s="1738" t="s">
        <v>2455</v>
      </c>
      <c r="AC160" s="1738" t="s">
        <v>2138</v>
      </c>
      <c r="AD160" s="1739" t="s">
        <v>2070</v>
      </c>
      <c r="AE160" s="1739">
        <v>10826</v>
      </c>
      <c r="AF160" s="1739" t="s">
        <v>1912</v>
      </c>
      <c r="AG160" s="1738" t="s">
        <v>1913</v>
      </c>
      <c r="AH160" s="1739"/>
      <c r="AI160" s="1739"/>
      <c r="AJ160" s="1739" t="s">
        <v>1897</v>
      </c>
      <c r="AK160" s="1739" t="s">
        <v>1898</v>
      </c>
      <c r="AL160" s="1739" t="s">
        <v>1942</v>
      </c>
      <c r="AM160" s="1739"/>
      <c r="AN160" s="1739" t="s">
        <v>1900</v>
      </c>
      <c r="AO160" s="1739" t="s">
        <v>2377</v>
      </c>
      <c r="AP160" s="1739"/>
      <c r="AQ160" s="1739" t="s">
        <v>2278</v>
      </c>
      <c r="AR160" s="1745" t="s">
        <v>2453</v>
      </c>
      <c r="AS160" s="1740" t="s">
        <v>1918</v>
      </c>
      <c r="AT160" s="1741" t="s">
        <v>1916</v>
      </c>
    </row>
    <row r="161" spans="1:46" ht="247.5">
      <c r="A161" s="1736" t="s">
        <v>2431</v>
      </c>
      <c r="B161" s="1737" t="s">
        <v>2432</v>
      </c>
      <c r="C161" s="1736" t="s">
        <v>2433</v>
      </c>
      <c r="D161" s="1738" t="s">
        <v>2434</v>
      </c>
      <c r="E161" s="1739"/>
      <c r="F161" s="1738" t="s">
        <v>2435</v>
      </c>
      <c r="G161" s="1738" t="s">
        <v>2436</v>
      </c>
      <c r="H161" s="1739" t="s">
        <v>1883</v>
      </c>
      <c r="I161" s="1738" t="s">
        <v>2437</v>
      </c>
      <c r="J161" s="1737" t="s">
        <v>1885</v>
      </c>
      <c r="K161" s="1737" t="s">
        <v>1938</v>
      </c>
      <c r="L161" s="1737" t="s">
        <v>1006</v>
      </c>
      <c r="M161" s="1737" t="s">
        <v>1887</v>
      </c>
      <c r="N161" s="1738" t="s">
        <v>2438</v>
      </c>
      <c r="O161" s="1738"/>
      <c r="P161" s="1737">
        <v>0</v>
      </c>
      <c r="Q161" s="1739" t="s">
        <v>1889</v>
      </c>
      <c r="R161" s="1739" t="s">
        <v>2458</v>
      </c>
      <c r="S161" s="1739"/>
      <c r="T161" s="1739" t="s">
        <v>1892</v>
      </c>
      <c r="U161" s="1739" t="s">
        <v>1893</v>
      </c>
      <c r="V161" s="1739" t="s">
        <v>860</v>
      </c>
      <c r="W161" s="1739"/>
      <c r="X161" s="1739"/>
      <c r="Y161" s="1739"/>
      <c r="Z161" s="1739"/>
      <c r="AA161" s="1739"/>
      <c r="AB161" s="1738" t="s">
        <v>2459</v>
      </c>
      <c r="AC161" s="1738"/>
      <c r="AD161" s="1739" t="s">
        <v>2070</v>
      </c>
      <c r="AE161" s="1739">
        <v>12463</v>
      </c>
      <c r="AF161" s="1739" t="s">
        <v>1889</v>
      </c>
      <c r="AG161" s="1738" t="s">
        <v>1896</v>
      </c>
      <c r="AH161" s="1739"/>
      <c r="AI161" s="1739"/>
      <c r="AJ161" s="1739" t="s">
        <v>1897</v>
      </c>
      <c r="AK161" s="1739" t="s">
        <v>1898</v>
      </c>
      <c r="AL161" s="1739" t="s">
        <v>2460</v>
      </c>
      <c r="AM161" s="1739"/>
      <c r="AN161" s="1739" t="s">
        <v>1900</v>
      </c>
      <c r="AO161" s="1739" t="s">
        <v>1989</v>
      </c>
      <c r="AP161" s="1739"/>
      <c r="AQ161" s="1739" t="s">
        <v>2443</v>
      </c>
      <c r="AR161" s="1738" t="s">
        <v>2461</v>
      </c>
      <c r="AS161" s="1740" t="s">
        <v>1923</v>
      </c>
      <c r="AT161" s="1741" t="s">
        <v>2445</v>
      </c>
    </row>
    <row r="162" spans="1:46" ht="247.5">
      <c r="A162" s="1736" t="s">
        <v>2431</v>
      </c>
      <c r="B162" s="1737" t="s">
        <v>2432</v>
      </c>
      <c r="C162" s="1736" t="s">
        <v>2433</v>
      </c>
      <c r="D162" s="1738" t="s">
        <v>2434</v>
      </c>
      <c r="E162" s="1739"/>
      <c r="F162" s="1738" t="s">
        <v>2435</v>
      </c>
      <c r="G162" s="1738" t="s">
        <v>2436</v>
      </c>
      <c r="H162" s="1739" t="s">
        <v>1883</v>
      </c>
      <c r="I162" s="1738" t="s">
        <v>2437</v>
      </c>
      <c r="J162" s="1737" t="s">
        <v>1885</v>
      </c>
      <c r="K162" s="1737" t="s">
        <v>1938</v>
      </c>
      <c r="L162" s="1737" t="s">
        <v>1006</v>
      </c>
      <c r="M162" s="1737" t="s">
        <v>1887</v>
      </c>
      <c r="N162" s="1738" t="s">
        <v>2438</v>
      </c>
      <c r="O162" s="1738"/>
      <c r="P162" s="1737">
        <v>0</v>
      </c>
      <c r="Q162" s="1739" t="s">
        <v>1889</v>
      </c>
      <c r="R162" s="1739" t="s">
        <v>2458</v>
      </c>
      <c r="S162" s="1739"/>
      <c r="T162" s="1739" t="s">
        <v>1892</v>
      </c>
      <c r="U162" s="1739" t="s">
        <v>1893</v>
      </c>
      <c r="V162" s="1739" t="s">
        <v>860</v>
      </c>
      <c r="W162" s="1739"/>
      <c r="X162" s="1739"/>
      <c r="Y162" s="1739"/>
      <c r="Z162" s="1739"/>
      <c r="AA162" s="1739"/>
      <c r="AB162" s="1738" t="s">
        <v>2459</v>
      </c>
      <c r="AC162" s="1738"/>
      <c r="AD162" s="1739" t="s">
        <v>2070</v>
      </c>
      <c r="AE162" s="1739">
        <v>12464</v>
      </c>
      <c r="AF162" s="1739" t="s">
        <v>1906</v>
      </c>
      <c r="AG162" s="1738" t="s">
        <v>1907</v>
      </c>
      <c r="AH162" s="1739"/>
      <c r="AI162" s="1739"/>
      <c r="AJ162" s="1739" t="s">
        <v>1897</v>
      </c>
      <c r="AK162" s="1739" t="s">
        <v>1898</v>
      </c>
      <c r="AL162" s="1739" t="s">
        <v>1918</v>
      </c>
      <c r="AM162" s="1739"/>
      <c r="AN162" s="1739" t="s">
        <v>1900</v>
      </c>
      <c r="AO162" s="1739" t="s">
        <v>2174</v>
      </c>
      <c r="AP162" s="1739"/>
      <c r="AQ162" s="1739" t="s">
        <v>2175</v>
      </c>
      <c r="AR162" s="1738" t="s">
        <v>2462</v>
      </c>
      <c r="AS162" s="1740" t="s">
        <v>1918</v>
      </c>
      <c r="AT162" s="1741" t="s">
        <v>2175</v>
      </c>
    </row>
    <row r="163" spans="1:46" ht="247.5">
      <c r="A163" s="1736" t="s">
        <v>2431</v>
      </c>
      <c r="B163" s="1737" t="s">
        <v>2432</v>
      </c>
      <c r="C163" s="1736" t="s">
        <v>2433</v>
      </c>
      <c r="D163" s="1738" t="s">
        <v>2434</v>
      </c>
      <c r="E163" s="1739"/>
      <c r="F163" s="1738" t="s">
        <v>2435</v>
      </c>
      <c r="G163" s="1738" t="s">
        <v>2436</v>
      </c>
      <c r="H163" s="1739" t="s">
        <v>1883</v>
      </c>
      <c r="I163" s="1738" t="s">
        <v>2437</v>
      </c>
      <c r="J163" s="1737" t="s">
        <v>1885</v>
      </c>
      <c r="K163" s="1737" t="s">
        <v>1938</v>
      </c>
      <c r="L163" s="1737" t="s">
        <v>1006</v>
      </c>
      <c r="M163" s="1737" t="s">
        <v>1887</v>
      </c>
      <c r="N163" s="1738" t="s">
        <v>2438</v>
      </c>
      <c r="O163" s="1738"/>
      <c r="P163" s="1737">
        <v>0</v>
      </c>
      <c r="Q163" s="1739" t="s">
        <v>1889</v>
      </c>
      <c r="R163" s="1739" t="s">
        <v>2458</v>
      </c>
      <c r="S163" s="1739"/>
      <c r="T163" s="1739" t="s">
        <v>1892</v>
      </c>
      <c r="U163" s="1739" t="s">
        <v>1893</v>
      </c>
      <c r="V163" s="1739" t="s">
        <v>860</v>
      </c>
      <c r="W163" s="1739"/>
      <c r="X163" s="1739"/>
      <c r="Y163" s="1739"/>
      <c r="Z163" s="1739"/>
      <c r="AA163" s="1739"/>
      <c r="AB163" s="1738" t="s">
        <v>2459</v>
      </c>
      <c r="AC163" s="1738"/>
      <c r="AD163" s="1739" t="s">
        <v>2070</v>
      </c>
      <c r="AE163" s="1739">
        <v>12465</v>
      </c>
      <c r="AF163" s="1739" t="s">
        <v>1912</v>
      </c>
      <c r="AG163" s="1738" t="s">
        <v>1913</v>
      </c>
      <c r="AH163" s="1739"/>
      <c r="AI163" s="1739"/>
      <c r="AJ163" s="1739" t="s">
        <v>1897</v>
      </c>
      <c r="AK163" s="1739" t="s">
        <v>1898</v>
      </c>
      <c r="AL163" s="1739"/>
      <c r="AM163" s="1739"/>
      <c r="AN163" s="1739" t="s">
        <v>1971</v>
      </c>
      <c r="AO163" s="1739" t="s">
        <v>1972</v>
      </c>
      <c r="AP163" s="1739"/>
      <c r="AQ163" s="1739" t="s">
        <v>2278</v>
      </c>
      <c r="AR163" s="1745" t="s">
        <v>2453</v>
      </c>
    </row>
    <row r="164" spans="1:46" ht="202.5">
      <c r="A164" s="1736" t="s">
        <v>1099</v>
      </c>
      <c r="B164" s="1737" t="s">
        <v>2463</v>
      </c>
      <c r="C164" s="1736" t="s">
        <v>2464</v>
      </c>
      <c r="D164" s="1738" t="s">
        <v>2465</v>
      </c>
      <c r="E164" s="1739"/>
      <c r="F164" s="1738" t="s">
        <v>2466</v>
      </c>
      <c r="G164" s="1738" t="s">
        <v>2467</v>
      </c>
      <c r="H164" s="1739" t="s">
        <v>1958</v>
      </c>
      <c r="I164" s="1738" t="s">
        <v>2468</v>
      </c>
      <c r="J164" s="1737" t="s">
        <v>1885</v>
      </c>
      <c r="K164" s="1737" t="s">
        <v>2469</v>
      </c>
      <c r="L164" s="1737" t="s">
        <v>964</v>
      </c>
      <c r="M164" s="1737" t="s">
        <v>1038</v>
      </c>
      <c r="N164" s="1738" t="s">
        <v>2470</v>
      </c>
      <c r="O164" s="1738"/>
      <c r="P164" s="1737">
        <v>0</v>
      </c>
      <c r="Q164" s="1739" t="s">
        <v>1889</v>
      </c>
      <c r="R164" s="1739" t="s">
        <v>2471</v>
      </c>
      <c r="S164" s="1739" t="s">
        <v>2472</v>
      </c>
      <c r="T164" s="1739" t="s">
        <v>1892</v>
      </c>
      <c r="U164" s="1739" t="s">
        <v>1893</v>
      </c>
      <c r="V164" s="1739" t="s">
        <v>860</v>
      </c>
      <c r="W164" s="1739"/>
      <c r="X164" s="1739"/>
      <c r="Y164" s="1739" t="s">
        <v>2473</v>
      </c>
      <c r="Z164" s="1739"/>
      <c r="AA164" s="1739"/>
      <c r="AB164" s="1738" t="s">
        <v>2474</v>
      </c>
      <c r="AC164" s="1738" t="s">
        <v>167</v>
      </c>
      <c r="AD164" s="1739" t="s">
        <v>2070</v>
      </c>
      <c r="AE164" s="1739">
        <v>10746</v>
      </c>
      <c r="AF164" s="1739" t="s">
        <v>1889</v>
      </c>
      <c r="AG164" s="1738" t="s">
        <v>1896</v>
      </c>
      <c r="AH164" s="1739"/>
      <c r="AI164" s="1739"/>
      <c r="AJ164" s="1739" t="s">
        <v>1897</v>
      </c>
      <c r="AK164" s="1739" t="s">
        <v>1898</v>
      </c>
      <c r="AL164" s="1739" t="s">
        <v>1964</v>
      </c>
      <c r="AM164" s="1739"/>
      <c r="AN164" s="1739" t="s">
        <v>1900</v>
      </c>
      <c r="AO164" s="1739" t="s">
        <v>1901</v>
      </c>
      <c r="AP164" s="1739"/>
      <c r="AQ164" s="1739" t="s">
        <v>2475</v>
      </c>
      <c r="AR164" s="1738" t="s">
        <v>2476</v>
      </c>
      <c r="AS164" s="1740" t="s">
        <v>1911</v>
      </c>
      <c r="AT164" s="1741" t="s">
        <v>2175</v>
      </c>
    </row>
    <row r="165" spans="1:46" ht="202.5">
      <c r="A165" s="1736" t="s">
        <v>1099</v>
      </c>
      <c r="B165" s="1737" t="s">
        <v>2463</v>
      </c>
      <c r="C165" s="1736" t="s">
        <v>2464</v>
      </c>
      <c r="D165" s="1738" t="s">
        <v>2465</v>
      </c>
      <c r="E165" s="1739"/>
      <c r="F165" s="1738" t="s">
        <v>2466</v>
      </c>
      <c r="G165" s="1738" t="s">
        <v>2467</v>
      </c>
      <c r="H165" s="1739" t="s">
        <v>1958</v>
      </c>
      <c r="I165" s="1738" t="s">
        <v>2468</v>
      </c>
      <c r="J165" s="1737" t="s">
        <v>1885</v>
      </c>
      <c r="K165" s="1737" t="s">
        <v>2469</v>
      </c>
      <c r="L165" s="1737" t="s">
        <v>964</v>
      </c>
      <c r="M165" s="1737" t="s">
        <v>1038</v>
      </c>
      <c r="N165" s="1738" t="s">
        <v>2470</v>
      </c>
      <c r="O165" s="1738"/>
      <c r="P165" s="1737">
        <v>0</v>
      </c>
      <c r="Q165" s="1739" t="s">
        <v>1889</v>
      </c>
      <c r="R165" s="1739" t="s">
        <v>2471</v>
      </c>
      <c r="S165" s="1739" t="s">
        <v>2472</v>
      </c>
      <c r="T165" s="1739" t="s">
        <v>1892</v>
      </c>
      <c r="U165" s="1739" t="s">
        <v>1893</v>
      </c>
      <c r="V165" s="1739" t="s">
        <v>860</v>
      </c>
      <c r="W165" s="1739"/>
      <c r="X165" s="1739"/>
      <c r="Y165" s="1739" t="s">
        <v>2473</v>
      </c>
      <c r="Z165" s="1739"/>
      <c r="AA165" s="1739"/>
      <c r="AB165" s="1738" t="s">
        <v>2474</v>
      </c>
      <c r="AC165" s="1738" t="s">
        <v>167</v>
      </c>
      <c r="AD165" s="1739" t="s">
        <v>2070</v>
      </c>
      <c r="AE165" s="1739">
        <v>10747</v>
      </c>
      <c r="AF165" s="1739" t="s">
        <v>1906</v>
      </c>
      <c r="AG165" s="1738" t="s">
        <v>1907</v>
      </c>
      <c r="AH165" s="1739"/>
      <c r="AI165" s="1739"/>
      <c r="AJ165" s="1739" t="s">
        <v>1897</v>
      </c>
      <c r="AK165" s="1739" t="s">
        <v>1898</v>
      </c>
      <c r="AL165" s="1739" t="s">
        <v>2044</v>
      </c>
      <c r="AM165" s="1739"/>
      <c r="AN165" s="1739" t="s">
        <v>1900</v>
      </c>
      <c r="AO165" s="1739" t="s">
        <v>1901</v>
      </c>
      <c r="AP165" s="1739"/>
      <c r="AQ165" s="1739" t="s">
        <v>2175</v>
      </c>
      <c r="AR165" s="1738" t="s">
        <v>2476</v>
      </c>
      <c r="AS165" s="1740" t="s">
        <v>1911</v>
      </c>
      <c r="AT165" s="1741" t="s">
        <v>2175</v>
      </c>
    </row>
    <row r="166" spans="1:46" ht="202.5">
      <c r="A166" s="1736" t="s">
        <v>1099</v>
      </c>
      <c r="B166" s="1737" t="s">
        <v>2463</v>
      </c>
      <c r="C166" s="1736" t="s">
        <v>2464</v>
      </c>
      <c r="D166" s="1738" t="s">
        <v>2465</v>
      </c>
      <c r="E166" s="1739"/>
      <c r="F166" s="1738" t="s">
        <v>2466</v>
      </c>
      <c r="G166" s="1738" t="s">
        <v>2467</v>
      </c>
      <c r="H166" s="1739" t="s">
        <v>1958</v>
      </c>
      <c r="I166" s="1738" t="s">
        <v>2468</v>
      </c>
      <c r="J166" s="1737" t="s">
        <v>1885</v>
      </c>
      <c r="K166" s="1737" t="s">
        <v>2469</v>
      </c>
      <c r="L166" s="1737" t="s">
        <v>964</v>
      </c>
      <c r="M166" s="1737" t="s">
        <v>1038</v>
      </c>
      <c r="N166" s="1738" t="s">
        <v>2470</v>
      </c>
      <c r="O166" s="1738"/>
      <c r="P166" s="1737">
        <v>0</v>
      </c>
      <c r="Q166" s="1739" t="s">
        <v>1889</v>
      </c>
      <c r="R166" s="1739" t="s">
        <v>2471</v>
      </c>
      <c r="S166" s="1739" t="s">
        <v>2472</v>
      </c>
      <c r="T166" s="1739" t="s">
        <v>1892</v>
      </c>
      <c r="U166" s="1739" t="s">
        <v>1893</v>
      </c>
      <c r="V166" s="1739" t="s">
        <v>860</v>
      </c>
      <c r="W166" s="1739"/>
      <c r="X166" s="1739"/>
      <c r="Y166" s="1739" t="s">
        <v>2473</v>
      </c>
      <c r="Z166" s="1739"/>
      <c r="AA166" s="1739"/>
      <c r="AB166" s="1738" t="s">
        <v>2474</v>
      </c>
      <c r="AC166" s="1738" t="s">
        <v>167</v>
      </c>
      <c r="AD166" s="1739" t="s">
        <v>2070</v>
      </c>
      <c r="AE166" s="1739">
        <v>10748</v>
      </c>
      <c r="AF166" s="1739" t="s">
        <v>1912</v>
      </c>
      <c r="AG166" s="1738" t="s">
        <v>1913</v>
      </c>
      <c r="AH166" s="1739"/>
      <c r="AI166" s="1739"/>
      <c r="AJ166" s="1739" t="s">
        <v>1897</v>
      </c>
      <c r="AK166" s="1739" t="s">
        <v>1898</v>
      </c>
      <c r="AL166" s="1739" t="s">
        <v>1942</v>
      </c>
      <c r="AM166" s="1739"/>
      <c r="AN166" s="1739" t="s">
        <v>1900</v>
      </c>
      <c r="AO166" s="1739" t="s">
        <v>1943</v>
      </c>
      <c r="AP166" s="1739"/>
      <c r="AQ166" s="1739" t="s">
        <v>2064</v>
      </c>
      <c r="AR166" s="1738" t="s">
        <v>2477</v>
      </c>
      <c r="AS166" s="1740" t="s">
        <v>1911</v>
      </c>
      <c r="AT166" s="1741" t="s">
        <v>2148</v>
      </c>
    </row>
    <row r="167" spans="1:46" ht="202.5">
      <c r="A167" s="1736" t="s">
        <v>1099</v>
      </c>
      <c r="B167" s="1737" t="s">
        <v>2463</v>
      </c>
      <c r="C167" s="1736" t="s">
        <v>2464</v>
      </c>
      <c r="D167" s="1738" t="s">
        <v>2465</v>
      </c>
      <c r="E167" s="1739"/>
      <c r="F167" s="1738" t="s">
        <v>2466</v>
      </c>
      <c r="G167" s="1738" t="s">
        <v>2467</v>
      </c>
      <c r="H167" s="1739" t="s">
        <v>1958</v>
      </c>
      <c r="I167" s="1738" t="s">
        <v>2468</v>
      </c>
      <c r="J167" s="1737" t="s">
        <v>1885</v>
      </c>
      <c r="K167" s="1737" t="s">
        <v>2469</v>
      </c>
      <c r="L167" s="1737" t="s">
        <v>964</v>
      </c>
      <c r="M167" s="1737" t="s">
        <v>1038</v>
      </c>
      <c r="N167" s="1738" t="s">
        <v>2470</v>
      </c>
      <c r="O167" s="1738"/>
      <c r="P167" s="1737">
        <v>0</v>
      </c>
      <c r="Q167" s="1739" t="s">
        <v>1906</v>
      </c>
      <c r="R167" s="1739" t="s">
        <v>2478</v>
      </c>
      <c r="S167" s="1739" t="s">
        <v>2479</v>
      </c>
      <c r="T167" s="1739" t="s">
        <v>1892</v>
      </c>
      <c r="U167" s="1739" t="s">
        <v>1893</v>
      </c>
      <c r="V167" s="1739" t="s">
        <v>860</v>
      </c>
      <c r="W167" s="1739"/>
      <c r="X167" s="1739"/>
      <c r="Y167" s="1739" t="s">
        <v>2473</v>
      </c>
      <c r="Z167" s="1739"/>
      <c r="AA167" s="1739"/>
      <c r="AB167" s="1738" t="s">
        <v>2480</v>
      </c>
      <c r="AC167" s="1738"/>
      <c r="AD167" s="1739" t="s">
        <v>2070</v>
      </c>
      <c r="AE167" s="1739">
        <v>10749</v>
      </c>
      <c r="AF167" s="1739" t="s">
        <v>1889</v>
      </c>
      <c r="AG167" s="1738" t="s">
        <v>1896</v>
      </c>
      <c r="AH167" s="1739"/>
      <c r="AI167" s="1739"/>
      <c r="AJ167" s="1739" t="s">
        <v>1897</v>
      </c>
      <c r="AK167" s="1739" t="s">
        <v>1898</v>
      </c>
      <c r="AL167" s="1739" t="s">
        <v>1964</v>
      </c>
      <c r="AM167" s="1739"/>
      <c r="AN167" s="1739" t="s">
        <v>1900</v>
      </c>
      <c r="AO167" s="1739" t="s">
        <v>1901</v>
      </c>
      <c r="AP167" s="1739"/>
      <c r="AQ167" s="1739" t="s">
        <v>2475</v>
      </c>
      <c r="AR167" s="1738" t="s">
        <v>2476</v>
      </c>
      <c r="AS167" s="1740" t="s">
        <v>1911</v>
      </c>
      <c r="AT167" s="1741" t="s">
        <v>2175</v>
      </c>
    </row>
    <row r="168" spans="1:46" ht="202.5">
      <c r="A168" s="1736" t="s">
        <v>1099</v>
      </c>
      <c r="B168" s="1737" t="s">
        <v>2463</v>
      </c>
      <c r="C168" s="1736" t="s">
        <v>2464</v>
      </c>
      <c r="D168" s="1738" t="s">
        <v>2465</v>
      </c>
      <c r="E168" s="1739"/>
      <c r="F168" s="1738" t="s">
        <v>2466</v>
      </c>
      <c r="G168" s="1738" t="s">
        <v>2467</v>
      </c>
      <c r="H168" s="1739" t="s">
        <v>1958</v>
      </c>
      <c r="I168" s="1738" t="s">
        <v>2468</v>
      </c>
      <c r="J168" s="1737" t="s">
        <v>1885</v>
      </c>
      <c r="K168" s="1737" t="s">
        <v>2469</v>
      </c>
      <c r="L168" s="1737" t="s">
        <v>964</v>
      </c>
      <c r="M168" s="1737" t="s">
        <v>1038</v>
      </c>
      <c r="N168" s="1738" t="s">
        <v>2470</v>
      </c>
      <c r="O168" s="1738"/>
      <c r="P168" s="1737">
        <v>0</v>
      </c>
      <c r="Q168" s="1739" t="s">
        <v>1906</v>
      </c>
      <c r="R168" s="1739" t="s">
        <v>2478</v>
      </c>
      <c r="S168" s="1739" t="s">
        <v>2479</v>
      </c>
      <c r="T168" s="1739" t="s">
        <v>1892</v>
      </c>
      <c r="U168" s="1739" t="s">
        <v>1893</v>
      </c>
      <c r="V168" s="1739" t="s">
        <v>860</v>
      </c>
      <c r="W168" s="1739"/>
      <c r="X168" s="1739"/>
      <c r="Y168" s="1739" t="s">
        <v>2473</v>
      </c>
      <c r="Z168" s="1739"/>
      <c r="AA168" s="1739"/>
      <c r="AB168" s="1738" t="s">
        <v>2480</v>
      </c>
      <c r="AC168" s="1738"/>
      <c r="AD168" s="1739" t="s">
        <v>2070</v>
      </c>
      <c r="AE168" s="1739">
        <v>10750</v>
      </c>
      <c r="AF168" s="1739" t="s">
        <v>1906</v>
      </c>
      <c r="AG168" s="1738" t="s">
        <v>1907</v>
      </c>
      <c r="AH168" s="1739"/>
      <c r="AI168" s="1739"/>
      <c r="AJ168" s="1739" t="s">
        <v>1897</v>
      </c>
      <c r="AK168" s="1739" t="s">
        <v>1898</v>
      </c>
      <c r="AL168" s="1739" t="s">
        <v>2044</v>
      </c>
      <c r="AM168" s="1739"/>
      <c r="AN168" s="1739" t="s">
        <v>1900</v>
      </c>
      <c r="AO168" s="1739" t="s">
        <v>1901</v>
      </c>
      <c r="AP168" s="1739"/>
      <c r="AQ168" s="1739" t="s">
        <v>2175</v>
      </c>
      <c r="AR168" s="1738" t="s">
        <v>2476</v>
      </c>
      <c r="AS168" s="1740" t="s">
        <v>1911</v>
      </c>
      <c r="AT168" s="1741" t="s">
        <v>2175</v>
      </c>
    </row>
    <row r="169" spans="1:46" ht="202.5">
      <c r="A169" s="1736" t="s">
        <v>1099</v>
      </c>
      <c r="B169" s="1737" t="s">
        <v>2463</v>
      </c>
      <c r="C169" s="1736" t="s">
        <v>2464</v>
      </c>
      <c r="D169" s="1738" t="s">
        <v>2465</v>
      </c>
      <c r="E169" s="1739"/>
      <c r="F169" s="1738" t="s">
        <v>2466</v>
      </c>
      <c r="G169" s="1738" t="s">
        <v>2467</v>
      </c>
      <c r="H169" s="1739" t="s">
        <v>1958</v>
      </c>
      <c r="I169" s="1738" t="s">
        <v>2468</v>
      </c>
      <c r="J169" s="1737" t="s">
        <v>1885</v>
      </c>
      <c r="K169" s="1737" t="s">
        <v>2469</v>
      </c>
      <c r="L169" s="1737" t="s">
        <v>964</v>
      </c>
      <c r="M169" s="1737" t="s">
        <v>1038</v>
      </c>
      <c r="N169" s="1738" t="s">
        <v>2470</v>
      </c>
      <c r="O169" s="1738"/>
      <c r="P169" s="1737">
        <v>0</v>
      </c>
      <c r="Q169" s="1739" t="s">
        <v>1906</v>
      </c>
      <c r="R169" s="1739" t="s">
        <v>2478</v>
      </c>
      <c r="S169" s="1739" t="s">
        <v>2479</v>
      </c>
      <c r="T169" s="1739" t="s">
        <v>1892</v>
      </c>
      <c r="U169" s="1739" t="s">
        <v>1893</v>
      </c>
      <c r="V169" s="1739" t="s">
        <v>860</v>
      </c>
      <c r="W169" s="1739"/>
      <c r="X169" s="1739"/>
      <c r="Y169" s="1739" t="s">
        <v>2473</v>
      </c>
      <c r="Z169" s="1739"/>
      <c r="AA169" s="1739"/>
      <c r="AB169" s="1738" t="s">
        <v>2480</v>
      </c>
      <c r="AC169" s="1738"/>
      <c r="AD169" s="1739" t="s">
        <v>2070</v>
      </c>
      <c r="AE169" s="1739">
        <v>10751</v>
      </c>
      <c r="AF169" s="1739" t="s">
        <v>1912</v>
      </c>
      <c r="AG169" s="1738" t="s">
        <v>1913</v>
      </c>
      <c r="AH169" s="1739"/>
      <c r="AI169" s="1739"/>
      <c r="AJ169" s="1739" t="s">
        <v>1897</v>
      </c>
      <c r="AK169" s="1739" t="s">
        <v>1898</v>
      </c>
      <c r="AL169" s="1739" t="s">
        <v>1942</v>
      </c>
      <c r="AM169" s="1739"/>
      <c r="AN169" s="1739" t="s">
        <v>1900</v>
      </c>
      <c r="AO169" s="1739" t="s">
        <v>1943</v>
      </c>
      <c r="AP169" s="1739"/>
      <c r="AQ169" s="1739" t="s">
        <v>2064</v>
      </c>
      <c r="AR169" s="1738" t="s">
        <v>2477</v>
      </c>
      <c r="AS169" s="1740" t="s">
        <v>1911</v>
      </c>
      <c r="AT169" s="1741" t="s">
        <v>2148</v>
      </c>
    </row>
  </sheetData>
  <sheetProtection algorithmName="SHA-512" hashValue="a30VuaOtW/iiSVrhCGPAhbo9T6A1G2ZcXjz5lQCIfmWcxTsPJDAKC/+V8s3wgFLCLUt1Rm4DuTLIL0OB5LrTDw==" saltValue="OkTDG7lgOSyxmU4jIi1dSA==" spinCount="100000" sheet="1" objects="1" scenarios="1" selectLockedCells="1" sort="0" autoFilter="0"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PAAC-STO II CUATRIM (2)</vt:lpstr>
      <vt:lpstr> 1. PTEP 2024 </vt:lpstr>
      <vt:lpstr>2.ESTRATÉGIA DE RACIONALIZACIÓN</vt:lpstr>
      <vt:lpstr>3.ESTRATÉGIA DE RACIONALIZACIÓN</vt:lpstr>
      <vt:lpstr>SEG SUIT</vt:lpstr>
      <vt:lpstr>4. RIESGOS DE CORRUPCIÓN</vt:lpstr>
      <vt:lpstr>SEG RIESGOS CORRUPCIÒN</vt:lpstr>
      <vt:lpstr>' 1. PTEP 2024 '!Área_de_impresión</vt:lpstr>
      <vt:lpstr>'PAAC-STO II CUATRIM (2)'!Área_de_impresión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Mireya Reyes</dc:creator>
  <cp:keywords/>
  <dc:description/>
  <cp:lastModifiedBy>AD1CIN19</cp:lastModifiedBy>
  <cp:revision/>
  <cp:lastPrinted>2023-11-30T12:52:02Z</cp:lastPrinted>
  <dcterms:created xsi:type="dcterms:W3CDTF">2016-12-30T15:40:12Z</dcterms:created>
  <dcterms:modified xsi:type="dcterms:W3CDTF">2024-05-16T18:08:48Z</dcterms:modified>
  <cp:category/>
  <cp:contentStatus/>
</cp:coreProperties>
</file>